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120" windowWidth="9555" windowHeight="6075" firstSheet="1" activeTab="2"/>
  </bookViews>
  <sheets>
    <sheet name="Instructions" sheetId="12" r:id="rId1"/>
    <sheet name="Supply and Demand Chart" sheetId="14" r:id="rId2"/>
    <sheet name="Base Sheet" sheetId="1" r:id="rId3"/>
  </sheets>
  <definedNames>
    <definedName name="A">#REF!</definedName>
    <definedName name="Cutoff_Price">#REF!</definedName>
    <definedName name="Elasticity">#REF!</definedName>
    <definedName name="Total_Cost">OFFSET('Base Sheet'!#REF!,'Base Sheet'!#REF!,'Base Sheet'!#REF!,'Base Sheet'!#REF!,'Base Sheet'!#REF!)</definedName>
  </definedNames>
  <calcPr calcId="125725" calcMode="autoNoTable" iterateDelta="1E-4"/>
</workbook>
</file>

<file path=xl/calcChain.xml><?xml version="1.0" encoding="utf-8"?>
<calcChain xmlns="http://schemas.openxmlformats.org/spreadsheetml/2006/main">
  <c r="M22" i="1"/>
  <c r="M23"/>
  <c r="M24"/>
  <c r="M25"/>
  <c r="M26"/>
  <c r="M27"/>
  <c r="M28"/>
  <c r="M29"/>
  <c r="M30"/>
  <c r="M31"/>
  <c r="M32"/>
  <c r="M21"/>
  <c r="M20" s="1"/>
  <c r="I22"/>
  <c r="J22" s="1"/>
  <c r="G10"/>
  <c r="H10" s="1"/>
  <c r="G11"/>
  <c r="H11" s="1"/>
  <c r="G12"/>
  <c r="H12" s="1"/>
  <c r="G13"/>
  <c r="H13" s="1"/>
  <c r="G14"/>
  <c r="H14" s="1"/>
  <c r="I23" l="1"/>
  <c r="I24" s="1"/>
  <c r="I25" s="1"/>
  <c r="I26" s="1"/>
  <c r="I27" s="1"/>
  <c r="I28" s="1"/>
  <c r="I29" s="1"/>
  <c r="I30" s="1"/>
  <c r="I31" s="1"/>
  <c r="I32" s="1"/>
  <c r="D16"/>
  <c r="J23" l="1"/>
  <c r="J24" s="1"/>
  <c r="L24" s="1"/>
  <c r="L14"/>
  <c r="L13"/>
  <c r="L12"/>
  <c r="L11"/>
  <c r="L57" s="1"/>
  <c r="L58" s="1"/>
  <c r="L10"/>
  <c r="L55" s="1"/>
  <c r="L56" s="1"/>
  <c r="G9"/>
  <c r="L23" l="1"/>
  <c r="L63"/>
  <c r="L64"/>
  <c r="L9"/>
  <c r="H9"/>
  <c r="L62"/>
  <c r="L61"/>
  <c r="L59"/>
  <c r="L60"/>
  <c r="J25"/>
  <c r="L25" s="1"/>
  <c r="J11"/>
  <c r="J10"/>
  <c r="J13"/>
  <c r="J12"/>
  <c r="J14"/>
  <c r="L21" l="1"/>
  <c r="L22"/>
  <c r="L54"/>
  <c r="J26"/>
  <c r="L26" s="1"/>
  <c r="J9"/>
  <c r="K9" s="1"/>
  <c r="I9"/>
  <c r="I11"/>
  <c r="I13"/>
  <c r="I10"/>
  <c r="I14"/>
  <c r="I12"/>
  <c r="K22" l="1"/>
  <c r="K23"/>
  <c r="K10"/>
  <c r="K54"/>
  <c r="K55" s="1"/>
  <c r="J27"/>
  <c r="L27" s="1"/>
  <c r="K11" l="1"/>
  <c r="G4" s="1"/>
  <c r="K57"/>
  <c r="K56"/>
  <c r="K24"/>
  <c r="K25"/>
  <c r="J28"/>
  <c r="N11" l="1"/>
  <c r="G5"/>
  <c r="K58"/>
  <c r="K59"/>
  <c r="K26"/>
  <c r="K12"/>
  <c r="K27"/>
  <c r="J29"/>
  <c r="L28"/>
  <c r="K29"/>
  <c r="K13" l="1"/>
  <c r="K30" s="1"/>
  <c r="K61"/>
  <c r="K60"/>
  <c r="K28"/>
  <c r="J30"/>
  <c r="L29"/>
  <c r="K63" l="1"/>
  <c r="K62"/>
  <c r="K14"/>
  <c r="K64" s="1"/>
  <c r="J31"/>
  <c r="J32" s="1"/>
  <c r="L30"/>
  <c r="K31"/>
  <c r="K33" l="1"/>
  <c r="N9"/>
  <c r="M14"/>
  <c r="N10"/>
  <c r="M10"/>
  <c r="N14"/>
  <c r="N13"/>
  <c r="N12"/>
  <c r="M12"/>
  <c r="M13"/>
  <c r="O13" s="1"/>
  <c r="P13" s="1"/>
  <c r="M9"/>
  <c r="M11"/>
  <c r="L31"/>
  <c r="K32"/>
  <c r="O9" l="1"/>
  <c r="O12"/>
  <c r="P12" s="1"/>
  <c r="O10"/>
  <c r="P10" s="1"/>
  <c r="O11"/>
  <c r="P11" s="1"/>
  <c r="O14"/>
  <c r="P14" s="1"/>
  <c r="L32"/>
  <c r="P9" l="1"/>
  <c r="P16" s="1"/>
  <c r="O16"/>
</calcChain>
</file>

<file path=xl/sharedStrings.xml><?xml version="1.0" encoding="utf-8"?>
<sst xmlns="http://schemas.openxmlformats.org/spreadsheetml/2006/main" count="41" uniqueCount="36">
  <si>
    <t>Plant A</t>
  </si>
  <si>
    <t>Plant B</t>
  </si>
  <si>
    <t>Plant C</t>
  </si>
  <si>
    <t>Plant D</t>
  </si>
  <si>
    <t>Plant E</t>
  </si>
  <si>
    <t>Capacity</t>
  </si>
  <si>
    <t>Cost</t>
  </si>
  <si>
    <t>Platn F</t>
  </si>
  <si>
    <t>Total</t>
  </si>
  <si>
    <t>Small</t>
  </si>
  <si>
    <t>Index</t>
  </si>
  <si>
    <t>Dispacth</t>
  </si>
  <si>
    <t>Marginal</t>
  </si>
  <si>
    <t>Summary</t>
  </si>
  <si>
    <t>Counter</t>
  </si>
  <si>
    <t>Sort Key with Match</t>
  </si>
  <si>
    <t>Step 2: Accumulate the Capacity</t>
  </si>
  <si>
    <t>Step 1: Sort the Data by Cost and find a match  key</t>
  </si>
  <si>
    <t>Total Cost</t>
  </si>
  <si>
    <t>Step 3: Find the marginal unit with the MATCH function</t>
  </si>
  <si>
    <t>Step 4: Use the Index Command to Find the Price of the Marginal Unit</t>
  </si>
  <si>
    <t>Step 5: Use TRUE and FALSE switch to Find Unit which is Dispatched and Unit on the Margin</t>
  </si>
  <si>
    <t>Step 6: Compute the total generation cost using the switches</t>
  </si>
  <si>
    <t>Step 7: Construct Counter by 2 to Create Step Graph</t>
  </si>
  <si>
    <t>Step 8: Add the Demand to the Graph</t>
  </si>
  <si>
    <t>Increment</t>
  </si>
  <si>
    <t>by two</t>
  </si>
  <si>
    <t>Plant</t>
  </si>
  <si>
    <t>Demand</t>
  </si>
  <si>
    <t>Accum Capacity</t>
  </si>
  <si>
    <t>Accum</t>
  </si>
  <si>
    <t>Marginal Unit (MATCH + 1)</t>
  </si>
  <si>
    <t>Demand wihout price elasticity</t>
  </si>
  <si>
    <t>Production</t>
  </si>
  <si>
    <t>Clearing Price without Transfer (INDEX)</t>
  </si>
  <si>
    <t>Sorted Cost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</si>
</sst>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1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 wrapText="1"/>
    </xf>
    <xf numFmtId="0" fontId="1" fillId="0" borderId="0" xfId="0" applyFont="1"/>
    <xf numFmtId="4" fontId="0" fillId="0" borderId="0" xfId="0" applyNumberFormat="1"/>
    <xf numFmtId="0" fontId="2" fillId="2" borderId="0" xfId="0" applyFont="1" applyFill="1"/>
    <xf numFmtId="4" fontId="2" fillId="2" borderId="0" xfId="0" applyNumberFormat="1" applyFont="1" applyFill="1"/>
    <xf numFmtId="3" fontId="2" fillId="2" borderId="0" xfId="0" applyNumberFormat="1" applyFont="1" applyFill="1"/>
    <xf numFmtId="43" fontId="0" fillId="0" borderId="0" xfId="1" applyNumberFormat="1" applyFont="1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Demand and Supply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3020368691321732"/>
          <c:y val="0.15626746120412624"/>
          <c:w val="0.81278646237252017"/>
          <c:h val="0.69277232959057344"/>
        </c:manualLayout>
      </c:layout>
      <c:scatterChart>
        <c:scatterStyle val="lineMarker"/>
        <c:ser>
          <c:idx val="0"/>
          <c:order val="0"/>
          <c:tx>
            <c:v>Marginal Cost</c:v>
          </c:tx>
          <c:marker>
            <c:symbol val="none"/>
          </c:marker>
          <c:xVal>
            <c:numRef>
              <c:f>'Base Sheet'!$K$21:$K$33</c:f>
              <c:numCache>
                <c:formatCode>General</c:formatCode>
                <c:ptCount val="13"/>
                <c:pt idx="0">
                  <c:v>0</c:v>
                </c:pt>
                <c:pt idx="1">
                  <c:v>700</c:v>
                </c:pt>
                <c:pt idx="2">
                  <c:v>700</c:v>
                </c:pt>
                <c:pt idx="3">
                  <c:v>2100</c:v>
                </c:pt>
                <c:pt idx="4">
                  <c:v>2100</c:v>
                </c:pt>
                <c:pt idx="5">
                  <c:v>3200</c:v>
                </c:pt>
                <c:pt idx="6">
                  <c:v>3200</c:v>
                </c:pt>
                <c:pt idx="7">
                  <c:v>4400</c:v>
                </c:pt>
                <c:pt idx="8">
                  <c:v>4400</c:v>
                </c:pt>
                <c:pt idx="9">
                  <c:v>5050</c:v>
                </c:pt>
                <c:pt idx="10">
                  <c:v>5050</c:v>
                </c:pt>
                <c:pt idx="11">
                  <c:v>5550</c:v>
                </c:pt>
                <c:pt idx="12">
                  <c:v>5550</c:v>
                </c:pt>
              </c:numCache>
            </c:numRef>
          </c:xVal>
          <c:yVal>
            <c:numRef>
              <c:f>'Base Sheet'!$L$21:$L$33</c:f>
              <c:numCache>
                <c:formatCode>_(* #,##0.00_);_(* \(#,##0.00\);_(* "-"??_);_(@_)</c:formatCode>
                <c:ptCount val="13"/>
                <c:pt idx="0">
                  <c:v>24</c:v>
                </c:pt>
                <c:pt idx="1">
                  <c:v>24</c:v>
                </c:pt>
                <c:pt idx="2">
                  <c:v>28</c:v>
                </c:pt>
                <c:pt idx="3">
                  <c:v>28</c:v>
                </c:pt>
                <c:pt idx="4">
                  <c:v>43</c:v>
                </c:pt>
                <c:pt idx="5">
                  <c:v>43</c:v>
                </c:pt>
                <c:pt idx="6">
                  <c:v>50</c:v>
                </c:pt>
                <c:pt idx="7">
                  <c:v>50</c:v>
                </c:pt>
                <c:pt idx="8">
                  <c:v>80</c:v>
                </c:pt>
                <c:pt idx="9">
                  <c:v>80</c:v>
                </c:pt>
                <c:pt idx="10">
                  <c:v>90</c:v>
                </c:pt>
                <c:pt idx="11">
                  <c:v>90</c:v>
                </c:pt>
              </c:numCache>
            </c:numRef>
          </c:yVal>
        </c:ser>
        <c:ser>
          <c:idx val="1"/>
          <c:order val="1"/>
          <c:tx>
            <c:v>Load</c:v>
          </c:tx>
          <c:marker>
            <c:symbol val="none"/>
          </c:marker>
          <c:xVal>
            <c:numRef>
              <c:f>'Base Sheet'!$M$20:$M$32</c:f>
              <c:numCache>
                <c:formatCode>#,##0</c:formatCode>
                <c:ptCount val="13"/>
                <c:pt idx="0">
                  <c:v>5000</c:v>
                </c:pt>
                <c:pt idx="1">
                  <c:v>5000</c:v>
                </c:pt>
                <c:pt idx="2">
                  <c:v>5000</c:v>
                </c:pt>
                <c:pt idx="3">
                  <c:v>5000</c:v>
                </c:pt>
                <c:pt idx="4">
                  <c:v>5000</c:v>
                </c:pt>
                <c:pt idx="5">
                  <c:v>5000</c:v>
                </c:pt>
                <c:pt idx="6">
                  <c:v>5000</c:v>
                </c:pt>
                <c:pt idx="7">
                  <c:v>5000</c:v>
                </c:pt>
                <c:pt idx="8">
                  <c:v>5000</c:v>
                </c:pt>
                <c:pt idx="9">
                  <c:v>5000</c:v>
                </c:pt>
                <c:pt idx="10">
                  <c:v>5000</c:v>
                </c:pt>
                <c:pt idx="11">
                  <c:v>5000</c:v>
                </c:pt>
                <c:pt idx="12">
                  <c:v>5000</c:v>
                </c:pt>
              </c:numCache>
            </c:numRef>
          </c:xVal>
          <c:yVal>
            <c:numRef>
              <c:f>'Base Sheet'!$L$20:$L$32</c:f>
              <c:numCache>
                <c:formatCode>_(* #,##0.00_);_(* \(#,##0.00\);_(* "-"??_);_(@_)</c:formatCode>
                <c:ptCount val="13"/>
                <c:pt idx="0" formatCode="#,##0.00">
                  <c:v>0</c:v>
                </c:pt>
                <c:pt idx="1">
                  <c:v>24</c:v>
                </c:pt>
                <c:pt idx="2">
                  <c:v>24</c:v>
                </c:pt>
                <c:pt idx="3">
                  <c:v>28</c:v>
                </c:pt>
                <c:pt idx="4">
                  <c:v>28</c:v>
                </c:pt>
                <c:pt idx="5">
                  <c:v>43</c:v>
                </c:pt>
                <c:pt idx="6">
                  <c:v>43</c:v>
                </c:pt>
                <c:pt idx="7">
                  <c:v>50</c:v>
                </c:pt>
                <c:pt idx="8">
                  <c:v>50</c:v>
                </c:pt>
                <c:pt idx="9">
                  <c:v>80</c:v>
                </c:pt>
                <c:pt idx="10">
                  <c:v>80</c:v>
                </c:pt>
                <c:pt idx="11">
                  <c:v>90</c:v>
                </c:pt>
                <c:pt idx="12">
                  <c:v>90</c:v>
                </c:pt>
              </c:numCache>
            </c:numRef>
          </c:yVal>
        </c:ser>
        <c:axId val="73186688"/>
        <c:axId val="73197056"/>
      </c:scatterChart>
      <c:valAx>
        <c:axId val="731866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/>
                  <a:t>Accumulated Capacity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73197056"/>
        <c:crosses val="autoZero"/>
        <c:crossBetween val="midCat"/>
      </c:valAx>
      <c:valAx>
        <c:axId val="73197056"/>
        <c:scaling>
          <c:orientation val="minMax"/>
        </c:scaling>
        <c:axPos val="l"/>
        <c:majorGridlines/>
        <c:title>
          <c:tx>
            <c:rich>
              <a:bodyPr rot="0" vert="wordArtVert"/>
              <a:lstStyle/>
              <a:p>
                <a:pPr>
                  <a:defRPr sz="1100"/>
                </a:pPr>
                <a:r>
                  <a:rPr lang="en-US" sz="1100"/>
                  <a:t>Price and Cost per Unit</a:t>
                </a:r>
              </a:p>
            </c:rich>
          </c:tx>
          <c:layout/>
        </c:title>
        <c:numFmt formatCode="_(* #,##0.00_);_(* \(#,##0.00\);_(* &quot;-&quot;??_);_(@_)" sourceLinked="1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7318668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7586875466070098"/>
          <c:y val="0.21527983634398642"/>
          <c:w val="0.32685606060606154"/>
          <c:h val="0.23408302117575108"/>
        </c:manualLayout>
      </c:layout>
      <c:txPr>
        <a:bodyPr/>
        <a:lstStyle/>
        <a:p>
          <a:pPr>
            <a:defRPr sz="1800"/>
          </a:pPr>
          <a:endParaRPr lang="en-US"/>
        </a:p>
      </c:txPr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/>
      <c:scatterChart>
        <c:scatterStyle val="lineMarker"/>
        <c:ser>
          <c:idx val="0"/>
          <c:order val="0"/>
          <c:tx>
            <c:strRef>
              <c:f>'Base Sheet'!$L$53</c:f>
              <c:strCache>
                <c:ptCount val="1"/>
                <c:pt idx="0">
                  <c:v>Cost</c:v>
                </c:pt>
              </c:strCache>
            </c:strRef>
          </c:tx>
          <c:xVal>
            <c:numRef>
              <c:f>'Base Sheet'!$K$54:$K$64</c:f>
              <c:numCache>
                <c:formatCode>General</c:formatCode>
                <c:ptCount val="11"/>
                <c:pt idx="0">
                  <c:v>700</c:v>
                </c:pt>
                <c:pt idx="1">
                  <c:v>700</c:v>
                </c:pt>
                <c:pt idx="2">
                  <c:v>2100</c:v>
                </c:pt>
                <c:pt idx="3">
                  <c:v>2100</c:v>
                </c:pt>
                <c:pt idx="4">
                  <c:v>3200</c:v>
                </c:pt>
                <c:pt idx="5">
                  <c:v>3200</c:v>
                </c:pt>
                <c:pt idx="6">
                  <c:v>4400</c:v>
                </c:pt>
                <c:pt idx="7">
                  <c:v>4400</c:v>
                </c:pt>
                <c:pt idx="8">
                  <c:v>5050</c:v>
                </c:pt>
                <c:pt idx="9">
                  <c:v>5050</c:v>
                </c:pt>
                <c:pt idx="10">
                  <c:v>5550</c:v>
                </c:pt>
              </c:numCache>
            </c:numRef>
          </c:xVal>
          <c:yVal>
            <c:numRef>
              <c:f>'Base Sheet'!$L$54:$L$64</c:f>
              <c:numCache>
                <c:formatCode>#,##0.00</c:formatCode>
                <c:ptCount val="11"/>
                <c:pt idx="0">
                  <c:v>24</c:v>
                </c:pt>
                <c:pt idx="1">
                  <c:v>28</c:v>
                </c:pt>
                <c:pt idx="2">
                  <c:v>28</c:v>
                </c:pt>
                <c:pt idx="3">
                  <c:v>43</c:v>
                </c:pt>
                <c:pt idx="4">
                  <c:v>43</c:v>
                </c:pt>
                <c:pt idx="5">
                  <c:v>50</c:v>
                </c:pt>
                <c:pt idx="6">
                  <c:v>50</c:v>
                </c:pt>
                <c:pt idx="7">
                  <c:v>80</c:v>
                </c:pt>
                <c:pt idx="8">
                  <c:v>80</c:v>
                </c:pt>
                <c:pt idx="9">
                  <c:v>90</c:v>
                </c:pt>
                <c:pt idx="10">
                  <c:v>90</c:v>
                </c:pt>
              </c:numCache>
            </c:numRef>
          </c:yVal>
        </c:ser>
        <c:axId val="98037120"/>
        <c:axId val="107066496"/>
      </c:scatterChart>
      <c:valAx>
        <c:axId val="98037120"/>
        <c:scaling>
          <c:orientation val="minMax"/>
        </c:scaling>
        <c:axPos val="b"/>
        <c:numFmt formatCode="General" sourceLinked="1"/>
        <c:tickLblPos val="nextTo"/>
        <c:crossAx val="107066496"/>
        <c:crosses val="autoZero"/>
        <c:crossBetween val="midCat"/>
      </c:valAx>
      <c:valAx>
        <c:axId val="107066496"/>
        <c:scaling>
          <c:orientation val="minMax"/>
        </c:scaling>
        <c:axPos val="l"/>
        <c:majorGridlines/>
        <c:numFmt formatCode="#,##0.00" sourceLinked="1"/>
        <c:tickLblPos val="nextTo"/>
        <c:crossAx val="98037120"/>
        <c:crosses val="autoZero"/>
        <c:crossBetween val="midCat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900"/>
            </a:pPr>
            <a:r>
              <a:rPr lang="en-US" sz="900"/>
              <a:t>Marginal Cost Curve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'Base Sheet'!$L$19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'Base Sheet'!$K$21:$K$33</c:f>
              <c:numCache>
                <c:formatCode>General</c:formatCode>
                <c:ptCount val="13"/>
                <c:pt idx="0">
                  <c:v>0</c:v>
                </c:pt>
                <c:pt idx="1">
                  <c:v>700</c:v>
                </c:pt>
                <c:pt idx="2">
                  <c:v>700</c:v>
                </c:pt>
                <c:pt idx="3">
                  <c:v>2100</c:v>
                </c:pt>
                <c:pt idx="4">
                  <c:v>2100</c:v>
                </c:pt>
                <c:pt idx="5">
                  <c:v>3200</c:v>
                </c:pt>
                <c:pt idx="6">
                  <c:v>3200</c:v>
                </c:pt>
                <c:pt idx="7">
                  <c:v>4400</c:v>
                </c:pt>
                <c:pt idx="8">
                  <c:v>4400</c:v>
                </c:pt>
                <c:pt idx="9">
                  <c:v>5050</c:v>
                </c:pt>
                <c:pt idx="10">
                  <c:v>5050</c:v>
                </c:pt>
                <c:pt idx="11">
                  <c:v>5550</c:v>
                </c:pt>
                <c:pt idx="12">
                  <c:v>5550</c:v>
                </c:pt>
              </c:numCache>
            </c:numRef>
          </c:xVal>
          <c:yVal>
            <c:numRef>
              <c:f>'Base Sheet'!$L$21:$L$33</c:f>
              <c:numCache>
                <c:formatCode>_(* #,##0.00_);_(* \(#,##0.00\);_(* "-"??_);_(@_)</c:formatCode>
                <c:ptCount val="13"/>
                <c:pt idx="0">
                  <c:v>24</c:v>
                </c:pt>
                <c:pt idx="1">
                  <c:v>24</c:v>
                </c:pt>
                <c:pt idx="2">
                  <c:v>28</c:v>
                </c:pt>
                <c:pt idx="3">
                  <c:v>28</c:v>
                </c:pt>
                <c:pt idx="4">
                  <c:v>43</c:v>
                </c:pt>
                <c:pt idx="5">
                  <c:v>43</c:v>
                </c:pt>
                <c:pt idx="6">
                  <c:v>50</c:v>
                </c:pt>
                <c:pt idx="7">
                  <c:v>50</c:v>
                </c:pt>
                <c:pt idx="8">
                  <c:v>80</c:v>
                </c:pt>
                <c:pt idx="9">
                  <c:v>80</c:v>
                </c:pt>
                <c:pt idx="10">
                  <c:v>90</c:v>
                </c:pt>
                <c:pt idx="11">
                  <c:v>90</c:v>
                </c:pt>
              </c:numCache>
            </c:numRef>
          </c:yVal>
        </c:ser>
        <c:axId val="98063872"/>
        <c:axId val="98065408"/>
      </c:scatterChart>
      <c:valAx>
        <c:axId val="98063872"/>
        <c:scaling>
          <c:orientation val="minMax"/>
        </c:scaling>
        <c:axPos val="b"/>
        <c:numFmt formatCode="General" sourceLinked="1"/>
        <c:tickLblPos val="nextTo"/>
        <c:crossAx val="98065408"/>
        <c:crosses val="autoZero"/>
        <c:crossBetween val="midCat"/>
      </c:valAx>
      <c:valAx>
        <c:axId val="98065408"/>
        <c:scaling>
          <c:orientation val="minMax"/>
        </c:scaling>
        <c:axPos val="l"/>
        <c:majorGridlines/>
        <c:numFmt formatCode="_(* #,##0.00_);_(* \(#,##0.00\);_(* &quot;-&quot;??_);_(@_)" sourceLinked="1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98063872"/>
        <c:crosses val="autoZero"/>
        <c:crossBetween val="midCat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Demand and Supply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3020369098158033"/>
          <c:y val="0.18251982964939301"/>
          <c:w val="0.80691075690093028"/>
          <c:h val="0.62613160958186009"/>
        </c:manualLayout>
      </c:layout>
      <c:scatterChart>
        <c:scatterStyle val="lineMarker"/>
        <c:ser>
          <c:idx val="0"/>
          <c:order val="0"/>
          <c:tx>
            <c:v>Marginal Cost</c:v>
          </c:tx>
          <c:marker>
            <c:symbol val="none"/>
          </c:marker>
          <c:xVal>
            <c:numRef>
              <c:f>'Base Sheet'!$K$21:$K$33</c:f>
              <c:numCache>
                <c:formatCode>General</c:formatCode>
                <c:ptCount val="13"/>
                <c:pt idx="0">
                  <c:v>0</c:v>
                </c:pt>
                <c:pt idx="1">
                  <c:v>700</c:v>
                </c:pt>
                <c:pt idx="2">
                  <c:v>700</c:v>
                </c:pt>
                <c:pt idx="3">
                  <c:v>2100</c:v>
                </c:pt>
                <c:pt idx="4">
                  <c:v>2100</c:v>
                </c:pt>
                <c:pt idx="5">
                  <c:v>3200</c:v>
                </c:pt>
                <c:pt idx="6">
                  <c:v>3200</c:v>
                </c:pt>
                <c:pt idx="7">
                  <c:v>4400</c:v>
                </c:pt>
                <c:pt idx="8">
                  <c:v>4400</c:v>
                </c:pt>
                <c:pt idx="9">
                  <c:v>5050</c:v>
                </c:pt>
                <c:pt idx="10">
                  <c:v>5050</c:v>
                </c:pt>
                <c:pt idx="11">
                  <c:v>5550</c:v>
                </c:pt>
                <c:pt idx="12">
                  <c:v>5550</c:v>
                </c:pt>
              </c:numCache>
            </c:numRef>
          </c:xVal>
          <c:yVal>
            <c:numRef>
              <c:f>'Base Sheet'!$L$21:$L$33</c:f>
              <c:numCache>
                <c:formatCode>_(* #,##0.00_);_(* \(#,##0.00\);_(* "-"??_);_(@_)</c:formatCode>
                <c:ptCount val="13"/>
                <c:pt idx="0">
                  <c:v>24</c:v>
                </c:pt>
                <c:pt idx="1">
                  <c:v>24</c:v>
                </c:pt>
                <c:pt idx="2">
                  <c:v>28</c:v>
                </c:pt>
                <c:pt idx="3">
                  <c:v>28</c:v>
                </c:pt>
                <c:pt idx="4">
                  <c:v>43</c:v>
                </c:pt>
                <c:pt idx="5">
                  <c:v>43</c:v>
                </c:pt>
                <c:pt idx="6">
                  <c:v>50</c:v>
                </c:pt>
                <c:pt idx="7">
                  <c:v>50</c:v>
                </c:pt>
                <c:pt idx="8">
                  <c:v>80</c:v>
                </c:pt>
                <c:pt idx="9">
                  <c:v>80</c:v>
                </c:pt>
                <c:pt idx="10">
                  <c:v>90</c:v>
                </c:pt>
                <c:pt idx="11">
                  <c:v>90</c:v>
                </c:pt>
              </c:numCache>
            </c:numRef>
          </c:yVal>
        </c:ser>
        <c:ser>
          <c:idx val="1"/>
          <c:order val="1"/>
          <c:tx>
            <c:v>Load</c:v>
          </c:tx>
          <c:marker>
            <c:symbol val="none"/>
          </c:marker>
          <c:xVal>
            <c:numRef>
              <c:f>'Base Sheet'!$M$20:$M$32</c:f>
              <c:numCache>
                <c:formatCode>#,##0</c:formatCode>
                <c:ptCount val="13"/>
                <c:pt idx="0">
                  <c:v>5000</c:v>
                </c:pt>
                <c:pt idx="1">
                  <c:v>5000</c:v>
                </c:pt>
                <c:pt idx="2">
                  <c:v>5000</c:v>
                </c:pt>
                <c:pt idx="3">
                  <c:v>5000</c:v>
                </c:pt>
                <c:pt idx="4">
                  <c:v>5000</c:v>
                </c:pt>
                <c:pt idx="5">
                  <c:v>5000</c:v>
                </c:pt>
                <c:pt idx="6">
                  <c:v>5000</c:v>
                </c:pt>
                <c:pt idx="7">
                  <c:v>5000</c:v>
                </c:pt>
                <c:pt idx="8">
                  <c:v>5000</c:v>
                </c:pt>
                <c:pt idx="9">
                  <c:v>5000</c:v>
                </c:pt>
                <c:pt idx="10">
                  <c:v>5000</c:v>
                </c:pt>
                <c:pt idx="11">
                  <c:v>5000</c:v>
                </c:pt>
                <c:pt idx="12">
                  <c:v>5000</c:v>
                </c:pt>
              </c:numCache>
            </c:numRef>
          </c:xVal>
          <c:yVal>
            <c:numRef>
              <c:f>'Base Sheet'!$L$20:$L$32</c:f>
              <c:numCache>
                <c:formatCode>_(* #,##0.00_);_(* \(#,##0.00\);_(* "-"??_);_(@_)</c:formatCode>
                <c:ptCount val="13"/>
                <c:pt idx="0" formatCode="#,##0.00">
                  <c:v>0</c:v>
                </c:pt>
                <c:pt idx="1">
                  <c:v>24</c:v>
                </c:pt>
                <c:pt idx="2">
                  <c:v>24</c:v>
                </c:pt>
                <c:pt idx="3">
                  <c:v>28</c:v>
                </c:pt>
                <c:pt idx="4">
                  <c:v>28</c:v>
                </c:pt>
                <c:pt idx="5">
                  <c:v>43</c:v>
                </c:pt>
                <c:pt idx="6">
                  <c:v>43</c:v>
                </c:pt>
                <c:pt idx="7">
                  <c:v>50</c:v>
                </c:pt>
                <c:pt idx="8">
                  <c:v>50</c:v>
                </c:pt>
                <c:pt idx="9">
                  <c:v>80</c:v>
                </c:pt>
                <c:pt idx="10">
                  <c:v>80</c:v>
                </c:pt>
                <c:pt idx="11">
                  <c:v>90</c:v>
                </c:pt>
                <c:pt idx="12">
                  <c:v>90</c:v>
                </c:pt>
              </c:numCache>
            </c:numRef>
          </c:yVal>
        </c:ser>
        <c:axId val="73215360"/>
        <c:axId val="73238016"/>
      </c:scatterChart>
      <c:valAx>
        <c:axId val="732153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Accumulated Capacity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73238016"/>
        <c:crosses val="autoZero"/>
        <c:crossBetween val="midCat"/>
      </c:valAx>
      <c:valAx>
        <c:axId val="73238016"/>
        <c:scaling>
          <c:orientation val="minMax"/>
        </c:scaling>
        <c:axPos val="l"/>
        <c:majorGridlines/>
        <c:title>
          <c:tx>
            <c:rich>
              <a:bodyPr rot="0" vert="wordArtVert"/>
              <a:lstStyle/>
              <a:p>
                <a:pPr>
                  <a:defRPr sz="800"/>
                </a:pPr>
                <a:r>
                  <a:rPr lang="en-US" sz="800"/>
                  <a:t>Price and Cost per Unit</a:t>
                </a:r>
              </a:p>
            </c:rich>
          </c:tx>
          <c:layout/>
        </c:title>
        <c:numFmt formatCode="_(* #,##0.00_);_(* \(#,##0.00\);_(* &quot;-&quot;??_);_(@_)" sourceLinked="1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7321536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7586875466070098"/>
          <c:y val="0.21527983634398642"/>
          <c:w val="0.32685606060606126"/>
          <c:h val="0.23408302117575108"/>
        </c:manualLayout>
      </c:layout>
      <c:txPr>
        <a:bodyPr/>
        <a:lstStyle/>
        <a:p>
          <a:pPr>
            <a:defRPr sz="1800"/>
          </a:pPr>
          <a:endParaRPr lang="en-US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45769" cy="628894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9524</xdr:colOff>
      <xdr:row>49</xdr:row>
      <xdr:rowOff>161925</xdr:rowOff>
    </xdr:from>
    <xdr:to>
      <xdr:col>19</xdr:col>
      <xdr:colOff>85724</xdr:colOff>
      <xdr:row>63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523875</xdr:colOff>
      <xdr:row>20</xdr:row>
      <xdr:rowOff>28575</xdr:rowOff>
    </xdr:from>
    <xdr:to>
      <xdr:col>7</xdr:col>
      <xdr:colOff>238125</xdr:colOff>
      <xdr:row>30</xdr:row>
      <xdr:rowOff>161925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19049</xdr:colOff>
      <xdr:row>17</xdr:row>
      <xdr:rowOff>76200</xdr:rowOff>
    </xdr:from>
    <xdr:to>
      <xdr:col>22</xdr:col>
      <xdr:colOff>371474</xdr:colOff>
      <xdr:row>35</xdr:row>
      <xdr:rowOff>104775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B18"/>
  <sheetViews>
    <sheetView showGridLines="0" workbookViewId="0">
      <selection activeCell="F21" sqref="F21"/>
    </sheetView>
  </sheetViews>
  <sheetFormatPr defaultRowHeight="15"/>
  <sheetData>
    <row r="4" spans="2:2">
      <c r="B4" t="s">
        <v>17</v>
      </c>
    </row>
    <row r="6" spans="2:2">
      <c r="B6" t="s">
        <v>16</v>
      </c>
    </row>
    <row r="8" spans="2:2">
      <c r="B8" t="s">
        <v>19</v>
      </c>
    </row>
    <row r="10" spans="2:2">
      <c r="B10" t="s">
        <v>20</v>
      </c>
    </row>
    <row r="12" spans="2:2">
      <c r="B12" t="s">
        <v>21</v>
      </c>
    </row>
    <row r="14" spans="2:2">
      <c r="B14" t="s">
        <v>22</v>
      </c>
    </row>
    <row r="16" spans="2:2">
      <c r="B16" t="s">
        <v>23</v>
      </c>
    </row>
    <row r="18" spans="2:2">
      <c r="B18" t="s">
        <v>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A64"/>
  <sheetViews>
    <sheetView showGridLines="0" tabSelected="1" workbookViewId="0">
      <selection activeCell="P4" sqref="P4"/>
    </sheetView>
  </sheetViews>
  <sheetFormatPr defaultRowHeight="15" outlineLevelRow="1" outlineLevelCol="1"/>
  <cols>
    <col min="1" max="1" width="4.7109375" style="3" customWidth="1"/>
    <col min="3" max="3" width="15" customWidth="1"/>
    <col min="9" max="9" width="10.7109375" customWidth="1"/>
    <col min="15" max="15" width="11.5703125" bestFit="1" customWidth="1"/>
    <col min="16" max="16" width="12.5703125" customWidth="1"/>
    <col min="18" max="18" width="10.5703125" bestFit="1" customWidth="1"/>
    <col min="22" max="22" width="11.5703125" customWidth="1" outlineLevel="1"/>
    <col min="23" max="27" width="9.140625" customWidth="1" outlineLevel="1"/>
  </cols>
  <sheetData>
    <row r="1" spans="1:19">
      <c r="A1" s="3" t="s">
        <v>13</v>
      </c>
    </row>
    <row r="2" spans="1:19">
      <c r="C2" t="s">
        <v>32</v>
      </c>
      <c r="G2" s="7">
        <v>5000</v>
      </c>
    </row>
    <row r="3" spans="1:19">
      <c r="G3" s="1"/>
    </row>
    <row r="4" spans="1:19" outlineLevel="1">
      <c r="C4" t="s">
        <v>31</v>
      </c>
      <c r="G4" s="1">
        <f>MATCH(G2,K9:K14)+1</f>
        <v>5</v>
      </c>
    </row>
    <row r="5" spans="1:19">
      <c r="C5" t="s">
        <v>34</v>
      </c>
      <c r="G5" s="4">
        <f>INDEX(L9:L14,G4)</f>
        <v>80</v>
      </c>
    </row>
    <row r="7" spans="1:19" ht="45">
      <c r="D7" t="s">
        <v>5</v>
      </c>
      <c r="E7" t="s">
        <v>6</v>
      </c>
      <c r="F7" t="s">
        <v>14</v>
      </c>
      <c r="G7" s="2" t="s">
        <v>9</v>
      </c>
      <c r="H7" s="2" t="s">
        <v>15</v>
      </c>
      <c r="I7" s="2" t="s">
        <v>10</v>
      </c>
      <c r="J7" s="2" t="s">
        <v>5</v>
      </c>
      <c r="K7" s="2" t="s">
        <v>29</v>
      </c>
      <c r="L7" s="2" t="s">
        <v>35</v>
      </c>
      <c r="M7" s="2" t="s">
        <v>11</v>
      </c>
      <c r="N7" s="2" t="s">
        <v>12</v>
      </c>
      <c r="O7" s="2" t="s">
        <v>33</v>
      </c>
      <c r="P7" s="2" t="s">
        <v>18</v>
      </c>
      <c r="R7" s="2"/>
      <c r="S7" s="2"/>
    </row>
    <row r="9" spans="1:19">
      <c r="C9" t="s">
        <v>0</v>
      </c>
      <c r="D9" s="7">
        <v>1400</v>
      </c>
      <c r="E9" s="6">
        <v>28</v>
      </c>
      <c r="F9" s="5">
        <v>1</v>
      </c>
      <c r="G9">
        <f t="shared" ref="G9:G14" si="0">SMALL($E$9:$E$14,F9)</f>
        <v>24</v>
      </c>
      <c r="H9">
        <f t="shared" ref="H9:H14" si="1">MATCH(G9,$E$9:$E$14,0)</f>
        <v>5</v>
      </c>
      <c r="I9" t="str">
        <f t="shared" ref="I9:I14" si="2">INDEX($C$9:$C$14,H9)</f>
        <v>Plant E</v>
      </c>
      <c r="J9">
        <f t="shared" ref="J9:J14" si="3">INDEX($D$9:$D$14,H9)</f>
        <v>700</v>
      </c>
      <c r="K9">
        <f>J9</f>
        <v>700</v>
      </c>
      <c r="L9" s="4">
        <f t="shared" ref="L9:L14" si="4">G9</f>
        <v>24</v>
      </c>
      <c r="M9" t="b">
        <f t="shared" ref="M9:M14" si="5">F9&lt;$G$4</f>
        <v>1</v>
      </c>
      <c r="N9" t="b">
        <f t="shared" ref="N9:N14" si="6">F9=$G$4</f>
        <v>0</v>
      </c>
      <c r="O9">
        <f>M9*J9+($G$2-K8)*N9</f>
        <v>700</v>
      </c>
      <c r="P9" s="4">
        <f>M9*O9*L9+N9*($G$2-K8)*L9</f>
        <v>16800</v>
      </c>
    </row>
    <row r="10" spans="1:19">
      <c r="C10" t="s">
        <v>1</v>
      </c>
      <c r="D10" s="5">
        <v>500</v>
      </c>
      <c r="E10" s="6">
        <v>90</v>
      </c>
      <c r="F10" s="5">
        <v>2</v>
      </c>
      <c r="G10">
        <f t="shared" si="0"/>
        <v>28</v>
      </c>
      <c r="H10">
        <f t="shared" si="1"/>
        <v>1</v>
      </c>
      <c r="I10" t="str">
        <f t="shared" si="2"/>
        <v>Plant A</v>
      </c>
      <c r="J10">
        <f t="shared" si="3"/>
        <v>1400</v>
      </c>
      <c r="K10">
        <f>J10+K9</f>
        <v>2100</v>
      </c>
      <c r="L10" s="4">
        <f t="shared" si="4"/>
        <v>28</v>
      </c>
      <c r="M10" t="b">
        <f t="shared" si="5"/>
        <v>1</v>
      </c>
      <c r="N10" t="b">
        <f t="shared" si="6"/>
        <v>0</v>
      </c>
      <c r="O10">
        <f t="shared" ref="O10:O14" si="7">M10*J10+($G$2-K9)*N10</f>
        <v>1400</v>
      </c>
      <c r="P10" s="4">
        <f t="shared" ref="P10:P14" si="8">M10*O10*L10+N10*($G$2-K9)*L10</f>
        <v>39200</v>
      </c>
    </row>
    <row r="11" spans="1:19">
      <c r="C11" t="s">
        <v>2</v>
      </c>
      <c r="D11" s="5">
        <v>1200</v>
      </c>
      <c r="E11" s="6">
        <v>50</v>
      </c>
      <c r="F11" s="5">
        <v>3</v>
      </c>
      <c r="G11">
        <f t="shared" si="0"/>
        <v>43</v>
      </c>
      <c r="H11">
        <f t="shared" si="1"/>
        <v>4</v>
      </c>
      <c r="I11" t="str">
        <f t="shared" si="2"/>
        <v>Plant D</v>
      </c>
      <c r="J11">
        <f t="shared" si="3"/>
        <v>1100</v>
      </c>
      <c r="K11">
        <f>J11+K10</f>
        <v>3200</v>
      </c>
      <c r="L11" s="4">
        <f t="shared" si="4"/>
        <v>43</v>
      </c>
      <c r="M11" t="b">
        <f t="shared" si="5"/>
        <v>1</v>
      </c>
      <c r="N11" t="b">
        <f t="shared" si="6"/>
        <v>0</v>
      </c>
      <c r="O11">
        <f t="shared" si="7"/>
        <v>1100</v>
      </c>
      <c r="P11" s="4">
        <f t="shared" si="8"/>
        <v>47300</v>
      </c>
    </row>
    <row r="12" spans="1:19">
      <c r="C12" t="s">
        <v>3</v>
      </c>
      <c r="D12" s="5">
        <v>1100</v>
      </c>
      <c r="E12" s="6">
        <v>43</v>
      </c>
      <c r="F12" s="5">
        <v>4</v>
      </c>
      <c r="G12">
        <f t="shared" si="0"/>
        <v>50</v>
      </c>
      <c r="H12">
        <f t="shared" si="1"/>
        <v>3</v>
      </c>
      <c r="I12" t="str">
        <f t="shared" si="2"/>
        <v>Plant C</v>
      </c>
      <c r="J12">
        <f t="shared" si="3"/>
        <v>1200</v>
      </c>
      <c r="K12">
        <f>J12+K11</f>
        <v>4400</v>
      </c>
      <c r="L12" s="4">
        <f t="shared" si="4"/>
        <v>50</v>
      </c>
      <c r="M12" t="b">
        <f t="shared" si="5"/>
        <v>1</v>
      </c>
      <c r="N12" t="b">
        <f t="shared" si="6"/>
        <v>0</v>
      </c>
      <c r="O12">
        <f t="shared" si="7"/>
        <v>1200</v>
      </c>
      <c r="P12" s="4">
        <f t="shared" si="8"/>
        <v>60000</v>
      </c>
    </row>
    <row r="13" spans="1:19">
      <c r="C13" t="s">
        <v>4</v>
      </c>
      <c r="D13" s="5">
        <v>700</v>
      </c>
      <c r="E13" s="6">
        <v>24</v>
      </c>
      <c r="F13" s="5">
        <v>5</v>
      </c>
      <c r="G13">
        <f t="shared" si="0"/>
        <v>80</v>
      </c>
      <c r="H13">
        <f t="shared" si="1"/>
        <v>6</v>
      </c>
      <c r="I13" t="str">
        <f t="shared" si="2"/>
        <v>Platn F</v>
      </c>
      <c r="J13">
        <f t="shared" si="3"/>
        <v>650</v>
      </c>
      <c r="K13">
        <f>J13+K12</f>
        <v>5050</v>
      </c>
      <c r="L13" s="4">
        <f t="shared" si="4"/>
        <v>80</v>
      </c>
      <c r="M13" t="b">
        <f t="shared" si="5"/>
        <v>0</v>
      </c>
      <c r="N13" t="b">
        <f t="shared" si="6"/>
        <v>1</v>
      </c>
      <c r="O13">
        <f t="shared" si="7"/>
        <v>600</v>
      </c>
      <c r="P13" s="4">
        <f t="shared" si="8"/>
        <v>48000</v>
      </c>
    </row>
    <row r="14" spans="1:19">
      <c r="C14" t="s">
        <v>7</v>
      </c>
      <c r="D14" s="5">
        <v>650</v>
      </c>
      <c r="E14" s="6">
        <v>80</v>
      </c>
      <c r="F14" s="5">
        <v>6</v>
      </c>
      <c r="G14">
        <f t="shared" si="0"/>
        <v>90</v>
      </c>
      <c r="H14">
        <f t="shared" si="1"/>
        <v>2</v>
      </c>
      <c r="I14" t="str">
        <f t="shared" si="2"/>
        <v>Plant B</v>
      </c>
      <c r="J14">
        <f t="shared" si="3"/>
        <v>500</v>
      </c>
      <c r="K14">
        <f>J14+K13</f>
        <v>5550</v>
      </c>
      <c r="L14" s="4">
        <f t="shared" si="4"/>
        <v>90</v>
      </c>
      <c r="M14" t="b">
        <f t="shared" si="5"/>
        <v>0</v>
      </c>
      <c r="N14" t="b">
        <f t="shared" si="6"/>
        <v>0</v>
      </c>
      <c r="O14">
        <f t="shared" si="7"/>
        <v>0</v>
      </c>
      <c r="P14" s="4">
        <f t="shared" si="8"/>
        <v>0</v>
      </c>
    </row>
    <row r="16" spans="1:19">
      <c r="C16" t="s">
        <v>8</v>
      </c>
      <c r="D16">
        <f>SUM(D9:D15)</f>
        <v>5550</v>
      </c>
      <c r="O16">
        <f>SUM(O9:O15)</f>
        <v>5000</v>
      </c>
      <c r="P16" s="1">
        <f>SUM(P9:P15)</f>
        <v>211300</v>
      </c>
    </row>
    <row r="17" spans="9:16">
      <c r="P17" s="1"/>
    </row>
    <row r="18" spans="9:16">
      <c r="P18" s="1"/>
    </row>
    <row r="19" spans="9:16">
      <c r="I19" s="9" t="s">
        <v>25</v>
      </c>
      <c r="J19" s="9" t="s">
        <v>27</v>
      </c>
      <c r="K19" s="9" t="s">
        <v>30</v>
      </c>
      <c r="L19" s="9"/>
      <c r="M19" t="s">
        <v>28</v>
      </c>
    </row>
    <row r="20" spans="9:16">
      <c r="I20" s="9" t="s">
        <v>26</v>
      </c>
      <c r="J20" s="9" t="s">
        <v>14</v>
      </c>
      <c r="K20" s="9" t="s">
        <v>5</v>
      </c>
      <c r="L20" s="10" t="s">
        <v>6</v>
      </c>
      <c r="M20" s="1">
        <f>M21</f>
        <v>5000</v>
      </c>
    </row>
    <row r="21" spans="9:16">
      <c r="I21">
        <v>1</v>
      </c>
      <c r="J21">
        <v>1</v>
      </c>
      <c r="K21">
        <v>0</v>
      </c>
      <c r="L21" s="8">
        <f t="shared" ref="L21:L32" si="9">INDEX($L$9:$L$14,J21)</f>
        <v>24</v>
      </c>
      <c r="M21" s="1">
        <f>$G$2</f>
        <v>5000</v>
      </c>
      <c r="N21" s="4"/>
    </row>
    <row r="22" spans="9:16">
      <c r="I22">
        <f>IF(I21=2,1,I21+1)</f>
        <v>2</v>
      </c>
      <c r="J22">
        <f>IF(I22=1,J21+1,J21)</f>
        <v>1</v>
      </c>
      <c r="K22">
        <f t="shared" ref="K22:K33" si="10">INDEX($K$9:$K$14,J21)</f>
        <v>700</v>
      </c>
      <c r="L22" s="8">
        <f t="shared" si="9"/>
        <v>24</v>
      </c>
      <c r="M22" s="1">
        <f t="shared" ref="M22:M32" si="11">$G$2</f>
        <v>5000</v>
      </c>
      <c r="N22" s="4"/>
    </row>
    <row r="23" spans="9:16">
      <c r="I23">
        <f t="shared" ref="I23:I32" si="12">IF(I22=2,1,I22+1)</f>
        <v>1</v>
      </c>
      <c r="J23">
        <f t="shared" ref="J23:J32" si="13">IF(I23=1,J22+1,J22)</f>
        <v>2</v>
      </c>
      <c r="K23">
        <f t="shared" si="10"/>
        <v>700</v>
      </c>
      <c r="L23" s="8">
        <f t="shared" si="9"/>
        <v>28</v>
      </c>
      <c r="M23" s="1">
        <f t="shared" si="11"/>
        <v>5000</v>
      </c>
      <c r="N23" s="4"/>
    </row>
    <row r="24" spans="9:16">
      <c r="I24">
        <f t="shared" si="12"/>
        <v>2</v>
      </c>
      <c r="J24">
        <f t="shared" si="13"/>
        <v>2</v>
      </c>
      <c r="K24">
        <f t="shared" si="10"/>
        <v>2100</v>
      </c>
      <c r="L24" s="8">
        <f t="shared" si="9"/>
        <v>28</v>
      </c>
      <c r="M24" s="1">
        <f t="shared" si="11"/>
        <v>5000</v>
      </c>
      <c r="N24" s="4"/>
    </row>
    <row r="25" spans="9:16">
      <c r="I25">
        <f t="shared" si="12"/>
        <v>1</v>
      </c>
      <c r="J25">
        <f t="shared" si="13"/>
        <v>3</v>
      </c>
      <c r="K25">
        <f t="shared" si="10"/>
        <v>2100</v>
      </c>
      <c r="L25" s="8">
        <f t="shared" si="9"/>
        <v>43</v>
      </c>
      <c r="M25" s="1">
        <f t="shared" si="11"/>
        <v>5000</v>
      </c>
      <c r="N25" s="4"/>
    </row>
    <row r="26" spans="9:16">
      <c r="I26">
        <f t="shared" si="12"/>
        <v>2</v>
      </c>
      <c r="J26">
        <f t="shared" si="13"/>
        <v>3</v>
      </c>
      <c r="K26">
        <f t="shared" si="10"/>
        <v>3200</v>
      </c>
      <c r="L26" s="8">
        <f t="shared" si="9"/>
        <v>43</v>
      </c>
      <c r="M26" s="1">
        <f t="shared" si="11"/>
        <v>5000</v>
      </c>
      <c r="N26" s="4"/>
    </row>
    <row r="27" spans="9:16">
      <c r="I27">
        <f t="shared" si="12"/>
        <v>1</v>
      </c>
      <c r="J27">
        <f t="shared" si="13"/>
        <v>4</v>
      </c>
      <c r="K27">
        <f t="shared" si="10"/>
        <v>3200</v>
      </c>
      <c r="L27" s="8">
        <f t="shared" si="9"/>
        <v>50</v>
      </c>
      <c r="M27" s="1">
        <f t="shared" si="11"/>
        <v>5000</v>
      </c>
      <c r="N27" s="4"/>
    </row>
    <row r="28" spans="9:16">
      <c r="I28">
        <f t="shared" si="12"/>
        <v>2</v>
      </c>
      <c r="J28">
        <f t="shared" si="13"/>
        <v>4</v>
      </c>
      <c r="K28">
        <f t="shared" si="10"/>
        <v>4400</v>
      </c>
      <c r="L28" s="8">
        <f t="shared" si="9"/>
        <v>50</v>
      </c>
      <c r="M28" s="1">
        <f t="shared" si="11"/>
        <v>5000</v>
      </c>
      <c r="N28" s="4"/>
    </row>
    <row r="29" spans="9:16">
      <c r="I29">
        <f t="shared" si="12"/>
        <v>1</v>
      </c>
      <c r="J29">
        <f t="shared" si="13"/>
        <v>5</v>
      </c>
      <c r="K29">
        <f t="shared" si="10"/>
        <v>4400</v>
      </c>
      <c r="L29" s="8">
        <f t="shared" si="9"/>
        <v>80</v>
      </c>
      <c r="M29" s="1">
        <f t="shared" si="11"/>
        <v>5000</v>
      </c>
      <c r="N29" s="4"/>
    </row>
    <row r="30" spans="9:16">
      <c r="I30">
        <f t="shared" si="12"/>
        <v>2</v>
      </c>
      <c r="J30">
        <f t="shared" si="13"/>
        <v>5</v>
      </c>
      <c r="K30">
        <f t="shared" si="10"/>
        <v>5050</v>
      </c>
      <c r="L30" s="8">
        <f t="shared" si="9"/>
        <v>80</v>
      </c>
      <c r="M30" s="1">
        <f t="shared" si="11"/>
        <v>5000</v>
      </c>
      <c r="N30" s="4"/>
    </row>
    <row r="31" spans="9:16">
      <c r="I31">
        <f t="shared" si="12"/>
        <v>1</v>
      </c>
      <c r="J31">
        <f t="shared" si="13"/>
        <v>6</v>
      </c>
      <c r="K31">
        <f t="shared" si="10"/>
        <v>5050</v>
      </c>
      <c r="L31" s="8">
        <f t="shared" si="9"/>
        <v>90</v>
      </c>
      <c r="M31" s="1">
        <f t="shared" si="11"/>
        <v>5000</v>
      </c>
      <c r="N31" s="4"/>
    </row>
    <row r="32" spans="9:16">
      <c r="I32">
        <f t="shared" si="12"/>
        <v>2</v>
      </c>
      <c r="J32">
        <f t="shared" si="13"/>
        <v>6</v>
      </c>
      <c r="K32">
        <f t="shared" si="10"/>
        <v>5550</v>
      </c>
      <c r="L32" s="8">
        <f t="shared" si="9"/>
        <v>90</v>
      </c>
      <c r="M32" s="1">
        <f t="shared" si="11"/>
        <v>5000</v>
      </c>
      <c r="N32" s="4"/>
    </row>
    <row r="33" spans="11:11">
      <c r="K33">
        <f t="shared" si="10"/>
        <v>5550</v>
      </c>
    </row>
    <row r="53" spans="11:12">
      <c r="L53" t="s">
        <v>6</v>
      </c>
    </row>
    <row r="54" spans="11:12">
      <c r="K54">
        <f>K9</f>
        <v>700</v>
      </c>
      <c r="L54" s="4">
        <f>L9</f>
        <v>24</v>
      </c>
    </row>
    <row r="55" spans="11:12">
      <c r="K55">
        <f>K54</f>
        <v>700</v>
      </c>
      <c r="L55" s="4">
        <f>L10</f>
        <v>28</v>
      </c>
    </row>
    <row r="56" spans="11:12">
      <c r="K56">
        <f>K10</f>
        <v>2100</v>
      </c>
      <c r="L56" s="4">
        <f>L55</f>
        <v>28</v>
      </c>
    </row>
    <row r="57" spans="11:12">
      <c r="K57">
        <f>K10</f>
        <v>2100</v>
      </c>
      <c r="L57" s="4">
        <f>L11</f>
        <v>43</v>
      </c>
    </row>
    <row r="58" spans="11:12">
      <c r="K58">
        <f>K11</f>
        <v>3200</v>
      </c>
      <c r="L58" s="4">
        <f>L57</f>
        <v>43</v>
      </c>
    </row>
    <row r="59" spans="11:12">
      <c r="K59">
        <f>K11</f>
        <v>3200</v>
      </c>
      <c r="L59" s="4">
        <f>L12</f>
        <v>50</v>
      </c>
    </row>
    <row r="60" spans="11:12">
      <c r="K60">
        <f>K12</f>
        <v>4400</v>
      </c>
      <c r="L60" s="4">
        <f>L12</f>
        <v>50</v>
      </c>
    </row>
    <row r="61" spans="11:12">
      <c r="K61">
        <f>K12</f>
        <v>4400</v>
      </c>
      <c r="L61" s="4">
        <f>L13</f>
        <v>80</v>
      </c>
    </row>
    <row r="62" spans="11:12">
      <c r="K62">
        <f>K13</f>
        <v>5050</v>
      </c>
      <c r="L62" s="4">
        <f>L13</f>
        <v>80</v>
      </c>
    </row>
    <row r="63" spans="11:12">
      <c r="K63">
        <f>K13</f>
        <v>5050</v>
      </c>
      <c r="L63" s="4">
        <f>L14</f>
        <v>90</v>
      </c>
    </row>
    <row r="64" spans="11:12">
      <c r="K64">
        <f>K14</f>
        <v>5550</v>
      </c>
      <c r="L64" s="4">
        <f>L14</f>
        <v>90</v>
      </c>
    </row>
  </sheetData>
  <dataValidations count="2">
    <dataValidation allowBlank="1" showInputMessage="1" showErrorMessage="1" promptTitle="Small" prompt="Sort by the cost from the smallest to the largest" sqref="G9:G14"/>
    <dataValidation allowBlank="1" showInputMessage="1" showErrorMessage="1" promptTitle="Match" prompt="Use the  MATCH function with the cost.  NOTE in real cases will have to use the RAND function to reconcile items where have the same cost." sqref="H9:H14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Instructions</vt:lpstr>
      <vt:lpstr>Base Sheet</vt:lpstr>
      <vt:lpstr>Supply and Demand Chart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Elvis Presley</dc:creator>
  <cp:lastModifiedBy>Usain Bolt</cp:lastModifiedBy>
  <dcterms:created xsi:type="dcterms:W3CDTF">2010-06-09T20:58:50Z</dcterms:created>
  <dcterms:modified xsi:type="dcterms:W3CDTF">2013-07-17T12:08:56Z</dcterms:modified>
</cp:coreProperties>
</file>