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Documents\"/>
    </mc:Choice>
  </mc:AlternateContent>
  <bookViews>
    <workbookView xWindow="0" yWindow="0" windowWidth="19200" windowHeight="6940" xr2:uid="{00000000-000D-0000-FFFF-FFFF00000000}"/>
  </bookViews>
  <sheets>
    <sheet name="Summary" sheetId="44" r:id="rId1"/>
    <sheet name="EU Summary" sheetId="4" r:id="rId2"/>
    <sheet name="pvwatts_monthly (2)" sheetId="7" r:id="rId3"/>
    <sheet name="Global IR" sheetId="43" r:id="rId4"/>
    <sheet name="PV Syst" sheetId="6" r:id="rId5"/>
    <sheet name="Helioscope" sheetId="45" r:id="rId6"/>
    <sheet name="EU Raw Data" sheetId="1" r:id="rId7"/>
    <sheet name="Raw Tracking" sheetId="40" r:id="rId8"/>
    <sheet name="Raw Monthly" sheetId="42" r:id="rId9"/>
  </sheets>
  <calcPr calcId="171027" calcOnSave="0"/>
  <fileRecoveryPr repairLoad="1"/>
</workbook>
</file>

<file path=xl/calcChain.xml><?xml version="1.0" encoding="utf-8"?>
<calcChain xmlns="http://schemas.openxmlformats.org/spreadsheetml/2006/main">
  <c r="G22" i="44" l="1"/>
  <c r="G20" i="44"/>
  <c r="F7" i="44" l="1"/>
  <c r="G7" i="44" s="1"/>
  <c r="F6" i="44"/>
  <c r="F9" i="44" s="1"/>
  <c r="F5" i="44"/>
  <c r="G5" i="44" s="1"/>
  <c r="G14" i="44" s="1"/>
  <c r="G15" i="44" s="1"/>
  <c r="F4" i="44"/>
  <c r="G4" i="44" s="1"/>
  <c r="E7" i="44"/>
  <c r="Q21" i="45"/>
  <c r="M21" i="45"/>
  <c r="N21" i="45" s="1"/>
  <c r="O21" i="45" s="1"/>
  <c r="O23" i="45" s="1"/>
  <c r="P23" i="45" s="1"/>
  <c r="N20" i="45"/>
  <c r="O20" i="45" s="1"/>
  <c r="M20" i="45"/>
  <c r="M19" i="45"/>
  <c r="N19" i="45" s="1"/>
  <c r="O19" i="45" s="1"/>
  <c r="N18" i="45"/>
  <c r="O18" i="45" s="1"/>
  <c r="M18" i="45"/>
  <c r="M17" i="45"/>
  <c r="N17" i="45" s="1"/>
  <c r="O17" i="45" s="1"/>
  <c r="N16" i="45"/>
  <c r="O16" i="45" s="1"/>
  <c r="M16" i="45"/>
  <c r="M15" i="45"/>
  <c r="N15" i="45" s="1"/>
  <c r="O15" i="45" s="1"/>
  <c r="N14" i="45"/>
  <c r="O14" i="45" s="1"/>
  <c r="M14" i="45"/>
  <c r="Q11" i="45"/>
  <c r="M11" i="45"/>
  <c r="M10" i="45"/>
  <c r="M9" i="45"/>
  <c r="M8" i="45"/>
  <c r="M7" i="45"/>
  <c r="M5" i="45"/>
  <c r="D3" i="45"/>
  <c r="Q2" i="45"/>
  <c r="E2" i="45"/>
  <c r="D2" i="45"/>
  <c r="F2" i="45" s="1"/>
  <c r="E6" i="44"/>
  <c r="E9" i="44" s="1"/>
  <c r="E5" i="44"/>
  <c r="E4" i="44"/>
  <c r="G6" i="44" l="1"/>
  <c r="N4" i="43"/>
  <c r="O4" i="43" s="1"/>
  <c r="N5" i="43"/>
  <c r="O5" i="43" s="1"/>
  <c r="N6" i="43"/>
  <c r="O6" i="43" s="1"/>
  <c r="N7" i="43"/>
  <c r="O7" i="43" s="1"/>
  <c r="N8" i="43"/>
  <c r="O8" i="43" s="1"/>
  <c r="N9" i="43"/>
  <c r="O9" i="43" s="1"/>
  <c r="N10" i="43"/>
  <c r="O10" i="43" s="1"/>
  <c r="N11" i="43"/>
  <c r="O11" i="43" s="1"/>
  <c r="N12" i="43"/>
  <c r="O12" i="43" s="1"/>
  <c r="N13" i="43"/>
  <c r="O13" i="43" s="1"/>
  <c r="N3" i="43"/>
  <c r="N15" i="43" s="1"/>
  <c r="S27" i="4"/>
  <c r="T27" i="4" s="1"/>
  <c r="S28" i="4"/>
  <c r="T28" i="4"/>
  <c r="S33" i="4"/>
  <c r="T33" i="4"/>
  <c r="S34" i="4"/>
  <c r="T34" i="4"/>
  <c r="S38" i="4"/>
  <c r="T38" i="4"/>
  <c r="U39" i="4" s="1"/>
  <c r="S39" i="4"/>
  <c r="T39" i="4"/>
  <c r="G17" i="44" l="1"/>
  <c r="G18" i="44" s="1"/>
  <c r="G9" i="44"/>
  <c r="O3" i="43"/>
  <c r="N16" i="43"/>
  <c r="N17" i="43" s="1"/>
  <c r="B35" i="7"/>
  <c r="D33" i="7"/>
  <c r="B33" i="7"/>
  <c r="I16" i="6"/>
  <c r="I21" i="6"/>
  <c r="G21" i="6"/>
  <c r="H19" i="6"/>
  <c r="H21" i="6"/>
  <c r="G19" i="6"/>
  <c r="C21" i="6"/>
  <c r="D21" i="6"/>
  <c r="E21" i="6"/>
  <c r="F21" i="6"/>
  <c r="B21" i="6"/>
  <c r="C16" i="6"/>
  <c r="D16" i="6"/>
  <c r="E16" i="6"/>
  <c r="F16" i="6"/>
  <c r="G16" i="6"/>
  <c r="H16" i="6"/>
  <c r="B16" i="6"/>
  <c r="E16" i="4"/>
  <c r="E18" i="4" s="1"/>
  <c r="D16" i="4"/>
  <c r="D18" i="4" s="1"/>
  <c r="O15" i="43" l="1"/>
  <c r="O17" i="43" s="1"/>
  <c r="O16" i="43"/>
  <c r="E20" i="4"/>
  <c r="O19" i="43" l="1"/>
  <c r="O20" i="43" s="1"/>
  <c r="O21" i="43" s="1"/>
  <c r="O22" i="4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PVdata_21 268_-87 482_NS_crystSi_1kWp_14_22deg_-17deg" description="Connection to the 'PVdata_21 268_-87 482_NS_crystSi_1kWp_14_22deg_-17deg' query in the workbook." type="5" refreshedVersion="6" background="1" saveData="1">
    <dbPr connection="Provider=Microsoft.Mashup.OleDb.1;Data Source=$Workbook$;Location=PVdata_21 268_-87 482_NS_crystSi_1kWp_14_22deg_-17deg;Extended Properties=&quot;&quot;" command="SELECT * FROM [PVdata_21 268_-87 482_NS_crystSi_1kWp_14_22deg_-17deg]"/>
  </connection>
</connections>
</file>

<file path=xl/sharedStrings.xml><?xml version="1.0" encoding="utf-8"?>
<sst xmlns="http://schemas.openxmlformats.org/spreadsheetml/2006/main" count="244" uniqueCount="164">
  <si>
    <t>Latitude (decimal degrees):	21.268</t>
  </si>
  <si>
    <t>Longitude (decimal degrees):	-87.482</t>
  </si>
  <si>
    <t>Radiation database:	PVGIS-NSRDB</t>
  </si>
  <si>
    <t>Nominal power of the PV system (crystalline silicon) (kWp):	1</t>
  </si>
  <si>
    <t>System losses(%):	14</t>
  </si>
  <si>
    <t>Fixed slope of modules (deg.) (optimum):	22</t>
  </si>
  <si>
    <t>Orientation (azimuth) of modules (optimum):	-17</t>
  </si>
  <si>
    <t xml:space="preserve">		Fixed angle								</t>
  </si>
  <si>
    <t>Month		Ed		Em		Hd		Hm		SDm</t>
  </si>
  <si>
    <t>1		3.69		114		4.85		150		5.80</t>
  </si>
  <si>
    <t>2		4.34		122		5.74		161		10.8</t>
  </si>
  <si>
    <t>3		4.67		145		6.20		192		7.35</t>
  </si>
  <si>
    <t>4		4.75		142		6.38		192		10.1</t>
  </si>
  <si>
    <t>5		4.44		137		6.00		186		8.19</t>
  </si>
  <si>
    <t>6		3.90		117		5.27		158		4.84</t>
  </si>
  <si>
    <t>7		4.09		127		5.56		172		5.91</t>
  </si>
  <si>
    <t>8		4.11		128		5.59		173		7.98</t>
  </si>
  <si>
    <t>9		3.84		115		5.20		156		13.6</t>
  </si>
  <si>
    <t>10		4.00		124		5.34		165		9.01</t>
  </si>
  <si>
    <t>11		3.79		114		4.99		150		7.60</t>
  </si>
  <si>
    <t>12		3.70		115		4.86		151		9.20</t>
  </si>
  <si>
    <t>Year		4.11		125		5.50		167		2.36</t>
  </si>
  <si>
    <t xml:space="preserve">	AOI loss (%)	 Spectral effects (%)	 Temperature and low irradiance loss (%)	 Combined losses (%)</t>
  </si>
  <si>
    <t>Fixed system:	2.9	 ?(0)	10.4	25.2</t>
  </si>
  <si>
    <t>Ed: Average daily energy production from the given system (kWh)</t>
  </si>
  <si>
    <t>Em: Average monthly energy production from the given system (kWh)</t>
  </si>
  <si>
    <t>Hd: Average daily sum of global irradiation per square meter received by the modules of the given system (kWh/m2)</t>
  </si>
  <si>
    <t>Hm: Average monthly sum of global irradiation per square meter received by the modules of the given system (kWh/m2)</t>
  </si>
  <si>
    <t>SDm: Standard deviation of the monthly energy production due to year-to-year variation  (kWh)</t>
  </si>
  <si>
    <t>PVGIS (c) European Communities</t>
  </si>
  <si>
    <t xml:space="preserve"> 2001-2016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</si>
  <si>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</si>
  <si>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</si>
  <si>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</si>
  <si>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</si>
  <si>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</si>
  <si>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</si>
  <si>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</si>
  <si>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</si>
  <si>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</si>
  <si>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</si>
  <si>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</si>
  <si>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</si>
  <si>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Month </t>
  </si>
  <si>
    <t>Cap Fac</t>
  </si>
  <si>
    <t>DiffHor</t>
  </si>
  <si>
    <t>T</t>
  </si>
  <si>
    <t>Amb</t>
  </si>
  <si>
    <t>GlobInc</t>
  </si>
  <si>
    <t>GlobEff</t>
  </si>
  <si>
    <t>EArray</t>
  </si>
  <si>
    <t>E_Grid</t>
  </si>
  <si>
    <t>PR</t>
  </si>
  <si>
    <t>kWh/m²</t>
  </si>
  <si>
    <t>°C</t>
  </si>
  <si>
    <t>MWh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</si>
  <si>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</si>
  <si>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</si>
  <si>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</si>
  <si>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</si>
  <si>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</si>
  <si>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</si>
  <si>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</si>
  <si>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</si>
  <si>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</si>
  <si>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</si>
  <si>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</si>
  <si>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</si>
  <si>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</si>
  <si>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 xml:space="preserve">GlobHor </t>
  </si>
  <si>
    <t xml:space="preserve">kWh/m² </t>
  </si>
  <si>
    <t>Capacity</t>
  </si>
  <si>
    <t>Hours</t>
  </si>
  <si>
    <t>Yield (kWh/kWp)</t>
  </si>
  <si>
    <t>PVWatts: Monthly PV Performance Data</t>
  </si>
  <si>
    <t>Requested Location:</t>
  </si>
  <si>
    <t>cancun</t>
  </si>
  <si>
    <t>Location:</t>
  </si>
  <si>
    <t>LA BAJADA, CUBA</t>
  </si>
  <si>
    <t>Lat (deg N):</t>
  </si>
  <si>
    <t>Long (deg W):</t>
  </si>
  <si>
    <t>Elev (m):</t>
  </si>
  <si>
    <t>DC System Size (kW):</t>
  </si>
  <si>
    <t>Module Type:</t>
  </si>
  <si>
    <t>Standard</t>
  </si>
  <si>
    <t>Array Type:</t>
  </si>
  <si>
    <t>Fixed (open rack)</t>
  </si>
  <si>
    <t>Array Tilt (deg):</t>
  </si>
  <si>
    <t>Array Azimuth (deg):</t>
  </si>
  <si>
    <t>System Losses:</t>
  </si>
  <si>
    <t>Invert Efficiency:</t>
  </si>
  <si>
    <t>DC to AC Size Ratio:</t>
  </si>
  <si>
    <t>Average Cost of Electricity Purchased from Utility ($/kWh):</t>
  </si>
  <si>
    <t>No utility data available</t>
  </si>
  <si>
    <t>Capacity Factor (%)</t>
  </si>
  <si>
    <t xml:space="preserve">16.7	</t>
  </si>
  <si>
    <t>Month</t>
  </si>
  <si>
    <t>AC System Output(kWh)</t>
  </si>
  <si>
    <t>Solar Radiation (kWh/m^2/day)</t>
  </si>
  <si>
    <t>Plane of Array Irradiance (W/m^2)</t>
  </si>
  <si>
    <t>DC array Output (kWh)</t>
  </si>
  <si>
    <t>Value ($)</t>
  </si>
  <si>
    <t>Total</t>
  </si>
  <si>
    <t>Cap Factor</t>
  </si>
  <si>
    <t>Performance Ratio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</si>
  <si>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</si>
  <si>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</si>
  <si>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</si>
  <si>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</si>
  <si>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</si>
  <si>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</si>
  <si>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</si>
  <si>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</si>
  <si>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</si>
  <si>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</si>
  <si>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</si>
  <si>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Vertical Axis</t>
  </si>
  <si>
    <t>Month Em Hm SDm</t>
  </si>
  <si>
    <t>Inclined Axis</t>
  </si>
  <si>
    <t>Em Hm SDm</t>
  </si>
  <si>
    <t>Two Axis</t>
  </si>
  <si>
    <t>Monthly energy output from tracking PV system:</t>
  </si>
  <si>
    <t>kWh</t>
  </si>
  <si>
    <t>kWh/m2</t>
  </si>
  <si>
    <t>% = (DSCR-1)/DSCR</t>
  </si>
  <si>
    <t>DSCR x % = DSCR - 1</t>
  </si>
  <si>
    <t>DSCR x % - DSCR =  -1</t>
  </si>
  <si>
    <t>DSCR - DSCR * % = 1</t>
  </si>
  <si>
    <t>DSCR = 1/(1-%)</t>
  </si>
  <si>
    <t>P90/P50</t>
  </si>
  <si>
    <t>% Red</t>
  </si>
  <si>
    <t>DSCR - P90</t>
  </si>
  <si>
    <t xml:space="preserve">Em: Average monthly electricity production from the given system [kWh]. </t>
  </si>
  <si>
    <t xml:space="preserve">Hm: Average monthly sum of global irradiation per square meter received by the modules of the given system [kWh/m²]. </t>
  </si>
  <si>
    <t>SDm: Standard deviation of the monthly electricity production due to year-to-year variation [kWh].</t>
  </si>
  <si>
    <t>Em: kWh</t>
  </si>
  <si>
    <t>Hm: kWh/m2</t>
  </si>
  <si>
    <t>Summary of Annual</t>
  </si>
  <si>
    <t>Point of Access Capacity Factor</t>
  </si>
  <si>
    <t>EU Data</t>
  </si>
  <si>
    <t>PVWatts</t>
  </si>
  <si>
    <t>Capactiy Factor</t>
  </si>
  <si>
    <t>Standard Deviation</t>
  </si>
  <si>
    <t>Average</t>
  </si>
  <si>
    <t>Std Dev/Avearage</t>
  </si>
  <si>
    <t>P90</t>
  </si>
  <si>
    <t>PVSYST</t>
  </si>
  <si>
    <t>Raw CF</t>
  </si>
  <si>
    <t>CF</t>
  </si>
  <si>
    <t>With Tilt</t>
  </si>
  <si>
    <t>Raw</t>
  </si>
  <si>
    <t>kWp</t>
  </si>
  <si>
    <t>kWh/kWp</t>
  </si>
  <si>
    <t>Helioscope</t>
  </si>
  <si>
    <t>Point of Access Irriadiation Capacity Factor</t>
  </si>
  <si>
    <t>Percent Difference (High/Low)</t>
  </si>
  <si>
    <t>Electricity Production Capacity Factor</t>
  </si>
  <si>
    <t>Importance of PR</t>
  </si>
  <si>
    <t>Capcity Factor from Collector</t>
  </si>
  <si>
    <t>PR Low</t>
  </si>
  <si>
    <t>Final Capacity Factor</t>
  </si>
  <si>
    <t>PR High</t>
  </si>
  <si>
    <t>Percent Difference in Capacity Factor</t>
  </si>
  <si>
    <t>DSCR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</si>
</sst>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.00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8" fillId="0" borderId="0" xfId="0" applyFont="1"/>
    <xf numFmtId="164" fontId="0" fillId="0" borderId="0" xfId="0" applyNumberFormat="1"/>
    <xf numFmtId="10" fontId="0" fillId="0" borderId="0" xfId="0" applyNumberFormat="1"/>
    <xf numFmtId="4" fontId="0" fillId="0" borderId="0" xfId="0" applyNumberFormat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10" fontId="0" fillId="0" borderId="12" xfId="0" applyNumberFormat="1" applyBorder="1"/>
    <xf numFmtId="0" fontId="19" fillId="0" borderId="0" xfId="0" applyFont="1"/>
    <xf numFmtId="0" fontId="19" fillId="0" borderId="0" xfId="0" applyFont="1" applyAlignment="1">
      <alignment horizontal="center" wrapText="1"/>
    </xf>
    <xf numFmtId="4" fontId="19" fillId="0" borderId="0" xfId="0" applyNumberFormat="1" applyFont="1"/>
    <xf numFmtId="10" fontId="19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20" fillId="0" borderId="0" xfId="0" applyFont="1" applyAlignment="1">
      <alignment horizontal="center"/>
    </xf>
    <xf numFmtId="0" fontId="0" fillId="33" borderId="0" xfId="0" applyFill="1"/>
    <xf numFmtId="10" fontId="0" fillId="33" borderId="0" xfId="0" applyNumberFormat="1" applyFill="1"/>
    <xf numFmtId="0" fontId="0" fillId="0" borderId="0" xfId="0" applyFill="1"/>
    <xf numFmtId="10" fontId="0" fillId="0" borderId="0" xfId="0" applyNumberFormat="1" applyFill="1"/>
    <xf numFmtId="165" fontId="0" fillId="0" borderId="0" xfId="42" applyNumberFormat="1" applyFont="1"/>
    <xf numFmtId="0" fontId="0" fillId="0" borderId="0" xfId="0" applyAlignment="1">
      <alignment horizontal="center" wrapText="1"/>
    </xf>
    <xf numFmtId="9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3</xdr:row>
      <xdr:rowOff>77288</xdr:rowOff>
    </xdr:from>
    <xdr:to>
      <xdr:col>9</xdr:col>
      <xdr:colOff>196850</xdr:colOff>
      <xdr:row>28</xdr:row>
      <xdr:rowOff>15101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9766EA-13F4-491B-B0B9-DFBFC26E1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629738"/>
          <a:ext cx="5213350" cy="4541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B192-31D9-4D4B-AC4F-5668F1AB7A38}">
  <dimension ref="A3:J22"/>
  <sheetViews>
    <sheetView showGridLines="0" tabSelected="1" workbookViewId="0">
      <selection activeCell="J9" sqref="J9:J14"/>
    </sheetView>
  </sheetViews>
  <sheetFormatPr defaultRowHeight="14.5" x14ac:dyDescent="0.35"/>
  <cols>
    <col min="1" max="3" width="1.6328125" customWidth="1"/>
    <col min="4" max="4" width="26.36328125" customWidth="1"/>
    <col min="5" max="7" width="15.7265625" customWidth="1"/>
  </cols>
  <sheetData>
    <row r="3" spans="1:10" ht="43.5" x14ac:dyDescent="0.35">
      <c r="A3" t="s">
        <v>138</v>
      </c>
      <c r="E3" s="23" t="s">
        <v>154</v>
      </c>
      <c r="F3" s="23" t="s">
        <v>156</v>
      </c>
      <c r="G3" s="23" t="s">
        <v>104</v>
      </c>
    </row>
    <row r="4" spans="1:10" x14ac:dyDescent="0.35">
      <c r="B4" t="s">
        <v>139</v>
      </c>
      <c r="E4" s="3">
        <f>'EU Summary'!E18</f>
        <v>0.22899543378995435</v>
      </c>
      <c r="F4" s="3">
        <f>'EU Summary'!D18</f>
        <v>0.17123287671232876</v>
      </c>
      <c r="G4" s="3">
        <f>F4/E4</f>
        <v>0.74775672981056818</v>
      </c>
    </row>
    <row r="5" spans="1:10" x14ac:dyDescent="0.35">
      <c r="B5" t="s">
        <v>140</v>
      </c>
      <c r="E5" s="3">
        <f>'pvwatts_monthly (2)'!D33</f>
        <v>0.22487234698972602</v>
      </c>
      <c r="F5" s="3">
        <f>'pvwatts_monthly (2)'!B33</f>
        <v>0.16694055060844748</v>
      </c>
      <c r="G5" s="3">
        <f t="shared" ref="G5:G7" si="0">F5/E5</f>
        <v>0.74237918909644618</v>
      </c>
    </row>
    <row r="6" spans="1:10" x14ac:dyDescent="0.35">
      <c r="B6" t="s">
        <v>146</v>
      </c>
      <c r="E6" s="3">
        <f>'PV Syst'!E21</f>
        <v>0.23279680365296804</v>
      </c>
      <c r="F6" s="3">
        <f>'PV Syst'!H21</f>
        <v>0.18940023850857632</v>
      </c>
      <c r="G6" s="3">
        <f t="shared" si="0"/>
        <v>0.81358607823033813</v>
      </c>
    </row>
    <row r="7" spans="1:10" x14ac:dyDescent="0.35">
      <c r="B7" t="s">
        <v>153</v>
      </c>
      <c r="E7" s="3">
        <f>Helioscope!M8</f>
        <v>0.20916666666666667</v>
      </c>
      <c r="F7" s="3">
        <f>Helioscope!O21</f>
        <v>0.16366706448042062</v>
      </c>
      <c r="G7" s="3">
        <f t="shared" si="0"/>
        <v>0.78247202142033767</v>
      </c>
    </row>
    <row r="9" spans="1:10" x14ac:dyDescent="0.35">
      <c r="A9" t="s">
        <v>155</v>
      </c>
      <c r="E9" s="3">
        <f>E6/E7-1</f>
        <v>0.11297276646837306</v>
      </c>
      <c r="F9" s="3">
        <f t="shared" ref="F9:G9" si="1">F6/F7-1</f>
        <v>0.15722878704917531</v>
      </c>
      <c r="G9" s="3">
        <f>G6-G5</f>
        <v>7.1206889133891949E-2</v>
      </c>
    </row>
    <row r="10" spans="1:10" x14ac:dyDescent="0.35">
      <c r="J10" s="24"/>
    </row>
    <row r="12" spans="1:10" x14ac:dyDescent="0.35">
      <c r="A12" t="s">
        <v>157</v>
      </c>
      <c r="J12" s="4"/>
    </row>
    <row r="13" spans="1:10" x14ac:dyDescent="0.35">
      <c r="B13" t="s">
        <v>158</v>
      </c>
      <c r="G13" s="3">
        <v>0.23</v>
      </c>
    </row>
    <row r="14" spans="1:10" x14ac:dyDescent="0.35">
      <c r="B14" t="s">
        <v>159</v>
      </c>
      <c r="G14" s="3">
        <f>G5</f>
        <v>0.74237918909644618</v>
      </c>
      <c r="J14" s="4"/>
    </row>
    <row r="15" spans="1:10" x14ac:dyDescent="0.35">
      <c r="B15" t="s">
        <v>160</v>
      </c>
      <c r="G15" s="3">
        <f>G13*G14</f>
        <v>0.17074721349218264</v>
      </c>
    </row>
    <row r="17" spans="2:7" x14ac:dyDescent="0.35">
      <c r="B17" t="s">
        <v>161</v>
      </c>
      <c r="G17" s="3">
        <f>G6</f>
        <v>0.81358607823033813</v>
      </c>
    </row>
    <row r="18" spans="2:7" x14ac:dyDescent="0.35">
      <c r="B18" t="s">
        <v>160</v>
      </c>
      <c r="G18" s="3">
        <f>G13*G17</f>
        <v>0.18712479799297776</v>
      </c>
    </row>
    <row r="20" spans="2:7" x14ac:dyDescent="0.35">
      <c r="B20" t="s">
        <v>162</v>
      </c>
      <c r="G20" s="3">
        <f>G18/G15-1</f>
        <v>9.5917140700775949E-2</v>
      </c>
    </row>
    <row r="22" spans="2:7" x14ac:dyDescent="0.35">
      <c r="B22" t="s">
        <v>163</v>
      </c>
      <c r="G22" s="4">
        <f>1/(1-G20)</f>
        <v>1.1060933073934436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40"/>
  <sheetViews>
    <sheetView workbookViewId="0">
      <selection activeCell="A11" sqref="A11"/>
    </sheetView>
  </sheetViews>
  <sheetFormatPr defaultRowHeight="14.5" outlineLevelCol="1" x14ac:dyDescent="0.35"/>
  <cols>
    <col min="1" max="2" width="1.7265625" customWidth="1"/>
    <col min="3" max="3" width="31.7265625" bestFit="1" customWidth="1"/>
    <col min="4" max="5" width="19.453125" customWidth="1" outlineLevel="1"/>
    <col min="6" max="6" width="17.6328125" customWidth="1" outlineLevel="1"/>
    <col min="18" max="18" width="11" customWidth="1"/>
  </cols>
  <sheetData>
    <row r="1" spans="1:8" x14ac:dyDescent="0.35">
      <c r="A1" t="s">
        <v>137</v>
      </c>
    </row>
    <row r="3" spans="1:8" ht="87" x14ac:dyDescent="0.35">
      <c r="C3" t="s">
        <v>43</v>
      </c>
      <c r="D3" s="13" t="s">
        <v>132</v>
      </c>
      <c r="E3" s="14" t="s">
        <v>133</v>
      </c>
      <c r="F3" s="13" t="s">
        <v>134</v>
      </c>
    </row>
    <row r="4" spans="1:8" s="2" customFormat="1" x14ac:dyDescent="0.35">
      <c r="C4" s="2" t="s">
        <v>31</v>
      </c>
      <c r="D4" s="2">
        <v>114</v>
      </c>
      <c r="E4" s="2">
        <v>150</v>
      </c>
      <c r="F4" s="2">
        <v>5.8</v>
      </c>
      <c r="H4" t="s">
        <v>132</v>
      </c>
    </row>
    <row r="5" spans="1:8" s="2" customFormat="1" x14ac:dyDescent="0.35">
      <c r="C5" s="2" t="s">
        <v>32</v>
      </c>
      <c r="D5" s="2">
        <v>122</v>
      </c>
      <c r="E5" s="2">
        <v>161</v>
      </c>
      <c r="F5" s="2">
        <v>10.8</v>
      </c>
      <c r="H5" s="2" t="s">
        <v>133</v>
      </c>
    </row>
    <row r="6" spans="1:8" s="2" customFormat="1" x14ac:dyDescent="0.35">
      <c r="C6" s="2" t="s">
        <v>33</v>
      </c>
      <c r="D6" s="2">
        <v>145</v>
      </c>
      <c r="E6" s="2">
        <v>192</v>
      </c>
      <c r="F6" s="2">
        <v>7.35</v>
      </c>
      <c r="H6" s="2" t="s">
        <v>134</v>
      </c>
    </row>
    <row r="7" spans="1:8" s="2" customFormat="1" x14ac:dyDescent="0.35">
      <c r="C7" s="2" t="s">
        <v>34</v>
      </c>
      <c r="D7" s="2">
        <v>142</v>
      </c>
      <c r="E7" s="2">
        <v>192</v>
      </c>
      <c r="F7" s="2">
        <v>10.1</v>
      </c>
    </row>
    <row r="8" spans="1:8" s="2" customFormat="1" x14ac:dyDescent="0.35">
      <c r="C8" s="2" t="s">
        <v>35</v>
      </c>
      <c r="D8" s="2">
        <v>137</v>
      </c>
      <c r="E8" s="2">
        <v>186</v>
      </c>
      <c r="F8" s="2">
        <v>8.19</v>
      </c>
    </row>
    <row r="9" spans="1:8" s="2" customFormat="1" x14ac:dyDescent="0.35">
      <c r="C9" s="2" t="s">
        <v>36</v>
      </c>
      <c r="D9" s="2">
        <v>117</v>
      </c>
      <c r="E9" s="2">
        <v>158</v>
      </c>
      <c r="F9" s="2">
        <v>4.84</v>
      </c>
    </row>
    <row r="10" spans="1:8" s="2" customFormat="1" x14ac:dyDescent="0.35">
      <c r="C10" s="2" t="s">
        <v>37</v>
      </c>
      <c r="D10" s="2">
        <v>127</v>
      </c>
      <c r="E10" s="2">
        <v>172</v>
      </c>
      <c r="F10" s="2">
        <v>5.91</v>
      </c>
    </row>
    <row r="11" spans="1:8" s="2" customFormat="1" x14ac:dyDescent="0.35">
      <c r="C11" s="2" t="s">
        <v>38</v>
      </c>
      <c r="D11" s="2">
        <v>128</v>
      </c>
      <c r="E11" s="2">
        <v>173</v>
      </c>
      <c r="F11" s="2">
        <v>7.98</v>
      </c>
    </row>
    <row r="12" spans="1:8" s="2" customFormat="1" x14ac:dyDescent="0.35">
      <c r="C12" s="2" t="s">
        <v>39</v>
      </c>
      <c r="D12" s="2">
        <v>115</v>
      </c>
      <c r="E12" s="2">
        <v>156</v>
      </c>
      <c r="F12" s="2">
        <v>13.6</v>
      </c>
    </row>
    <row r="13" spans="1:8" s="2" customFormat="1" x14ac:dyDescent="0.35">
      <c r="C13" s="2" t="s">
        <v>40</v>
      </c>
      <c r="D13" s="2">
        <v>124</v>
      </c>
      <c r="E13" s="2">
        <v>165</v>
      </c>
      <c r="F13" s="2">
        <v>9.01</v>
      </c>
    </row>
    <row r="14" spans="1:8" s="2" customFormat="1" x14ac:dyDescent="0.35">
      <c r="C14" s="2" t="s">
        <v>41</v>
      </c>
      <c r="D14" s="2">
        <v>114</v>
      </c>
      <c r="E14" s="2">
        <v>150</v>
      </c>
      <c r="F14" s="2">
        <v>7.6</v>
      </c>
    </row>
    <row r="15" spans="1:8" s="2" customFormat="1" x14ac:dyDescent="0.35">
      <c r="C15" s="2" t="s">
        <v>42</v>
      </c>
      <c r="D15" s="2">
        <v>115</v>
      </c>
      <c r="E15" s="2">
        <v>151</v>
      </c>
      <c r="F15" s="2">
        <v>9.1999999999999993</v>
      </c>
    </row>
    <row r="16" spans="1:8" x14ac:dyDescent="0.35">
      <c r="D16" s="2">
        <f>SUM(D4:D15)</f>
        <v>1500</v>
      </c>
      <c r="E16" s="2">
        <f>SUM(E4:E15)</f>
        <v>2006</v>
      </c>
    </row>
    <row r="18" spans="1:20" x14ac:dyDescent="0.35">
      <c r="C18" s="2" t="s">
        <v>44</v>
      </c>
      <c r="D18" s="3">
        <f>D16/8760</f>
        <v>0.17123287671232876</v>
      </c>
      <c r="E18" s="3">
        <f>E16/8760</f>
        <v>0.22899543378995435</v>
      </c>
    </row>
    <row r="20" spans="1:20" x14ac:dyDescent="0.35">
      <c r="C20" t="s">
        <v>104</v>
      </c>
      <c r="E20" s="3">
        <f>D18/E18</f>
        <v>0.74775672981056818</v>
      </c>
    </row>
    <row r="23" spans="1:20" x14ac:dyDescent="0.35">
      <c r="A23" t="s">
        <v>121</v>
      </c>
    </row>
    <row r="24" spans="1:20" x14ac:dyDescent="0.35">
      <c r="G24" t="s">
        <v>31</v>
      </c>
      <c r="H24" t="s">
        <v>32</v>
      </c>
      <c r="I24" t="s">
        <v>33</v>
      </c>
      <c r="J24" t="s">
        <v>34</v>
      </c>
      <c r="K24" t="s">
        <v>35</v>
      </c>
      <c r="L24" t="s">
        <v>36</v>
      </c>
      <c r="M24" t="s">
        <v>37</v>
      </c>
      <c r="N24" t="s">
        <v>38</v>
      </c>
      <c r="O24" t="s">
        <v>39</v>
      </c>
      <c r="P24" t="s">
        <v>40</v>
      </c>
      <c r="Q24" t="s">
        <v>41</v>
      </c>
      <c r="R24" t="s">
        <v>42</v>
      </c>
      <c r="S24" t="s">
        <v>102</v>
      </c>
    </row>
    <row r="25" spans="1:20" x14ac:dyDescent="0.35">
      <c r="C25" t="s">
        <v>116</v>
      </c>
    </row>
    <row r="26" spans="1:20" x14ac:dyDescent="0.35">
      <c r="C26" t="s">
        <v>117</v>
      </c>
    </row>
    <row r="27" spans="1:20" x14ac:dyDescent="0.35">
      <c r="C27" t="s">
        <v>135</v>
      </c>
      <c r="G27">
        <v>154</v>
      </c>
      <c r="H27">
        <v>164</v>
      </c>
      <c r="I27">
        <v>193</v>
      </c>
      <c r="J27">
        <v>191</v>
      </c>
      <c r="K27">
        <v>190</v>
      </c>
      <c r="L27">
        <v>154</v>
      </c>
      <c r="M27">
        <v>168</v>
      </c>
      <c r="N27">
        <v>168</v>
      </c>
      <c r="O27">
        <v>150</v>
      </c>
      <c r="P27">
        <v>158</v>
      </c>
      <c r="Q27">
        <v>151</v>
      </c>
      <c r="R27">
        <v>153</v>
      </c>
      <c r="S27">
        <f>SUM(G27:R27)</f>
        <v>1994</v>
      </c>
      <c r="T27" s="3">
        <f>S27/8760</f>
        <v>0.2276255707762557</v>
      </c>
    </row>
    <row r="28" spans="1:20" x14ac:dyDescent="0.35">
      <c r="C28" t="s">
        <v>136</v>
      </c>
      <c r="G28">
        <v>202</v>
      </c>
      <c r="H28">
        <v>215</v>
      </c>
      <c r="I28">
        <v>254</v>
      </c>
      <c r="J28">
        <v>253</v>
      </c>
      <c r="K28">
        <v>254</v>
      </c>
      <c r="L28">
        <v>205</v>
      </c>
      <c r="M28">
        <v>224</v>
      </c>
      <c r="N28">
        <v>225</v>
      </c>
      <c r="O28">
        <v>200</v>
      </c>
      <c r="P28">
        <v>210</v>
      </c>
      <c r="Q28">
        <v>198</v>
      </c>
      <c r="R28">
        <v>201</v>
      </c>
      <c r="S28">
        <f>SUM(G28:R28)</f>
        <v>2641</v>
      </c>
      <c r="T28" s="3">
        <f>S28/8760</f>
        <v>0.30148401826484017</v>
      </c>
    </row>
    <row r="29" spans="1:20" x14ac:dyDescent="0.35">
      <c r="G29">
        <v>9.9700000000000006</v>
      </c>
      <c r="H29">
        <v>18.100000000000001</v>
      </c>
      <c r="I29">
        <v>8.77</v>
      </c>
      <c r="J29">
        <v>10.9</v>
      </c>
      <c r="K29">
        <v>17</v>
      </c>
      <c r="L29">
        <v>11.6</v>
      </c>
      <c r="M29">
        <v>11.2</v>
      </c>
      <c r="N29">
        <v>9.48</v>
      </c>
      <c r="O29">
        <v>20.399999999999999</v>
      </c>
      <c r="P29">
        <v>10.5</v>
      </c>
      <c r="Q29">
        <v>13.2</v>
      </c>
      <c r="R29">
        <v>14.7</v>
      </c>
    </row>
    <row r="31" spans="1:20" x14ac:dyDescent="0.35">
      <c r="C31" t="s">
        <v>118</v>
      </c>
    </row>
    <row r="32" spans="1:20" x14ac:dyDescent="0.35">
      <c r="C32" t="s">
        <v>119</v>
      </c>
    </row>
    <row r="33" spans="3:21" x14ac:dyDescent="0.35">
      <c r="C33" t="s">
        <v>135</v>
      </c>
      <c r="G33">
        <v>152</v>
      </c>
      <c r="H33">
        <v>166</v>
      </c>
      <c r="I33">
        <v>200</v>
      </c>
      <c r="J33">
        <v>199</v>
      </c>
      <c r="K33">
        <v>195</v>
      </c>
      <c r="L33">
        <v>154</v>
      </c>
      <c r="M33">
        <v>170</v>
      </c>
      <c r="N33">
        <v>174</v>
      </c>
      <c r="O33">
        <v>156</v>
      </c>
      <c r="P33">
        <v>161</v>
      </c>
      <c r="Q33">
        <v>148</v>
      </c>
      <c r="R33">
        <v>148</v>
      </c>
      <c r="S33">
        <f>SUM(G33:R33)</f>
        <v>2023</v>
      </c>
      <c r="T33" s="3">
        <f>S33/8760</f>
        <v>0.23093607305936073</v>
      </c>
    </row>
    <row r="34" spans="3:21" x14ac:dyDescent="0.35">
      <c r="C34" t="s">
        <v>136</v>
      </c>
      <c r="G34">
        <v>198</v>
      </c>
      <c r="H34">
        <v>217</v>
      </c>
      <c r="I34">
        <v>264</v>
      </c>
      <c r="J34">
        <v>265</v>
      </c>
      <c r="K34">
        <v>260</v>
      </c>
      <c r="L34">
        <v>205</v>
      </c>
      <c r="M34">
        <v>227</v>
      </c>
      <c r="N34">
        <v>233</v>
      </c>
      <c r="O34">
        <v>209</v>
      </c>
      <c r="P34">
        <v>214</v>
      </c>
      <c r="Q34">
        <v>194</v>
      </c>
      <c r="R34">
        <v>193</v>
      </c>
      <c r="S34">
        <f>SUM(G34:R34)</f>
        <v>2679</v>
      </c>
      <c r="T34" s="3">
        <f>S34/8760</f>
        <v>0.30582191780821916</v>
      </c>
    </row>
    <row r="35" spans="3:21" x14ac:dyDescent="0.35">
      <c r="G35">
        <v>9.5399999999999991</v>
      </c>
      <c r="H35">
        <v>18</v>
      </c>
      <c r="I35">
        <v>9.0399999999999991</v>
      </c>
      <c r="J35">
        <v>11.5</v>
      </c>
      <c r="K35">
        <v>17.5</v>
      </c>
      <c r="L35">
        <v>11.6</v>
      </c>
      <c r="M35">
        <v>11.3</v>
      </c>
      <c r="N35">
        <v>9.98</v>
      </c>
      <c r="O35">
        <v>21.3</v>
      </c>
      <c r="P35">
        <v>10.7</v>
      </c>
      <c r="Q35">
        <v>12.8</v>
      </c>
      <c r="R35">
        <v>13.9</v>
      </c>
    </row>
    <row r="36" spans="3:21" x14ac:dyDescent="0.35">
      <c r="C36" t="s">
        <v>120</v>
      </c>
    </row>
    <row r="37" spans="3:21" x14ac:dyDescent="0.35">
      <c r="C37" t="s">
        <v>119</v>
      </c>
    </row>
    <row r="38" spans="3:21" x14ac:dyDescent="0.35">
      <c r="C38" t="s">
        <v>135</v>
      </c>
      <c r="G38">
        <v>160</v>
      </c>
      <c r="H38">
        <v>169</v>
      </c>
      <c r="I38">
        <v>201</v>
      </c>
      <c r="J38">
        <v>201</v>
      </c>
      <c r="K38">
        <v>203</v>
      </c>
      <c r="L38">
        <v>164</v>
      </c>
      <c r="M38">
        <v>179</v>
      </c>
      <c r="N38">
        <v>178</v>
      </c>
      <c r="O38">
        <v>156</v>
      </c>
      <c r="P38">
        <v>163</v>
      </c>
      <c r="Q38">
        <v>154</v>
      </c>
      <c r="R38">
        <v>158</v>
      </c>
      <c r="S38">
        <f>SUM(G38:R38)</f>
        <v>2086</v>
      </c>
      <c r="T38" s="3">
        <f>S38/8760</f>
        <v>0.23812785388127855</v>
      </c>
      <c r="U38" s="3"/>
    </row>
    <row r="39" spans="3:21" x14ac:dyDescent="0.35">
      <c r="C39" t="s">
        <v>136</v>
      </c>
      <c r="G39">
        <v>209</v>
      </c>
      <c r="H39">
        <v>222</v>
      </c>
      <c r="I39">
        <v>265</v>
      </c>
      <c r="J39">
        <v>268</v>
      </c>
      <c r="K39">
        <v>272</v>
      </c>
      <c r="L39">
        <v>219</v>
      </c>
      <c r="M39">
        <v>240</v>
      </c>
      <c r="N39">
        <v>239</v>
      </c>
      <c r="O39">
        <v>210</v>
      </c>
      <c r="P39">
        <v>216</v>
      </c>
      <c r="Q39">
        <v>203</v>
      </c>
      <c r="R39">
        <v>207</v>
      </c>
      <c r="S39">
        <f>SUM(G39:R39)</f>
        <v>2770</v>
      </c>
      <c r="T39" s="3">
        <f>S39/8760</f>
        <v>0.31621004566210048</v>
      </c>
      <c r="U39" s="3">
        <f>T38/T39</f>
        <v>0.75306859205776167</v>
      </c>
    </row>
    <row r="40" spans="3:21" x14ac:dyDescent="0.35">
      <c r="G40">
        <v>10.5</v>
      </c>
      <c r="H40">
        <v>18.899999999999999</v>
      </c>
      <c r="I40">
        <v>9.09</v>
      </c>
      <c r="J40">
        <v>11.6</v>
      </c>
      <c r="K40">
        <v>18.399999999999999</v>
      </c>
      <c r="L40">
        <v>12.6</v>
      </c>
      <c r="M40">
        <v>12</v>
      </c>
      <c r="N40">
        <v>10.1</v>
      </c>
      <c r="O40">
        <v>21.3</v>
      </c>
      <c r="P40">
        <v>11</v>
      </c>
      <c r="Q40">
        <v>13.6</v>
      </c>
      <c r="R40">
        <v>15.5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67A5F-3DD3-4F83-93C9-15BBE1604846}">
  <sheetPr codeName="Sheet3"/>
  <dimension ref="A1:F35"/>
  <sheetViews>
    <sheetView topLeftCell="A16" workbookViewId="0">
      <selection activeCell="B31" sqref="B31"/>
    </sheetView>
  </sheetViews>
  <sheetFormatPr defaultRowHeight="14.5" x14ac:dyDescent="0.35"/>
  <cols>
    <col min="1" max="1" width="21.90625" style="9" customWidth="1"/>
    <col min="2" max="6" width="18.54296875" style="9" customWidth="1"/>
    <col min="7" max="16384" width="8.7265625" style="9"/>
  </cols>
  <sheetData>
    <row r="1" spans="1:2" x14ac:dyDescent="0.35">
      <c r="A1" s="9" t="s">
        <v>74</v>
      </c>
    </row>
    <row r="2" spans="1:2" x14ac:dyDescent="0.35">
      <c r="A2" s="9" t="s">
        <v>75</v>
      </c>
      <c r="B2" s="9" t="s">
        <v>76</v>
      </c>
    </row>
    <row r="3" spans="1:2" x14ac:dyDescent="0.35">
      <c r="A3" s="9" t="s">
        <v>77</v>
      </c>
      <c r="B3" s="9" t="s">
        <v>78</v>
      </c>
    </row>
    <row r="4" spans="1:2" x14ac:dyDescent="0.35">
      <c r="A4" s="9" t="s">
        <v>79</v>
      </c>
      <c r="B4" s="9">
        <v>21.92</v>
      </c>
    </row>
    <row r="5" spans="1:2" x14ac:dyDescent="0.35">
      <c r="A5" s="9" t="s">
        <v>80</v>
      </c>
      <c r="B5" s="9">
        <v>84.47</v>
      </c>
    </row>
    <row r="6" spans="1:2" x14ac:dyDescent="0.35">
      <c r="A6" s="9" t="s">
        <v>81</v>
      </c>
      <c r="B6" s="9">
        <v>4</v>
      </c>
    </row>
    <row r="7" spans="1:2" x14ac:dyDescent="0.35">
      <c r="A7" s="9" t="s">
        <v>82</v>
      </c>
      <c r="B7" s="9">
        <v>1</v>
      </c>
    </row>
    <row r="8" spans="1:2" x14ac:dyDescent="0.35">
      <c r="A8" s="9" t="s">
        <v>83</v>
      </c>
      <c r="B8" s="9" t="s">
        <v>84</v>
      </c>
    </row>
    <row r="9" spans="1:2" x14ac:dyDescent="0.35">
      <c r="A9" s="9" t="s">
        <v>85</v>
      </c>
      <c r="B9" s="9" t="s">
        <v>86</v>
      </c>
    </row>
    <row r="10" spans="1:2" x14ac:dyDescent="0.35">
      <c r="A10" s="9" t="s">
        <v>87</v>
      </c>
      <c r="B10" s="9">
        <v>21.2</v>
      </c>
    </row>
    <row r="11" spans="1:2" x14ac:dyDescent="0.35">
      <c r="A11" s="9" t="s">
        <v>88</v>
      </c>
      <c r="B11" s="9">
        <v>180</v>
      </c>
    </row>
    <row r="12" spans="1:2" x14ac:dyDescent="0.35">
      <c r="A12" s="9" t="s">
        <v>89</v>
      </c>
      <c r="B12" s="9">
        <v>14</v>
      </c>
    </row>
    <row r="13" spans="1:2" x14ac:dyDescent="0.35">
      <c r="A13" s="9" t="s">
        <v>90</v>
      </c>
      <c r="B13" s="9">
        <v>96</v>
      </c>
    </row>
    <row r="14" spans="1:2" x14ac:dyDescent="0.35">
      <c r="A14" s="9" t="s">
        <v>91</v>
      </c>
      <c r="B14" s="9">
        <v>1.1000000000000001</v>
      </c>
    </row>
    <row r="15" spans="1:2" x14ac:dyDescent="0.35">
      <c r="A15" s="9" t="s">
        <v>92</v>
      </c>
      <c r="B15" s="9" t="s">
        <v>93</v>
      </c>
    </row>
    <row r="16" spans="1:2" x14ac:dyDescent="0.35">
      <c r="A16" s="9" t="s">
        <v>94</v>
      </c>
      <c r="B16" s="9" t="s">
        <v>95</v>
      </c>
    </row>
    <row r="18" spans="1:6" ht="29" x14ac:dyDescent="0.35">
      <c r="A18" s="9" t="s">
        <v>96</v>
      </c>
      <c r="B18" s="10" t="s">
        <v>97</v>
      </c>
      <c r="C18" s="10" t="s">
        <v>98</v>
      </c>
      <c r="D18" s="10" t="s">
        <v>99</v>
      </c>
      <c r="E18" s="10" t="s">
        <v>100</v>
      </c>
      <c r="F18" s="10" t="s">
        <v>101</v>
      </c>
    </row>
    <row r="19" spans="1:6" x14ac:dyDescent="0.35">
      <c r="A19" s="9">
        <v>1</v>
      </c>
      <c r="B19" s="11">
        <v>117.03855133</v>
      </c>
      <c r="C19" s="11">
        <v>5.0106411</v>
      </c>
      <c r="D19" s="11">
        <v>155.32987976000001</v>
      </c>
      <c r="E19" s="11">
        <v>122.20262909</v>
      </c>
      <c r="F19" s="11">
        <v>0</v>
      </c>
    </row>
    <row r="20" spans="1:6" x14ac:dyDescent="0.35">
      <c r="A20" s="9">
        <v>2</v>
      </c>
      <c r="B20" s="11">
        <v>113.76528168</v>
      </c>
      <c r="C20" s="11">
        <v>5.4056191399999998</v>
      </c>
      <c r="D20" s="11">
        <v>151.35733031999999</v>
      </c>
      <c r="E20" s="11">
        <v>118.79142761</v>
      </c>
      <c r="F20" s="11">
        <v>0</v>
      </c>
    </row>
    <row r="21" spans="1:6" x14ac:dyDescent="0.35">
      <c r="A21" s="9">
        <v>3</v>
      </c>
      <c r="B21" s="11">
        <v>138.40896606000001</v>
      </c>
      <c r="C21" s="11">
        <v>5.8793840399999997</v>
      </c>
      <c r="D21" s="11">
        <v>182.26091002999999</v>
      </c>
      <c r="E21" s="11">
        <v>144.42102051000001</v>
      </c>
      <c r="F21" s="11">
        <v>0</v>
      </c>
    </row>
    <row r="22" spans="1:6" x14ac:dyDescent="0.35">
      <c r="A22" s="9">
        <v>4</v>
      </c>
      <c r="B22" s="11">
        <v>133.99873352</v>
      </c>
      <c r="C22" s="11">
        <v>5.9828920400000003</v>
      </c>
      <c r="D22" s="11">
        <v>179.48675537</v>
      </c>
      <c r="E22" s="11">
        <v>139.9087677</v>
      </c>
      <c r="F22" s="11">
        <v>0</v>
      </c>
    </row>
    <row r="23" spans="1:6" x14ac:dyDescent="0.35">
      <c r="A23" s="9">
        <v>5</v>
      </c>
      <c r="B23" s="11">
        <v>130.43092346</v>
      </c>
      <c r="C23" s="11">
        <v>5.6565976100000004</v>
      </c>
      <c r="D23" s="11">
        <v>175.35452271</v>
      </c>
      <c r="E23" s="11">
        <v>136.22998046999999</v>
      </c>
      <c r="F23" s="11">
        <v>0</v>
      </c>
    </row>
    <row r="24" spans="1:6" x14ac:dyDescent="0.35">
      <c r="A24" s="9">
        <v>6</v>
      </c>
      <c r="B24" s="11">
        <v>120.42835999</v>
      </c>
      <c r="C24" s="11">
        <v>5.4509811399999997</v>
      </c>
      <c r="D24" s="11">
        <v>163.5294342</v>
      </c>
      <c r="E24" s="11">
        <v>125.87508391999999</v>
      </c>
      <c r="F24" s="11">
        <v>0</v>
      </c>
    </row>
    <row r="25" spans="1:6" x14ac:dyDescent="0.35">
      <c r="A25" s="9">
        <v>7</v>
      </c>
      <c r="B25" s="11">
        <v>128.3500061</v>
      </c>
      <c r="C25" s="11">
        <v>5.7387280499999997</v>
      </c>
      <c r="D25" s="11">
        <v>177.90057372999999</v>
      </c>
      <c r="E25" s="11">
        <v>134.13471985000001</v>
      </c>
      <c r="F25" s="11">
        <v>0</v>
      </c>
    </row>
    <row r="26" spans="1:6" x14ac:dyDescent="0.35">
      <c r="A26" s="9">
        <v>8</v>
      </c>
      <c r="B26" s="11">
        <v>126.46035766999999</v>
      </c>
      <c r="C26" s="11">
        <v>5.6175870899999998</v>
      </c>
      <c r="D26" s="11">
        <v>174.14520264000001</v>
      </c>
      <c r="E26" s="11">
        <v>132.13124084</v>
      </c>
      <c r="F26" s="11">
        <v>0</v>
      </c>
    </row>
    <row r="27" spans="1:6" x14ac:dyDescent="0.35">
      <c r="A27" s="9">
        <v>9</v>
      </c>
      <c r="B27" s="11">
        <v>121.49864196999999</v>
      </c>
      <c r="C27" s="11">
        <v>5.5273723600000002</v>
      </c>
      <c r="D27" s="11">
        <v>165.82116698999999</v>
      </c>
      <c r="E27" s="11">
        <v>126.97677612</v>
      </c>
      <c r="F27" s="11">
        <v>0</v>
      </c>
    </row>
    <row r="28" spans="1:6" x14ac:dyDescent="0.35">
      <c r="A28" s="9">
        <v>10</v>
      </c>
      <c r="B28" s="11">
        <v>117.060112</v>
      </c>
      <c r="C28" s="11">
        <v>5.1306891400000003</v>
      </c>
      <c r="D28" s="11">
        <v>159.05136107999999</v>
      </c>
      <c r="E28" s="11">
        <v>122.28321074999999</v>
      </c>
      <c r="F28" s="11">
        <v>0</v>
      </c>
    </row>
    <row r="29" spans="1:6" x14ac:dyDescent="0.35">
      <c r="A29" s="9">
        <v>11</v>
      </c>
      <c r="B29" s="11">
        <v>112.3840332</v>
      </c>
      <c r="C29" s="11">
        <v>4.9954667099999996</v>
      </c>
      <c r="D29" s="11">
        <v>149.86399840999999</v>
      </c>
      <c r="E29" s="11">
        <v>117.28963469999999</v>
      </c>
      <c r="F29" s="11">
        <v>0</v>
      </c>
    </row>
    <row r="30" spans="1:6" x14ac:dyDescent="0.35">
      <c r="A30" s="9">
        <v>12</v>
      </c>
      <c r="B30" s="11">
        <v>102.57525635</v>
      </c>
      <c r="C30" s="11">
        <v>4.3800201400000001</v>
      </c>
      <c r="D30" s="11">
        <v>135.78062439000001</v>
      </c>
      <c r="E30" s="11">
        <v>107.19773865000001</v>
      </c>
      <c r="F30" s="11">
        <v>0</v>
      </c>
    </row>
    <row r="31" spans="1:6" x14ac:dyDescent="0.35">
      <c r="A31" s="9" t="s">
        <v>102</v>
      </c>
      <c r="B31" s="11">
        <v>1462.39922333</v>
      </c>
      <c r="C31" s="11">
        <v>64.775978559999999</v>
      </c>
      <c r="D31" s="11">
        <v>1969.88175963</v>
      </c>
      <c r="E31" s="11">
        <v>1527.4422302099999</v>
      </c>
      <c r="F31" s="11">
        <v>0</v>
      </c>
    </row>
    <row r="33" spans="1:4" x14ac:dyDescent="0.35">
      <c r="A33" s="9" t="s">
        <v>103</v>
      </c>
      <c r="B33" s="12">
        <f>B31/8760</f>
        <v>0.16694055060844748</v>
      </c>
      <c r="D33" s="12">
        <f>D31/8760</f>
        <v>0.22487234698972602</v>
      </c>
    </row>
    <row r="35" spans="1:4" x14ac:dyDescent="0.35">
      <c r="A35" s="9" t="s">
        <v>104</v>
      </c>
      <c r="B35" s="12">
        <f>B33/D33</f>
        <v>0.74237918909644618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BC47B-36C4-4126-AC51-78962F38EBB2}">
  <sheetPr codeName="Sheet8"/>
  <dimension ref="A2:O22"/>
  <sheetViews>
    <sheetView showGridLines="0" topLeftCell="A2" workbookViewId="0">
      <selection activeCell="A13" sqref="A13"/>
    </sheetView>
  </sheetViews>
  <sheetFormatPr defaultRowHeight="14.5" x14ac:dyDescent="0.35"/>
  <cols>
    <col min="14" max="14" width="10.81640625" bestFit="1" customWidth="1"/>
    <col min="15" max="15" width="9.81640625" customWidth="1"/>
  </cols>
  <sheetData>
    <row r="2" spans="1:15" x14ac:dyDescent="0.35">
      <c r="A2" s="17" t="s">
        <v>96</v>
      </c>
      <c r="B2" s="17" t="s">
        <v>31</v>
      </c>
      <c r="C2" s="17" t="s">
        <v>32</v>
      </c>
      <c r="D2" s="17" t="s">
        <v>33</v>
      </c>
      <c r="E2" s="17" t="s">
        <v>34</v>
      </c>
      <c r="F2" s="17" t="s">
        <v>35</v>
      </c>
      <c r="G2" s="17" t="s">
        <v>36</v>
      </c>
      <c r="H2" s="17" t="s">
        <v>37</v>
      </c>
      <c r="I2" s="17" t="s">
        <v>38</v>
      </c>
      <c r="J2" s="17" t="s">
        <v>39</v>
      </c>
      <c r="K2" s="17" t="s">
        <v>40</v>
      </c>
      <c r="L2" s="17" t="s">
        <v>41</v>
      </c>
      <c r="M2" s="17" t="s">
        <v>42</v>
      </c>
      <c r="N2" s="17" t="s">
        <v>102</v>
      </c>
      <c r="O2" s="17" t="s">
        <v>141</v>
      </c>
    </row>
    <row r="3" spans="1:15" x14ac:dyDescent="0.35">
      <c r="A3" s="16" t="s">
        <v>105</v>
      </c>
      <c r="B3">
        <v>177</v>
      </c>
      <c r="C3">
        <v>164</v>
      </c>
      <c r="D3">
        <v>200</v>
      </c>
      <c r="E3">
        <v>186</v>
      </c>
      <c r="F3">
        <v>179</v>
      </c>
      <c r="G3">
        <v>153</v>
      </c>
      <c r="H3">
        <v>177</v>
      </c>
      <c r="I3">
        <v>170</v>
      </c>
      <c r="J3">
        <v>157</v>
      </c>
      <c r="K3">
        <v>153</v>
      </c>
      <c r="L3">
        <v>153</v>
      </c>
      <c r="M3">
        <v>161</v>
      </c>
      <c r="N3" s="4">
        <f>SUM(B3:M3)</f>
        <v>2030</v>
      </c>
      <c r="O3" s="3">
        <f>N3/8760</f>
        <v>0.2317351598173516</v>
      </c>
    </row>
    <row r="4" spans="1:15" x14ac:dyDescent="0.35">
      <c r="A4" s="16" t="s">
        <v>106</v>
      </c>
      <c r="B4">
        <v>160</v>
      </c>
      <c r="C4">
        <v>160</v>
      </c>
      <c r="D4">
        <v>194</v>
      </c>
      <c r="E4">
        <v>202</v>
      </c>
      <c r="F4">
        <v>173</v>
      </c>
      <c r="G4">
        <v>160</v>
      </c>
      <c r="H4">
        <v>171</v>
      </c>
      <c r="I4">
        <v>162</v>
      </c>
      <c r="J4">
        <v>169</v>
      </c>
      <c r="K4">
        <v>161</v>
      </c>
      <c r="L4">
        <v>137</v>
      </c>
      <c r="M4">
        <v>128</v>
      </c>
      <c r="N4" s="4">
        <f t="shared" ref="N4:N13" si="0">SUM(B4:M4)</f>
        <v>1977</v>
      </c>
      <c r="O4" s="3">
        <f t="shared" ref="O4:O13" si="1">N4/8760</f>
        <v>0.22568493150684932</v>
      </c>
    </row>
    <row r="5" spans="1:15" x14ac:dyDescent="0.35">
      <c r="A5" s="16" t="s">
        <v>107</v>
      </c>
      <c r="B5">
        <v>154</v>
      </c>
      <c r="C5">
        <v>148</v>
      </c>
      <c r="D5">
        <v>178</v>
      </c>
      <c r="E5">
        <v>190</v>
      </c>
      <c r="F5">
        <v>188</v>
      </c>
      <c r="G5">
        <v>160</v>
      </c>
      <c r="H5">
        <v>181</v>
      </c>
      <c r="I5">
        <v>163</v>
      </c>
      <c r="J5">
        <v>167</v>
      </c>
      <c r="K5">
        <v>163</v>
      </c>
      <c r="L5">
        <v>153</v>
      </c>
      <c r="M5">
        <v>152</v>
      </c>
      <c r="N5" s="4">
        <f t="shared" si="0"/>
        <v>1997</v>
      </c>
      <c r="O5" s="3">
        <f t="shared" si="1"/>
        <v>0.22796803652968037</v>
      </c>
    </row>
    <row r="6" spans="1:15" x14ac:dyDescent="0.35">
      <c r="A6" s="16" t="s">
        <v>108</v>
      </c>
      <c r="B6">
        <v>148</v>
      </c>
      <c r="C6">
        <v>161</v>
      </c>
      <c r="D6">
        <v>188</v>
      </c>
      <c r="E6">
        <v>199</v>
      </c>
      <c r="F6">
        <v>191</v>
      </c>
      <c r="G6">
        <v>150</v>
      </c>
      <c r="H6">
        <v>176</v>
      </c>
      <c r="I6">
        <v>191</v>
      </c>
      <c r="J6">
        <v>152</v>
      </c>
      <c r="K6">
        <v>151</v>
      </c>
      <c r="L6">
        <v>159</v>
      </c>
      <c r="M6">
        <v>149</v>
      </c>
      <c r="N6" s="4">
        <f t="shared" si="0"/>
        <v>2015</v>
      </c>
      <c r="O6" s="3">
        <f t="shared" si="1"/>
        <v>0.2300228310502283</v>
      </c>
    </row>
    <row r="7" spans="1:15" x14ac:dyDescent="0.35">
      <c r="A7" s="16" t="s">
        <v>109</v>
      </c>
      <c r="B7">
        <v>158</v>
      </c>
      <c r="C7">
        <v>177</v>
      </c>
      <c r="D7">
        <v>189</v>
      </c>
      <c r="E7">
        <v>203</v>
      </c>
      <c r="F7">
        <v>199</v>
      </c>
      <c r="G7">
        <v>169</v>
      </c>
      <c r="H7">
        <v>185</v>
      </c>
      <c r="I7">
        <v>173</v>
      </c>
      <c r="J7">
        <v>162</v>
      </c>
      <c r="K7">
        <v>170</v>
      </c>
      <c r="L7">
        <v>146</v>
      </c>
      <c r="M7">
        <v>147</v>
      </c>
      <c r="N7" s="4">
        <f t="shared" si="0"/>
        <v>2078</v>
      </c>
      <c r="O7" s="3">
        <f t="shared" si="1"/>
        <v>0.23721461187214612</v>
      </c>
    </row>
    <row r="8" spans="1:15" x14ac:dyDescent="0.35">
      <c r="A8" s="16" t="s">
        <v>110</v>
      </c>
      <c r="B8">
        <v>135</v>
      </c>
      <c r="C8">
        <v>130</v>
      </c>
      <c r="D8">
        <v>198</v>
      </c>
      <c r="E8">
        <v>163</v>
      </c>
      <c r="F8">
        <v>190</v>
      </c>
      <c r="G8">
        <v>166</v>
      </c>
      <c r="H8">
        <v>165</v>
      </c>
      <c r="I8">
        <v>179</v>
      </c>
      <c r="J8">
        <v>171</v>
      </c>
      <c r="K8">
        <v>182</v>
      </c>
      <c r="L8">
        <v>158</v>
      </c>
      <c r="M8">
        <v>155</v>
      </c>
      <c r="N8" s="4">
        <f t="shared" si="0"/>
        <v>1992</v>
      </c>
      <c r="O8" s="3">
        <f t="shared" si="1"/>
        <v>0.22739726027397261</v>
      </c>
    </row>
    <row r="9" spans="1:15" x14ac:dyDescent="0.35">
      <c r="A9" s="16" t="s">
        <v>111</v>
      </c>
      <c r="B9">
        <v>151</v>
      </c>
      <c r="C9">
        <v>155</v>
      </c>
      <c r="D9">
        <v>201</v>
      </c>
      <c r="E9">
        <v>203</v>
      </c>
      <c r="F9">
        <v>209</v>
      </c>
      <c r="G9">
        <v>148</v>
      </c>
      <c r="H9">
        <v>172</v>
      </c>
      <c r="I9">
        <v>166</v>
      </c>
      <c r="J9">
        <v>168</v>
      </c>
      <c r="K9">
        <v>143</v>
      </c>
      <c r="L9">
        <v>157</v>
      </c>
      <c r="M9">
        <v>162</v>
      </c>
      <c r="N9" s="4">
        <f t="shared" si="0"/>
        <v>2035</v>
      </c>
      <c r="O9" s="3">
        <f t="shared" si="1"/>
        <v>0.23230593607305935</v>
      </c>
    </row>
    <row r="10" spans="1:15" x14ac:dyDescent="0.35">
      <c r="A10" s="16" t="s">
        <v>112</v>
      </c>
      <c r="B10">
        <v>147</v>
      </c>
      <c r="C10">
        <v>157</v>
      </c>
      <c r="D10">
        <v>190</v>
      </c>
      <c r="E10">
        <v>181</v>
      </c>
      <c r="F10">
        <v>168</v>
      </c>
      <c r="G10">
        <v>158</v>
      </c>
      <c r="H10">
        <v>174</v>
      </c>
      <c r="I10">
        <v>188</v>
      </c>
      <c r="J10">
        <v>108</v>
      </c>
      <c r="K10">
        <v>171</v>
      </c>
      <c r="L10">
        <v>148</v>
      </c>
      <c r="M10">
        <v>164</v>
      </c>
      <c r="N10" s="4">
        <f t="shared" si="0"/>
        <v>1954</v>
      </c>
      <c r="O10" s="3">
        <f t="shared" si="1"/>
        <v>0.2230593607305936</v>
      </c>
    </row>
    <row r="11" spans="1:15" x14ac:dyDescent="0.35">
      <c r="A11" s="16" t="s">
        <v>113</v>
      </c>
      <c r="B11">
        <v>144</v>
      </c>
      <c r="C11">
        <v>161</v>
      </c>
      <c r="D11">
        <v>176</v>
      </c>
      <c r="E11">
        <v>190</v>
      </c>
      <c r="F11">
        <v>194</v>
      </c>
      <c r="G11">
        <v>157</v>
      </c>
      <c r="H11">
        <v>167</v>
      </c>
      <c r="I11">
        <v>165</v>
      </c>
      <c r="J11">
        <v>145</v>
      </c>
      <c r="K11">
        <v>161</v>
      </c>
      <c r="L11">
        <v>138</v>
      </c>
      <c r="M11">
        <v>143</v>
      </c>
      <c r="N11" s="4">
        <f t="shared" si="0"/>
        <v>1941</v>
      </c>
      <c r="O11" s="3">
        <f t="shared" si="1"/>
        <v>0.22157534246575342</v>
      </c>
    </row>
    <row r="12" spans="1:15" x14ac:dyDescent="0.35">
      <c r="A12" s="16" t="s">
        <v>114</v>
      </c>
      <c r="B12">
        <v>139</v>
      </c>
      <c r="C12">
        <v>177</v>
      </c>
      <c r="D12">
        <v>209</v>
      </c>
      <c r="E12">
        <v>206</v>
      </c>
      <c r="F12">
        <v>180</v>
      </c>
      <c r="G12">
        <v>172</v>
      </c>
      <c r="H12">
        <v>173</v>
      </c>
      <c r="I12">
        <v>181</v>
      </c>
      <c r="J12">
        <v>153</v>
      </c>
      <c r="K12">
        <v>163</v>
      </c>
      <c r="L12">
        <v>156</v>
      </c>
      <c r="M12">
        <v>159</v>
      </c>
      <c r="N12" s="4">
        <f t="shared" si="0"/>
        <v>2068</v>
      </c>
      <c r="O12" s="3">
        <f t="shared" si="1"/>
        <v>0.23607305936073059</v>
      </c>
    </row>
    <row r="13" spans="1:15" x14ac:dyDescent="0.35">
      <c r="A13" s="16" t="s">
        <v>115</v>
      </c>
      <c r="B13">
        <v>152</v>
      </c>
      <c r="C13">
        <v>163</v>
      </c>
      <c r="D13">
        <v>189</v>
      </c>
      <c r="E13">
        <v>191</v>
      </c>
      <c r="F13">
        <v>202</v>
      </c>
      <c r="G13">
        <v>159</v>
      </c>
      <c r="H13">
        <v>183</v>
      </c>
      <c r="I13">
        <v>176</v>
      </c>
      <c r="J13">
        <v>161</v>
      </c>
      <c r="K13">
        <v>159</v>
      </c>
      <c r="L13">
        <v>144</v>
      </c>
      <c r="M13">
        <v>141</v>
      </c>
      <c r="N13" s="4">
        <f t="shared" si="0"/>
        <v>2020</v>
      </c>
      <c r="O13" s="3">
        <f t="shared" si="1"/>
        <v>0.23059360730593606</v>
      </c>
    </row>
    <row r="15" spans="1:15" x14ac:dyDescent="0.35">
      <c r="L15" t="s">
        <v>142</v>
      </c>
      <c r="N15" s="4">
        <f>STDEV(N3:N13)</f>
        <v>43.146473573377719</v>
      </c>
      <c r="O15" s="3">
        <f>STDEV(O3:O13)</f>
        <v>4.9253965266412934E-3</v>
      </c>
    </row>
    <row r="16" spans="1:15" x14ac:dyDescent="0.35">
      <c r="G16" t="s">
        <v>124</v>
      </c>
      <c r="L16" t="s">
        <v>143</v>
      </c>
      <c r="N16" s="4">
        <f>AVERAGE(N2:N13)</f>
        <v>2009.7272727272727</v>
      </c>
      <c r="O16" s="3">
        <f>AVERAGE(O2:O13)</f>
        <v>0.22942092154420921</v>
      </c>
    </row>
    <row r="17" spans="7:15" x14ac:dyDescent="0.35">
      <c r="G17" t="s">
        <v>125</v>
      </c>
      <c r="L17" t="s">
        <v>144</v>
      </c>
      <c r="N17" s="3">
        <f>N15/N16</f>
        <v>2.1468820251827697E-2</v>
      </c>
      <c r="O17" s="3">
        <f>O15/O16</f>
        <v>2.1468820251827704E-2</v>
      </c>
    </row>
    <row r="18" spans="7:15" x14ac:dyDescent="0.35">
      <c r="G18" t="s">
        <v>126</v>
      </c>
    </row>
    <row r="19" spans="7:15" x14ac:dyDescent="0.35">
      <c r="G19" t="s">
        <v>127</v>
      </c>
      <c r="L19" t="s">
        <v>145</v>
      </c>
      <c r="O19" s="3">
        <f>NORMINV(0.1,O16,O17)</f>
        <v>0.20190752134008377</v>
      </c>
    </row>
    <row r="20" spans="7:15" x14ac:dyDescent="0.35">
      <c r="G20" t="s">
        <v>128</v>
      </c>
      <c r="L20" t="s">
        <v>129</v>
      </c>
      <c r="O20" s="3">
        <f>O19/O16</f>
        <v>0.88007458073598743</v>
      </c>
    </row>
    <row r="21" spans="7:15" x14ac:dyDescent="0.35">
      <c r="L21" t="s">
        <v>130</v>
      </c>
      <c r="O21" s="3">
        <f>1-O20</f>
        <v>0.11992541926401257</v>
      </c>
    </row>
    <row r="22" spans="7:15" x14ac:dyDescent="0.35">
      <c r="L22" t="s">
        <v>131</v>
      </c>
      <c r="O22" s="4">
        <f>1/(1-O21)</f>
        <v>1.1362673367565297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I21"/>
  <sheetViews>
    <sheetView workbookViewId="0">
      <selection activeCell="D14" sqref="D14"/>
    </sheetView>
  </sheetViews>
  <sheetFormatPr defaultRowHeight="14.5" x14ac:dyDescent="0.35"/>
  <cols>
    <col min="1" max="1" width="61.08984375" bestFit="1" customWidth="1"/>
    <col min="2" max="6" width="8.81640625" bestFit="1" customWidth="1"/>
    <col min="7" max="8" width="9.81640625" bestFit="1" customWidth="1"/>
    <col min="9" max="9" width="7.90625" customWidth="1"/>
  </cols>
  <sheetData>
    <row r="1" spans="1:9" x14ac:dyDescent="0.35">
      <c r="A1" t="s">
        <v>69</v>
      </c>
      <c r="B1" t="s">
        <v>45</v>
      </c>
      <c r="C1" t="s">
        <v>46</v>
      </c>
      <c r="D1" t="s">
        <v>47</v>
      </c>
      <c r="E1" s="5" t="s">
        <v>48</v>
      </c>
      <c r="F1" t="s">
        <v>49</v>
      </c>
      <c r="G1" t="s">
        <v>50</v>
      </c>
      <c r="H1" t="s">
        <v>51</v>
      </c>
      <c r="I1" t="s">
        <v>52</v>
      </c>
    </row>
    <row r="2" spans="1:9" x14ac:dyDescent="0.35">
      <c r="B2" t="s">
        <v>70</v>
      </c>
      <c r="C2" t="s">
        <v>53</v>
      </c>
      <c r="D2" t="s">
        <v>54</v>
      </c>
      <c r="E2" s="6" t="s">
        <v>53</v>
      </c>
      <c r="F2" t="s">
        <v>53</v>
      </c>
      <c r="G2" t="s">
        <v>55</v>
      </c>
      <c r="H2" t="s">
        <v>55</v>
      </c>
    </row>
    <row r="3" spans="1:9" s="2" customFormat="1" x14ac:dyDescent="0.35">
      <c r="A3" s="2" t="s">
        <v>56</v>
      </c>
      <c r="B3" s="2">
        <v>127.6</v>
      </c>
      <c r="C3" s="2">
        <v>55.45</v>
      </c>
      <c r="D3" s="2">
        <v>21.68</v>
      </c>
      <c r="E3" s="7">
        <v>165</v>
      </c>
      <c r="F3" s="2">
        <v>161.69999999999999</v>
      </c>
      <c r="G3" s="2">
        <v>13208</v>
      </c>
      <c r="H3" s="2">
        <v>12977</v>
      </c>
      <c r="I3" s="2">
        <v>0.83399999999999996</v>
      </c>
    </row>
    <row r="4" spans="1:9" s="2" customFormat="1" x14ac:dyDescent="0.35">
      <c r="A4" s="2" t="s">
        <v>57</v>
      </c>
      <c r="B4" s="2">
        <v>137.19999999999999</v>
      </c>
      <c r="C4" s="2">
        <v>55.9</v>
      </c>
      <c r="D4" s="2">
        <v>23.04</v>
      </c>
      <c r="E4" s="7">
        <v>164.2</v>
      </c>
      <c r="F4" s="2">
        <v>160.80000000000001</v>
      </c>
      <c r="G4" s="2">
        <v>12938</v>
      </c>
      <c r="H4" s="2">
        <v>12710</v>
      </c>
      <c r="I4" s="2">
        <v>0.82099999999999995</v>
      </c>
    </row>
    <row r="5" spans="1:9" s="2" customFormat="1" x14ac:dyDescent="0.35">
      <c r="A5" s="2" t="s">
        <v>58</v>
      </c>
      <c r="B5" s="2">
        <v>181.1</v>
      </c>
      <c r="C5" s="2">
        <v>66.23</v>
      </c>
      <c r="D5" s="2">
        <v>24.87</v>
      </c>
      <c r="E5" s="7">
        <v>196.3</v>
      </c>
      <c r="F5" s="2">
        <v>191.9</v>
      </c>
      <c r="G5" s="2">
        <v>15180</v>
      </c>
      <c r="H5" s="2">
        <v>14910</v>
      </c>
      <c r="I5" s="2">
        <v>0.80500000000000005</v>
      </c>
    </row>
    <row r="6" spans="1:9" s="2" customFormat="1" x14ac:dyDescent="0.35">
      <c r="A6" s="2" t="s">
        <v>59</v>
      </c>
      <c r="B6" s="2">
        <v>195.7</v>
      </c>
      <c r="C6" s="2">
        <v>71.06</v>
      </c>
      <c r="D6" s="2">
        <v>25.96</v>
      </c>
      <c r="E6" s="7">
        <v>187.6</v>
      </c>
      <c r="F6" s="2">
        <v>182.2</v>
      </c>
      <c r="G6" s="2">
        <v>14525</v>
      </c>
      <c r="H6" s="2">
        <v>14271</v>
      </c>
      <c r="I6" s="2">
        <v>0.80600000000000005</v>
      </c>
    </row>
    <row r="7" spans="1:9" s="2" customFormat="1" x14ac:dyDescent="0.35">
      <c r="A7" s="2" t="s">
        <v>60</v>
      </c>
      <c r="B7" s="2">
        <v>200.8</v>
      </c>
      <c r="C7" s="2">
        <v>81.180000000000007</v>
      </c>
      <c r="D7" s="2">
        <v>28.22</v>
      </c>
      <c r="E7" s="7">
        <v>175.2</v>
      </c>
      <c r="F7" s="2">
        <v>169.5</v>
      </c>
      <c r="G7" s="2">
        <v>13567</v>
      </c>
      <c r="H7" s="2">
        <v>13334</v>
      </c>
      <c r="I7" s="2">
        <v>0.80700000000000005</v>
      </c>
    </row>
    <row r="8" spans="1:9" s="2" customFormat="1" x14ac:dyDescent="0.35">
      <c r="A8" s="2" t="s">
        <v>61</v>
      </c>
      <c r="B8" s="2">
        <v>181.5</v>
      </c>
      <c r="C8" s="2">
        <v>89.59</v>
      </c>
      <c r="D8" s="2">
        <v>28.28</v>
      </c>
      <c r="E8" s="7">
        <v>153.9</v>
      </c>
      <c r="F8" s="2">
        <v>148.6</v>
      </c>
      <c r="G8" s="2">
        <v>12053</v>
      </c>
      <c r="H8" s="2">
        <v>11847</v>
      </c>
      <c r="I8" s="2">
        <v>0.81599999999999995</v>
      </c>
    </row>
    <row r="9" spans="1:9" s="2" customFormat="1" x14ac:dyDescent="0.35">
      <c r="A9" s="2" t="s">
        <v>62</v>
      </c>
      <c r="B9" s="2">
        <v>206</v>
      </c>
      <c r="C9" s="2">
        <v>89.12</v>
      </c>
      <c r="D9" s="2">
        <v>28.92</v>
      </c>
      <c r="E9" s="7">
        <v>176.3</v>
      </c>
      <c r="F9" s="2">
        <v>170.1</v>
      </c>
      <c r="G9" s="2">
        <v>13652</v>
      </c>
      <c r="H9" s="2">
        <v>13420</v>
      </c>
      <c r="I9" s="2">
        <v>0.80700000000000005</v>
      </c>
    </row>
    <row r="10" spans="1:9" s="2" customFormat="1" x14ac:dyDescent="0.35">
      <c r="A10" s="2" t="s">
        <v>63</v>
      </c>
      <c r="B10" s="2">
        <v>191.9</v>
      </c>
      <c r="C10" s="2">
        <v>80.66</v>
      </c>
      <c r="D10" s="2">
        <v>28.49</v>
      </c>
      <c r="E10" s="7">
        <v>177.7</v>
      </c>
      <c r="F10" s="2">
        <v>172.2</v>
      </c>
      <c r="G10" s="2">
        <v>13684</v>
      </c>
      <c r="H10" s="2">
        <v>13450</v>
      </c>
      <c r="I10" s="2">
        <v>0.80300000000000005</v>
      </c>
    </row>
    <row r="11" spans="1:9" s="2" customFormat="1" x14ac:dyDescent="0.35">
      <c r="A11" s="2" t="s">
        <v>64</v>
      </c>
      <c r="B11" s="2">
        <v>164.1</v>
      </c>
      <c r="C11" s="2">
        <v>69.180000000000007</v>
      </c>
      <c r="D11" s="2">
        <v>26.9</v>
      </c>
      <c r="E11" s="7">
        <v>168.2</v>
      </c>
      <c r="F11" s="2">
        <v>163.80000000000001</v>
      </c>
      <c r="G11" s="2">
        <v>12993</v>
      </c>
      <c r="H11" s="2">
        <v>12767</v>
      </c>
      <c r="I11" s="2">
        <v>0.80500000000000005</v>
      </c>
    </row>
    <row r="12" spans="1:9" s="2" customFormat="1" x14ac:dyDescent="0.35">
      <c r="A12" s="2" t="s">
        <v>65</v>
      </c>
      <c r="B12" s="2">
        <v>141.4</v>
      </c>
      <c r="C12" s="2">
        <v>70.22</v>
      </c>
      <c r="D12" s="2">
        <v>26.19</v>
      </c>
      <c r="E12" s="7">
        <v>161.1</v>
      </c>
      <c r="F12" s="2">
        <v>157.1</v>
      </c>
      <c r="G12" s="2">
        <v>12618</v>
      </c>
      <c r="H12" s="2">
        <v>12399</v>
      </c>
      <c r="I12" s="2">
        <v>0.81599999999999995</v>
      </c>
    </row>
    <row r="13" spans="1:9" s="2" customFormat="1" x14ac:dyDescent="0.35">
      <c r="A13" s="2" t="s">
        <v>66</v>
      </c>
      <c r="B13" s="2">
        <v>123.7</v>
      </c>
      <c r="C13" s="2">
        <v>46.79</v>
      </c>
      <c r="D13" s="2">
        <v>23.65</v>
      </c>
      <c r="E13" s="7">
        <v>158.6</v>
      </c>
      <c r="F13" s="2">
        <v>155.5</v>
      </c>
      <c r="G13" s="2">
        <v>12446</v>
      </c>
      <c r="H13" s="2">
        <v>12224</v>
      </c>
      <c r="I13" s="2">
        <v>0.81699999999999995</v>
      </c>
    </row>
    <row r="14" spans="1:9" s="2" customFormat="1" x14ac:dyDescent="0.35">
      <c r="A14" s="2" t="s">
        <v>67</v>
      </c>
      <c r="B14" s="2">
        <v>115.4</v>
      </c>
      <c r="C14" s="2">
        <v>47.07</v>
      </c>
      <c r="D14" s="2">
        <v>22.55</v>
      </c>
      <c r="E14" s="7">
        <v>155.19999999999999</v>
      </c>
      <c r="F14" s="2">
        <v>152.1</v>
      </c>
      <c r="G14" s="2">
        <v>12398</v>
      </c>
      <c r="H14" s="2">
        <v>12180</v>
      </c>
      <c r="I14" s="2">
        <v>0.83199999999999996</v>
      </c>
    </row>
    <row r="15" spans="1:9" s="2" customFormat="1" x14ac:dyDescent="0.35">
      <c r="E15" s="7"/>
    </row>
    <row r="16" spans="1:9" x14ac:dyDescent="0.35">
      <c r="A16" s="2" t="s">
        <v>68</v>
      </c>
      <c r="B16" s="2">
        <f>SUM(B3:B14)</f>
        <v>1966.4</v>
      </c>
      <c r="C16" s="2">
        <f t="shared" ref="C16:H16" si="0">SUM(C3:C14)</f>
        <v>822.44999999999993</v>
      </c>
      <c r="D16" s="2">
        <f t="shared" si="0"/>
        <v>308.75000000000006</v>
      </c>
      <c r="E16" s="7">
        <f t="shared" si="0"/>
        <v>2039.3</v>
      </c>
      <c r="F16" s="2">
        <f t="shared" si="0"/>
        <v>1985.4999999999998</v>
      </c>
      <c r="G16" s="2">
        <f t="shared" si="0"/>
        <v>159262</v>
      </c>
      <c r="H16" s="2">
        <f t="shared" si="0"/>
        <v>156489</v>
      </c>
      <c r="I16" s="2">
        <f>I21</f>
        <v>0.81358607823033813</v>
      </c>
    </row>
    <row r="17" spans="1:9" x14ac:dyDescent="0.35">
      <c r="E17" s="6"/>
    </row>
    <row r="18" spans="1:9" x14ac:dyDescent="0.35">
      <c r="A18" s="2" t="s">
        <v>71</v>
      </c>
      <c r="E18" s="6"/>
      <c r="G18" s="4">
        <v>94319</v>
      </c>
      <c r="H18" s="4">
        <v>94319</v>
      </c>
    </row>
    <row r="19" spans="1:9" x14ac:dyDescent="0.35">
      <c r="A19" s="2" t="s">
        <v>73</v>
      </c>
      <c r="E19" s="6"/>
      <c r="G19" s="4">
        <f>G16/G18*1000</f>
        <v>1688.5463162247268</v>
      </c>
      <c r="H19" s="4">
        <f>H16/H18*1000</f>
        <v>1659.1460893351286</v>
      </c>
    </row>
    <row r="20" spans="1:9" x14ac:dyDescent="0.35">
      <c r="E20" s="6"/>
    </row>
    <row r="21" spans="1:9" x14ac:dyDescent="0.35">
      <c r="A21" t="s">
        <v>72</v>
      </c>
      <c r="B21" s="3">
        <f>B16/8760</f>
        <v>0.22447488584474887</v>
      </c>
      <c r="C21" s="3">
        <f>C16/8760</f>
        <v>9.3886986301369851E-2</v>
      </c>
      <c r="D21" s="3">
        <f>D16/8760</f>
        <v>3.5245433789954345E-2</v>
      </c>
      <c r="E21" s="8">
        <f>E16/8760</f>
        <v>0.23279680365296804</v>
      </c>
      <c r="F21" s="3">
        <f>F16/8760</f>
        <v>0.22665525114155249</v>
      </c>
      <c r="G21" s="3">
        <f>G19/8760</f>
        <v>0.19275642879277702</v>
      </c>
      <c r="H21" s="3">
        <f>H19/8760</f>
        <v>0.18940023850857632</v>
      </c>
      <c r="I21" s="3">
        <f>H21/E21</f>
        <v>0.81358607823033813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5275-5298-4D0A-B7C3-261B83FF0047}">
  <sheetPr>
    <tabColor theme="9" tint="-0.249977111117893"/>
  </sheetPr>
  <dimension ref="A1:Q23"/>
  <sheetViews>
    <sheetView topLeftCell="A11" workbookViewId="0">
      <selection activeCell="L25" sqref="L25"/>
    </sheetView>
  </sheetViews>
  <sheetFormatPr defaultRowHeight="14.5" x14ac:dyDescent="0.35"/>
  <cols>
    <col min="3" max="6" width="9.7265625" customWidth="1"/>
    <col min="12" max="12" width="12.54296875" bestFit="1" customWidth="1"/>
    <col min="13" max="13" width="9.1796875" bestFit="1" customWidth="1"/>
    <col min="15" max="15" width="9.1796875" customWidth="1"/>
    <col min="16" max="16" width="8.453125" customWidth="1"/>
  </cols>
  <sheetData>
    <row r="1" spans="1:17" x14ac:dyDescent="0.35">
      <c r="C1" t="s">
        <v>123</v>
      </c>
      <c r="D1" t="s">
        <v>147</v>
      </c>
      <c r="E1" t="s">
        <v>52</v>
      </c>
      <c r="F1" t="s">
        <v>148</v>
      </c>
    </row>
    <row r="2" spans="1:17" x14ac:dyDescent="0.35">
      <c r="A2" t="s">
        <v>149</v>
      </c>
      <c r="C2">
        <v>1832.3</v>
      </c>
      <c r="D2" s="3">
        <f>C2/8760</f>
        <v>0.20916666666666667</v>
      </c>
      <c r="E2" s="3">
        <f>M2</f>
        <v>0.78200000000000003</v>
      </c>
      <c r="F2" s="3">
        <f>D2*M2</f>
        <v>0.16356833333333334</v>
      </c>
      <c r="L2" t="s">
        <v>52</v>
      </c>
      <c r="M2" s="3">
        <v>0.78200000000000003</v>
      </c>
      <c r="O2">
        <v>8760</v>
      </c>
      <c r="Q2">
        <f>Q11*Q21</f>
        <v>0.82321249166527033</v>
      </c>
    </row>
    <row r="3" spans="1:17" x14ac:dyDescent="0.35">
      <c r="A3" t="s">
        <v>150</v>
      </c>
      <c r="C3">
        <v>1743.7</v>
      </c>
      <c r="D3" s="3">
        <f>C3/8760</f>
        <v>0.19905251141552513</v>
      </c>
      <c r="E3" s="3"/>
      <c r="F3" s="3"/>
      <c r="L3" t="s">
        <v>151</v>
      </c>
      <c r="M3">
        <v>2640</v>
      </c>
    </row>
    <row r="4" spans="1:17" x14ac:dyDescent="0.35">
      <c r="L4" t="s">
        <v>152</v>
      </c>
      <c r="M4">
        <v>1433.7</v>
      </c>
    </row>
    <row r="5" spans="1:17" x14ac:dyDescent="0.35">
      <c r="L5" t="s">
        <v>148</v>
      </c>
      <c r="M5" s="3">
        <f>M4/O2</f>
        <v>0.16366438356164384</v>
      </c>
    </row>
    <row r="7" spans="1:17" x14ac:dyDescent="0.35">
      <c r="L7">
        <v>1743.7</v>
      </c>
      <c r="M7" s="3">
        <f>L7/$O$2</f>
        <v>0.19905251141552513</v>
      </c>
    </row>
    <row r="8" spans="1:17" x14ac:dyDescent="0.35">
      <c r="L8" s="18">
        <v>1832.3</v>
      </c>
      <c r="M8" s="19">
        <f t="shared" ref="M8:M11" si="0">L8/$O$2</f>
        <v>0.20916666666666667</v>
      </c>
    </row>
    <row r="9" spans="1:17" x14ac:dyDescent="0.35">
      <c r="L9" s="20">
        <v>1790.9</v>
      </c>
      <c r="M9" s="21">
        <f t="shared" si="0"/>
        <v>0.20444063926940639</v>
      </c>
    </row>
    <row r="10" spans="1:17" x14ac:dyDescent="0.35">
      <c r="L10">
        <v>1737.2</v>
      </c>
      <c r="M10" s="3">
        <f t="shared" si="0"/>
        <v>0.19831050228310504</v>
      </c>
    </row>
    <row r="11" spans="1:17" x14ac:dyDescent="0.35">
      <c r="L11">
        <v>1702.5</v>
      </c>
      <c r="M11" s="3">
        <f t="shared" si="0"/>
        <v>0.19434931506849315</v>
      </c>
      <c r="Q11">
        <f>L11/L7</f>
        <v>0.97637208235361583</v>
      </c>
    </row>
    <row r="13" spans="1:17" x14ac:dyDescent="0.35">
      <c r="L13" t="s">
        <v>122</v>
      </c>
      <c r="M13" t="s">
        <v>151</v>
      </c>
      <c r="N13" t="s">
        <v>152</v>
      </c>
      <c r="O13" s="15" t="s">
        <v>148</v>
      </c>
    </row>
    <row r="14" spans="1:17" x14ac:dyDescent="0.35">
      <c r="L14" s="22">
        <v>4489239</v>
      </c>
      <c r="M14" s="22">
        <f>$M$3</f>
        <v>2640</v>
      </c>
      <c r="N14" s="4">
        <f>L14/M14</f>
        <v>1700.4693181818182</v>
      </c>
      <c r="O14" s="3">
        <f>N14/$O$2</f>
        <v>0.19411750207555001</v>
      </c>
    </row>
    <row r="15" spans="1:17" x14ac:dyDescent="0.35">
      <c r="L15" s="22">
        <v>4356246</v>
      </c>
      <c r="M15" s="22">
        <f t="shared" ref="M15:M21" si="1">$M$3</f>
        <v>2640</v>
      </c>
      <c r="N15" s="4">
        <f t="shared" ref="N15:N21" si="2">L15/M15</f>
        <v>1650.0931818181818</v>
      </c>
      <c r="O15" s="3">
        <f t="shared" ref="O15:O21" si="3">N15/$O$2</f>
        <v>0.18836680157741803</v>
      </c>
      <c r="P15" s="3"/>
    </row>
    <row r="16" spans="1:17" x14ac:dyDescent="0.35">
      <c r="L16" s="22">
        <v>3999443</v>
      </c>
      <c r="M16" s="22">
        <f t="shared" si="1"/>
        <v>2640</v>
      </c>
      <c r="N16" s="4">
        <f t="shared" si="2"/>
        <v>1514.9405303030303</v>
      </c>
      <c r="O16" s="3">
        <f t="shared" si="3"/>
        <v>0.17293841670125917</v>
      </c>
    </row>
    <row r="17" spans="12:17" x14ac:dyDescent="0.35">
      <c r="L17" s="22">
        <v>3907199</v>
      </c>
      <c r="M17" s="22">
        <f t="shared" si="1"/>
        <v>2640</v>
      </c>
      <c r="N17" s="4">
        <f t="shared" si="2"/>
        <v>1479.9996212121212</v>
      </c>
      <c r="O17" s="3">
        <f t="shared" si="3"/>
        <v>0.16894972844887227</v>
      </c>
    </row>
    <row r="18" spans="12:17" x14ac:dyDescent="0.35">
      <c r="L18" s="22">
        <v>3884223</v>
      </c>
      <c r="M18" s="22">
        <f t="shared" si="1"/>
        <v>2640</v>
      </c>
      <c r="N18" s="4">
        <f t="shared" si="2"/>
        <v>1471.2965909090908</v>
      </c>
      <c r="O18" s="3">
        <f t="shared" si="3"/>
        <v>0.16795623183893732</v>
      </c>
    </row>
    <row r="19" spans="12:17" x14ac:dyDescent="0.35">
      <c r="L19" s="22">
        <v>3881727</v>
      </c>
      <c r="M19" s="22">
        <f t="shared" si="1"/>
        <v>2640</v>
      </c>
      <c r="N19" s="4">
        <f t="shared" si="2"/>
        <v>1470.3511363636364</v>
      </c>
      <c r="O19" s="3">
        <f t="shared" si="3"/>
        <v>0.16784830323785804</v>
      </c>
    </row>
    <row r="20" spans="12:17" x14ac:dyDescent="0.35">
      <c r="L20" s="22">
        <v>3804050</v>
      </c>
      <c r="M20" s="22">
        <f t="shared" si="1"/>
        <v>2640</v>
      </c>
      <c r="N20" s="4">
        <f t="shared" si="2"/>
        <v>1440.9280303030303</v>
      </c>
      <c r="O20" s="3">
        <f t="shared" si="3"/>
        <v>0.164489501176145</v>
      </c>
    </row>
    <row r="21" spans="12:17" x14ac:dyDescent="0.35">
      <c r="L21" s="22">
        <v>3785030</v>
      </c>
      <c r="M21" s="22">
        <f t="shared" si="1"/>
        <v>2640</v>
      </c>
      <c r="N21" s="4">
        <f t="shared" si="2"/>
        <v>1433.7234848484848</v>
      </c>
      <c r="O21" s="3">
        <f t="shared" si="3"/>
        <v>0.16366706448042062</v>
      </c>
      <c r="Q21">
        <f>L21/L14</f>
        <v>0.84313399219778673</v>
      </c>
    </row>
    <row r="23" spans="12:17" x14ac:dyDescent="0.35">
      <c r="M23" t="s">
        <v>52</v>
      </c>
      <c r="O23" s="3">
        <f>O21/M8</f>
        <v>0.78247202142033767</v>
      </c>
      <c r="P23" s="3">
        <f>O23*M8</f>
        <v>0.16366706448042062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34"/>
  <sheetViews>
    <sheetView workbookViewId="0">
      <selection activeCell="A13" sqref="A13"/>
    </sheetView>
  </sheetViews>
  <sheetFormatPr defaultRowHeight="14.5" x14ac:dyDescent="0.35"/>
  <cols>
    <col min="1" max="16384" width="8.7265625" style="1"/>
  </cols>
  <sheetData>
    <row r="1" spans="1:1" x14ac:dyDescent="0.35">
      <c r="A1" s="1" t="s">
        <v>0</v>
      </c>
    </row>
    <row r="2" spans="1:1" x14ac:dyDescent="0.35">
      <c r="A2" s="1" t="s">
        <v>1</v>
      </c>
    </row>
    <row r="3" spans="1:1" x14ac:dyDescent="0.35">
      <c r="A3" s="1" t="s">
        <v>2</v>
      </c>
    </row>
    <row r="4" spans="1:1" x14ac:dyDescent="0.35">
      <c r="A4" s="1" t="s">
        <v>3</v>
      </c>
    </row>
    <row r="5" spans="1:1" x14ac:dyDescent="0.35">
      <c r="A5" s="1" t="s">
        <v>4</v>
      </c>
    </row>
    <row r="6" spans="1:1" x14ac:dyDescent="0.35">
      <c r="A6" s="1" t="s">
        <v>5</v>
      </c>
    </row>
    <row r="7" spans="1:1" x14ac:dyDescent="0.35">
      <c r="A7" s="1" t="s">
        <v>6</v>
      </c>
    </row>
    <row r="9" spans="1:1" x14ac:dyDescent="0.35">
      <c r="A9" s="1" t="s">
        <v>7</v>
      </c>
    </row>
    <row r="10" spans="1:1" x14ac:dyDescent="0.35">
      <c r="A10" s="1" t="s">
        <v>8</v>
      </c>
    </row>
    <row r="11" spans="1:1" x14ac:dyDescent="0.35">
      <c r="A11" s="1" t="s">
        <v>9</v>
      </c>
    </row>
    <row r="12" spans="1:1" x14ac:dyDescent="0.35">
      <c r="A12" s="1" t="s">
        <v>10</v>
      </c>
    </row>
    <row r="13" spans="1:1" x14ac:dyDescent="0.35">
      <c r="A13" s="1" t="s">
        <v>11</v>
      </c>
    </row>
    <row r="14" spans="1:1" x14ac:dyDescent="0.35">
      <c r="A14" s="1" t="s">
        <v>12</v>
      </c>
    </row>
    <row r="15" spans="1:1" x14ac:dyDescent="0.35">
      <c r="A15" s="1" t="s">
        <v>13</v>
      </c>
    </row>
    <row r="16" spans="1:1" x14ac:dyDescent="0.35">
      <c r="A16" s="1" t="s">
        <v>14</v>
      </c>
    </row>
    <row r="17" spans="1:1" x14ac:dyDescent="0.35">
      <c r="A17" s="1" t="s">
        <v>15</v>
      </c>
    </row>
    <row r="18" spans="1:1" x14ac:dyDescent="0.35">
      <c r="A18" s="1" t="s">
        <v>16</v>
      </c>
    </row>
    <row r="19" spans="1:1" x14ac:dyDescent="0.35">
      <c r="A19" s="1" t="s">
        <v>17</v>
      </c>
    </row>
    <row r="20" spans="1:1" x14ac:dyDescent="0.35">
      <c r="A20" s="1" t="s">
        <v>18</v>
      </c>
    </row>
    <row r="21" spans="1:1" x14ac:dyDescent="0.35">
      <c r="A21" s="1" t="s">
        <v>19</v>
      </c>
    </row>
    <row r="22" spans="1:1" x14ac:dyDescent="0.35">
      <c r="A22" s="1" t="s">
        <v>20</v>
      </c>
    </row>
    <row r="23" spans="1:1" x14ac:dyDescent="0.35">
      <c r="A23" s="1" t="s">
        <v>21</v>
      </c>
    </row>
    <row r="24" spans="1:1" x14ac:dyDescent="0.35">
      <c r="A24" s="1" t="s">
        <v>22</v>
      </c>
    </row>
    <row r="25" spans="1:1" x14ac:dyDescent="0.35">
      <c r="A25" s="1" t="s">
        <v>23</v>
      </c>
    </row>
    <row r="27" spans="1:1" x14ac:dyDescent="0.35">
      <c r="A27" s="1" t="s">
        <v>24</v>
      </c>
    </row>
    <row r="28" spans="1:1" x14ac:dyDescent="0.35">
      <c r="A28" s="1" t="s">
        <v>25</v>
      </c>
    </row>
    <row r="29" spans="1:1" x14ac:dyDescent="0.35">
      <c r="A29" s="1" t="s">
        <v>26</v>
      </c>
    </row>
    <row r="30" spans="1:1" x14ac:dyDescent="0.35">
      <c r="A30" s="1" t="s">
        <v>27</v>
      </c>
    </row>
    <row r="31" spans="1:1" x14ac:dyDescent="0.35">
      <c r="A31" s="1" t="s">
        <v>28</v>
      </c>
    </row>
    <row r="34" spans="1:2" x14ac:dyDescent="0.35">
      <c r="A34" s="1" t="s">
        <v>29</v>
      </c>
      <c r="B34" s="1" t="s"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BC02-E164-4AF7-82F6-1EAAA93204E7}">
  <sheetPr codeName="Sheet6"/>
  <dimension ref="A1:A127"/>
  <sheetViews>
    <sheetView topLeftCell="A64" workbookViewId="0">
      <selection activeCell="J77" sqref="J77"/>
    </sheetView>
  </sheetViews>
  <sheetFormatPr defaultRowHeight="14.5" x14ac:dyDescent="0.35"/>
  <sheetData>
    <row r="1" spans="1:1" x14ac:dyDescent="0.35">
      <c r="A1" t="s">
        <v>121</v>
      </c>
    </row>
    <row r="2" spans="1:1" x14ac:dyDescent="0.35">
      <c r="A2" t="s">
        <v>31</v>
      </c>
    </row>
    <row r="3" spans="1:1" x14ac:dyDescent="0.35">
      <c r="A3" t="s">
        <v>32</v>
      </c>
    </row>
    <row r="4" spans="1:1" x14ac:dyDescent="0.35">
      <c r="A4" t="s">
        <v>33</v>
      </c>
    </row>
    <row r="5" spans="1:1" x14ac:dyDescent="0.35">
      <c r="A5" t="s">
        <v>34</v>
      </c>
    </row>
    <row r="6" spans="1:1" x14ac:dyDescent="0.35">
      <c r="A6" t="s">
        <v>35</v>
      </c>
    </row>
    <row r="7" spans="1:1" x14ac:dyDescent="0.35">
      <c r="A7" t="s">
        <v>36</v>
      </c>
    </row>
    <row r="8" spans="1:1" x14ac:dyDescent="0.35">
      <c r="A8" t="s">
        <v>37</v>
      </c>
    </row>
    <row r="9" spans="1:1" x14ac:dyDescent="0.35">
      <c r="A9" t="s">
        <v>38</v>
      </c>
    </row>
    <row r="10" spans="1:1" x14ac:dyDescent="0.35">
      <c r="A10" t="s">
        <v>39</v>
      </c>
    </row>
    <row r="11" spans="1:1" x14ac:dyDescent="0.35">
      <c r="A11" t="s">
        <v>40</v>
      </c>
    </row>
    <row r="12" spans="1:1" x14ac:dyDescent="0.35">
      <c r="A12" t="s">
        <v>41</v>
      </c>
    </row>
    <row r="13" spans="1:1" x14ac:dyDescent="0.35">
      <c r="A13" t="s">
        <v>42</v>
      </c>
    </row>
    <row r="14" spans="1:1" x14ac:dyDescent="0.35">
      <c r="A14" t="s">
        <v>116</v>
      </c>
    </row>
    <row r="15" spans="1:1" x14ac:dyDescent="0.35">
      <c r="A15" t="s">
        <v>117</v>
      </c>
    </row>
    <row r="16" spans="1:1" x14ac:dyDescent="0.35">
      <c r="A16">
        <v>154</v>
      </c>
    </row>
    <row r="17" spans="1:1" x14ac:dyDescent="0.35">
      <c r="A17">
        <v>164</v>
      </c>
    </row>
    <row r="18" spans="1:1" x14ac:dyDescent="0.35">
      <c r="A18">
        <v>193</v>
      </c>
    </row>
    <row r="19" spans="1:1" x14ac:dyDescent="0.35">
      <c r="A19">
        <v>191</v>
      </c>
    </row>
    <row r="20" spans="1:1" x14ac:dyDescent="0.35">
      <c r="A20">
        <v>190</v>
      </c>
    </row>
    <row r="21" spans="1:1" x14ac:dyDescent="0.35">
      <c r="A21">
        <v>154</v>
      </c>
    </row>
    <row r="22" spans="1:1" x14ac:dyDescent="0.35">
      <c r="A22">
        <v>168</v>
      </c>
    </row>
    <row r="23" spans="1:1" x14ac:dyDescent="0.35">
      <c r="A23">
        <v>168</v>
      </c>
    </row>
    <row r="24" spans="1:1" x14ac:dyDescent="0.35">
      <c r="A24">
        <v>150</v>
      </c>
    </row>
    <row r="25" spans="1:1" x14ac:dyDescent="0.35">
      <c r="A25">
        <v>158</v>
      </c>
    </row>
    <row r="26" spans="1:1" x14ac:dyDescent="0.35">
      <c r="A26">
        <v>151</v>
      </c>
    </row>
    <row r="27" spans="1:1" x14ac:dyDescent="0.35">
      <c r="A27">
        <v>153</v>
      </c>
    </row>
    <row r="28" spans="1:1" x14ac:dyDescent="0.35">
      <c r="A28">
        <v>202</v>
      </c>
    </row>
    <row r="29" spans="1:1" x14ac:dyDescent="0.35">
      <c r="A29">
        <v>215</v>
      </c>
    </row>
    <row r="30" spans="1:1" x14ac:dyDescent="0.35">
      <c r="A30">
        <v>254</v>
      </c>
    </row>
    <row r="31" spans="1:1" x14ac:dyDescent="0.35">
      <c r="A31">
        <v>253</v>
      </c>
    </row>
    <row r="32" spans="1:1" x14ac:dyDescent="0.35">
      <c r="A32">
        <v>254</v>
      </c>
    </row>
    <row r="33" spans="1:1" x14ac:dyDescent="0.35">
      <c r="A33">
        <v>205</v>
      </c>
    </row>
    <row r="34" spans="1:1" x14ac:dyDescent="0.35">
      <c r="A34">
        <v>224</v>
      </c>
    </row>
    <row r="35" spans="1:1" x14ac:dyDescent="0.35">
      <c r="A35">
        <v>225</v>
      </c>
    </row>
    <row r="36" spans="1:1" x14ac:dyDescent="0.35">
      <c r="A36">
        <v>200</v>
      </c>
    </row>
    <row r="37" spans="1:1" x14ac:dyDescent="0.35">
      <c r="A37">
        <v>210</v>
      </c>
    </row>
    <row r="38" spans="1:1" x14ac:dyDescent="0.35">
      <c r="A38">
        <v>198</v>
      </c>
    </row>
    <row r="39" spans="1:1" x14ac:dyDescent="0.35">
      <c r="A39">
        <v>201</v>
      </c>
    </row>
    <row r="40" spans="1:1" x14ac:dyDescent="0.35">
      <c r="A40">
        <v>9.9700000000000006</v>
      </c>
    </row>
    <row r="41" spans="1:1" x14ac:dyDescent="0.35">
      <c r="A41">
        <v>18.100000000000001</v>
      </c>
    </row>
    <row r="42" spans="1:1" x14ac:dyDescent="0.35">
      <c r="A42">
        <v>8.77</v>
      </c>
    </row>
    <row r="43" spans="1:1" x14ac:dyDescent="0.35">
      <c r="A43">
        <v>10.9</v>
      </c>
    </row>
    <row r="44" spans="1:1" x14ac:dyDescent="0.35">
      <c r="A44">
        <v>17</v>
      </c>
    </row>
    <row r="45" spans="1:1" x14ac:dyDescent="0.35">
      <c r="A45">
        <v>11.6</v>
      </c>
    </row>
    <row r="46" spans="1:1" x14ac:dyDescent="0.35">
      <c r="A46">
        <v>11.2</v>
      </c>
    </row>
    <row r="47" spans="1:1" x14ac:dyDescent="0.35">
      <c r="A47">
        <v>9.48</v>
      </c>
    </row>
    <row r="48" spans="1:1" x14ac:dyDescent="0.35">
      <c r="A48">
        <v>20.399999999999999</v>
      </c>
    </row>
    <row r="49" spans="1:1" x14ac:dyDescent="0.35">
      <c r="A49">
        <v>10.5</v>
      </c>
    </row>
    <row r="50" spans="1:1" x14ac:dyDescent="0.35">
      <c r="A50">
        <v>13.2</v>
      </c>
    </row>
    <row r="51" spans="1:1" x14ac:dyDescent="0.35">
      <c r="A51">
        <v>14.7</v>
      </c>
    </row>
    <row r="52" spans="1:1" x14ac:dyDescent="0.35">
      <c r="A52" t="s">
        <v>118</v>
      </c>
    </row>
    <row r="53" spans="1:1" x14ac:dyDescent="0.35">
      <c r="A53" t="s">
        <v>119</v>
      </c>
    </row>
    <row r="54" spans="1:1" x14ac:dyDescent="0.35">
      <c r="A54">
        <v>152</v>
      </c>
    </row>
    <row r="55" spans="1:1" x14ac:dyDescent="0.35">
      <c r="A55">
        <v>166</v>
      </c>
    </row>
    <row r="56" spans="1:1" x14ac:dyDescent="0.35">
      <c r="A56">
        <v>200</v>
      </c>
    </row>
    <row r="57" spans="1:1" x14ac:dyDescent="0.35">
      <c r="A57">
        <v>199</v>
      </c>
    </row>
    <row r="58" spans="1:1" x14ac:dyDescent="0.35">
      <c r="A58">
        <v>195</v>
      </c>
    </row>
    <row r="59" spans="1:1" x14ac:dyDescent="0.35">
      <c r="A59">
        <v>154</v>
      </c>
    </row>
    <row r="60" spans="1:1" x14ac:dyDescent="0.35">
      <c r="A60">
        <v>170</v>
      </c>
    </row>
    <row r="61" spans="1:1" x14ac:dyDescent="0.35">
      <c r="A61">
        <v>174</v>
      </c>
    </row>
    <row r="62" spans="1:1" x14ac:dyDescent="0.35">
      <c r="A62">
        <v>156</v>
      </c>
    </row>
    <row r="63" spans="1:1" x14ac:dyDescent="0.35">
      <c r="A63">
        <v>161</v>
      </c>
    </row>
    <row r="64" spans="1:1" x14ac:dyDescent="0.35">
      <c r="A64">
        <v>148</v>
      </c>
    </row>
    <row r="65" spans="1:1" x14ac:dyDescent="0.35">
      <c r="A65">
        <v>148</v>
      </c>
    </row>
    <row r="66" spans="1:1" x14ac:dyDescent="0.35">
      <c r="A66">
        <v>198</v>
      </c>
    </row>
    <row r="67" spans="1:1" x14ac:dyDescent="0.35">
      <c r="A67">
        <v>217</v>
      </c>
    </row>
    <row r="68" spans="1:1" x14ac:dyDescent="0.35">
      <c r="A68">
        <v>264</v>
      </c>
    </row>
    <row r="69" spans="1:1" x14ac:dyDescent="0.35">
      <c r="A69">
        <v>265</v>
      </c>
    </row>
    <row r="70" spans="1:1" x14ac:dyDescent="0.35">
      <c r="A70">
        <v>260</v>
      </c>
    </row>
    <row r="71" spans="1:1" x14ac:dyDescent="0.35">
      <c r="A71">
        <v>205</v>
      </c>
    </row>
    <row r="72" spans="1:1" x14ac:dyDescent="0.35">
      <c r="A72">
        <v>227</v>
      </c>
    </row>
    <row r="73" spans="1:1" x14ac:dyDescent="0.35">
      <c r="A73">
        <v>233</v>
      </c>
    </row>
    <row r="74" spans="1:1" x14ac:dyDescent="0.35">
      <c r="A74">
        <v>209</v>
      </c>
    </row>
    <row r="75" spans="1:1" x14ac:dyDescent="0.35">
      <c r="A75">
        <v>214</v>
      </c>
    </row>
    <row r="76" spans="1:1" x14ac:dyDescent="0.35">
      <c r="A76">
        <v>194</v>
      </c>
    </row>
    <row r="77" spans="1:1" x14ac:dyDescent="0.35">
      <c r="A77">
        <v>193</v>
      </c>
    </row>
    <row r="78" spans="1:1" x14ac:dyDescent="0.35">
      <c r="A78">
        <v>9.5399999999999991</v>
      </c>
    </row>
    <row r="79" spans="1:1" x14ac:dyDescent="0.35">
      <c r="A79">
        <v>18</v>
      </c>
    </row>
    <row r="80" spans="1:1" x14ac:dyDescent="0.35">
      <c r="A80">
        <v>9.0399999999999991</v>
      </c>
    </row>
    <row r="81" spans="1:1" x14ac:dyDescent="0.35">
      <c r="A81">
        <v>11.5</v>
      </c>
    </row>
    <row r="82" spans="1:1" x14ac:dyDescent="0.35">
      <c r="A82">
        <v>17.5</v>
      </c>
    </row>
    <row r="83" spans="1:1" x14ac:dyDescent="0.35">
      <c r="A83">
        <v>11.6</v>
      </c>
    </row>
    <row r="84" spans="1:1" x14ac:dyDescent="0.35">
      <c r="A84">
        <v>11.3</v>
      </c>
    </row>
    <row r="85" spans="1:1" x14ac:dyDescent="0.35">
      <c r="A85">
        <v>9.98</v>
      </c>
    </row>
    <row r="86" spans="1:1" x14ac:dyDescent="0.35">
      <c r="A86">
        <v>21.3</v>
      </c>
    </row>
    <row r="87" spans="1:1" x14ac:dyDescent="0.35">
      <c r="A87">
        <v>10.7</v>
      </c>
    </row>
    <row r="88" spans="1:1" x14ac:dyDescent="0.35">
      <c r="A88">
        <v>12.8</v>
      </c>
    </row>
    <row r="89" spans="1:1" x14ac:dyDescent="0.35">
      <c r="A89">
        <v>13.9</v>
      </c>
    </row>
    <row r="90" spans="1:1" x14ac:dyDescent="0.35">
      <c r="A90" t="s">
        <v>120</v>
      </c>
    </row>
    <row r="91" spans="1:1" x14ac:dyDescent="0.35">
      <c r="A91" t="s">
        <v>119</v>
      </c>
    </row>
    <row r="92" spans="1:1" x14ac:dyDescent="0.35">
      <c r="A92">
        <v>160</v>
      </c>
    </row>
    <row r="93" spans="1:1" x14ac:dyDescent="0.35">
      <c r="A93">
        <v>169</v>
      </c>
    </row>
    <row r="94" spans="1:1" x14ac:dyDescent="0.35">
      <c r="A94">
        <v>201</v>
      </c>
    </row>
    <row r="95" spans="1:1" x14ac:dyDescent="0.35">
      <c r="A95">
        <v>201</v>
      </c>
    </row>
    <row r="96" spans="1:1" x14ac:dyDescent="0.35">
      <c r="A96">
        <v>203</v>
      </c>
    </row>
    <row r="97" spans="1:1" x14ac:dyDescent="0.35">
      <c r="A97">
        <v>164</v>
      </c>
    </row>
    <row r="98" spans="1:1" x14ac:dyDescent="0.35">
      <c r="A98">
        <v>179</v>
      </c>
    </row>
    <row r="99" spans="1:1" x14ac:dyDescent="0.35">
      <c r="A99">
        <v>178</v>
      </c>
    </row>
    <row r="100" spans="1:1" x14ac:dyDescent="0.35">
      <c r="A100">
        <v>156</v>
      </c>
    </row>
    <row r="101" spans="1:1" x14ac:dyDescent="0.35">
      <c r="A101">
        <v>163</v>
      </c>
    </row>
    <row r="102" spans="1:1" x14ac:dyDescent="0.35">
      <c r="A102">
        <v>154</v>
      </c>
    </row>
    <row r="103" spans="1:1" x14ac:dyDescent="0.35">
      <c r="A103">
        <v>158</v>
      </c>
    </row>
    <row r="104" spans="1:1" x14ac:dyDescent="0.35">
      <c r="A104">
        <v>209</v>
      </c>
    </row>
    <row r="105" spans="1:1" x14ac:dyDescent="0.35">
      <c r="A105">
        <v>222</v>
      </c>
    </row>
    <row r="106" spans="1:1" x14ac:dyDescent="0.35">
      <c r="A106">
        <v>265</v>
      </c>
    </row>
    <row r="107" spans="1:1" x14ac:dyDescent="0.35">
      <c r="A107">
        <v>268</v>
      </c>
    </row>
    <row r="108" spans="1:1" x14ac:dyDescent="0.35">
      <c r="A108">
        <v>272</v>
      </c>
    </row>
    <row r="109" spans="1:1" x14ac:dyDescent="0.35">
      <c r="A109">
        <v>219</v>
      </c>
    </row>
    <row r="110" spans="1:1" x14ac:dyDescent="0.35">
      <c r="A110">
        <v>240</v>
      </c>
    </row>
    <row r="111" spans="1:1" x14ac:dyDescent="0.35">
      <c r="A111">
        <v>239</v>
      </c>
    </row>
    <row r="112" spans="1:1" x14ac:dyDescent="0.35">
      <c r="A112">
        <v>210</v>
      </c>
    </row>
    <row r="113" spans="1:1" x14ac:dyDescent="0.35">
      <c r="A113">
        <v>216</v>
      </c>
    </row>
    <row r="114" spans="1:1" x14ac:dyDescent="0.35">
      <c r="A114">
        <v>203</v>
      </c>
    </row>
    <row r="115" spans="1:1" x14ac:dyDescent="0.35">
      <c r="A115">
        <v>207</v>
      </c>
    </row>
    <row r="116" spans="1:1" x14ac:dyDescent="0.35">
      <c r="A116">
        <v>10.5</v>
      </c>
    </row>
    <row r="117" spans="1:1" x14ac:dyDescent="0.35">
      <c r="A117">
        <v>18.899999999999999</v>
      </c>
    </row>
    <row r="118" spans="1:1" x14ac:dyDescent="0.35">
      <c r="A118">
        <v>9.09</v>
      </c>
    </row>
    <row r="119" spans="1:1" x14ac:dyDescent="0.35">
      <c r="A119">
        <v>11.6</v>
      </c>
    </row>
    <row r="120" spans="1:1" x14ac:dyDescent="0.35">
      <c r="A120">
        <v>18.399999999999999</v>
      </c>
    </row>
    <row r="121" spans="1:1" x14ac:dyDescent="0.35">
      <c r="A121">
        <v>12.6</v>
      </c>
    </row>
    <row r="122" spans="1:1" x14ac:dyDescent="0.35">
      <c r="A122">
        <v>12</v>
      </c>
    </row>
    <row r="123" spans="1:1" x14ac:dyDescent="0.35">
      <c r="A123">
        <v>10.1</v>
      </c>
    </row>
    <row r="124" spans="1:1" x14ac:dyDescent="0.35">
      <c r="A124">
        <v>21.3</v>
      </c>
    </row>
    <row r="125" spans="1:1" x14ac:dyDescent="0.35">
      <c r="A125">
        <v>11</v>
      </c>
    </row>
    <row r="126" spans="1:1" x14ac:dyDescent="0.35">
      <c r="A126">
        <v>13.6</v>
      </c>
    </row>
    <row r="127" spans="1:1" x14ac:dyDescent="0.35">
      <c r="A127">
        <v>15.5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883D7-BF0A-4EBF-B6BF-1BF66D16643F}">
  <sheetPr codeName="Sheet7"/>
  <dimension ref="A1:A156"/>
  <sheetViews>
    <sheetView topLeftCell="A64" workbookViewId="0">
      <selection activeCell="A64" sqref="A64"/>
    </sheetView>
  </sheetViews>
  <sheetFormatPr defaultRowHeight="14.5" x14ac:dyDescent="0.35"/>
  <sheetData>
    <row r="1" spans="1:1" x14ac:dyDescent="0.35">
      <c r="A1" t="s">
        <v>96</v>
      </c>
    </row>
    <row r="2" spans="1:1" x14ac:dyDescent="0.35">
      <c r="A2" t="s">
        <v>31</v>
      </c>
    </row>
    <row r="3" spans="1:1" x14ac:dyDescent="0.35">
      <c r="A3" t="s">
        <v>32</v>
      </c>
    </row>
    <row r="4" spans="1:1" x14ac:dyDescent="0.35">
      <c r="A4" t="s">
        <v>33</v>
      </c>
    </row>
    <row r="5" spans="1:1" x14ac:dyDescent="0.35">
      <c r="A5" t="s">
        <v>34</v>
      </c>
    </row>
    <row r="6" spans="1:1" x14ac:dyDescent="0.35">
      <c r="A6" t="s">
        <v>35</v>
      </c>
    </row>
    <row r="7" spans="1:1" x14ac:dyDescent="0.35">
      <c r="A7" t="s">
        <v>36</v>
      </c>
    </row>
    <row r="8" spans="1:1" x14ac:dyDescent="0.35">
      <c r="A8" t="s">
        <v>37</v>
      </c>
    </row>
    <row r="9" spans="1:1" x14ac:dyDescent="0.35">
      <c r="A9" t="s">
        <v>38</v>
      </c>
    </row>
    <row r="10" spans="1:1" x14ac:dyDescent="0.35">
      <c r="A10" t="s">
        <v>39</v>
      </c>
    </row>
    <row r="11" spans="1:1" x14ac:dyDescent="0.35">
      <c r="A11" t="s">
        <v>40</v>
      </c>
    </row>
    <row r="12" spans="1:1" x14ac:dyDescent="0.35">
      <c r="A12" t="s">
        <v>41</v>
      </c>
    </row>
    <row r="13" spans="1:1" x14ac:dyDescent="0.35">
      <c r="A13" t="s">
        <v>42</v>
      </c>
    </row>
    <row r="14" spans="1:1" x14ac:dyDescent="0.35">
      <c r="A14">
        <v>2005</v>
      </c>
    </row>
    <row r="15" spans="1:1" x14ac:dyDescent="0.35">
      <c r="A15">
        <v>177</v>
      </c>
    </row>
    <row r="16" spans="1:1" x14ac:dyDescent="0.35">
      <c r="A16">
        <v>164</v>
      </c>
    </row>
    <row r="17" spans="1:1" x14ac:dyDescent="0.35">
      <c r="A17">
        <v>200</v>
      </c>
    </row>
    <row r="18" spans="1:1" x14ac:dyDescent="0.35">
      <c r="A18">
        <v>186</v>
      </c>
    </row>
    <row r="19" spans="1:1" x14ac:dyDescent="0.35">
      <c r="A19">
        <v>179</v>
      </c>
    </row>
    <row r="20" spans="1:1" x14ac:dyDescent="0.35">
      <c r="A20">
        <v>153</v>
      </c>
    </row>
    <row r="21" spans="1:1" x14ac:dyDescent="0.35">
      <c r="A21">
        <v>177</v>
      </c>
    </row>
    <row r="22" spans="1:1" x14ac:dyDescent="0.35">
      <c r="A22">
        <v>170</v>
      </c>
    </row>
    <row r="23" spans="1:1" x14ac:dyDescent="0.35">
      <c r="A23">
        <v>157</v>
      </c>
    </row>
    <row r="24" spans="1:1" x14ac:dyDescent="0.35">
      <c r="A24">
        <v>153</v>
      </c>
    </row>
    <row r="25" spans="1:1" x14ac:dyDescent="0.35">
      <c r="A25">
        <v>153</v>
      </c>
    </row>
    <row r="26" spans="1:1" x14ac:dyDescent="0.35">
      <c r="A26">
        <v>161</v>
      </c>
    </row>
    <row r="27" spans="1:1" x14ac:dyDescent="0.35">
      <c r="A27">
        <v>2006</v>
      </c>
    </row>
    <row r="28" spans="1:1" x14ac:dyDescent="0.35">
      <c r="A28">
        <v>160</v>
      </c>
    </row>
    <row r="29" spans="1:1" x14ac:dyDescent="0.35">
      <c r="A29">
        <v>160</v>
      </c>
    </row>
    <row r="30" spans="1:1" x14ac:dyDescent="0.35">
      <c r="A30">
        <v>194</v>
      </c>
    </row>
    <row r="31" spans="1:1" x14ac:dyDescent="0.35">
      <c r="A31">
        <v>202</v>
      </c>
    </row>
    <row r="32" spans="1:1" x14ac:dyDescent="0.35">
      <c r="A32">
        <v>173</v>
      </c>
    </row>
    <row r="33" spans="1:1" x14ac:dyDescent="0.35">
      <c r="A33">
        <v>160</v>
      </c>
    </row>
    <row r="34" spans="1:1" x14ac:dyDescent="0.35">
      <c r="A34">
        <v>171</v>
      </c>
    </row>
    <row r="35" spans="1:1" x14ac:dyDescent="0.35">
      <c r="A35">
        <v>162</v>
      </c>
    </row>
    <row r="36" spans="1:1" x14ac:dyDescent="0.35">
      <c r="A36">
        <v>169</v>
      </c>
    </row>
    <row r="37" spans="1:1" x14ac:dyDescent="0.35">
      <c r="A37">
        <v>161</v>
      </c>
    </row>
    <row r="38" spans="1:1" x14ac:dyDescent="0.35">
      <c r="A38">
        <v>137</v>
      </c>
    </row>
    <row r="39" spans="1:1" x14ac:dyDescent="0.35">
      <c r="A39">
        <v>128</v>
      </c>
    </row>
    <row r="40" spans="1:1" x14ac:dyDescent="0.35">
      <c r="A40">
        <v>2007</v>
      </c>
    </row>
    <row r="41" spans="1:1" x14ac:dyDescent="0.35">
      <c r="A41">
        <v>154</v>
      </c>
    </row>
    <row r="42" spans="1:1" x14ac:dyDescent="0.35">
      <c r="A42">
        <v>148</v>
      </c>
    </row>
    <row r="43" spans="1:1" x14ac:dyDescent="0.35">
      <c r="A43">
        <v>178</v>
      </c>
    </row>
    <row r="44" spans="1:1" x14ac:dyDescent="0.35">
      <c r="A44">
        <v>190</v>
      </c>
    </row>
    <row r="45" spans="1:1" x14ac:dyDescent="0.35">
      <c r="A45">
        <v>188</v>
      </c>
    </row>
    <row r="46" spans="1:1" x14ac:dyDescent="0.35">
      <c r="A46">
        <v>160</v>
      </c>
    </row>
    <row r="47" spans="1:1" x14ac:dyDescent="0.35">
      <c r="A47">
        <v>181</v>
      </c>
    </row>
    <row r="48" spans="1:1" x14ac:dyDescent="0.35">
      <c r="A48">
        <v>163</v>
      </c>
    </row>
    <row r="49" spans="1:1" x14ac:dyDescent="0.35">
      <c r="A49">
        <v>167</v>
      </c>
    </row>
    <row r="50" spans="1:1" x14ac:dyDescent="0.35">
      <c r="A50">
        <v>163</v>
      </c>
    </row>
    <row r="51" spans="1:1" x14ac:dyDescent="0.35">
      <c r="A51">
        <v>153</v>
      </c>
    </row>
    <row r="52" spans="1:1" x14ac:dyDescent="0.35">
      <c r="A52">
        <v>152</v>
      </c>
    </row>
    <row r="53" spans="1:1" x14ac:dyDescent="0.35">
      <c r="A53">
        <v>2008</v>
      </c>
    </row>
    <row r="54" spans="1:1" x14ac:dyDescent="0.35">
      <c r="A54">
        <v>148</v>
      </c>
    </row>
    <row r="55" spans="1:1" x14ac:dyDescent="0.35">
      <c r="A55">
        <v>161</v>
      </c>
    </row>
    <row r="56" spans="1:1" x14ac:dyDescent="0.35">
      <c r="A56">
        <v>188</v>
      </c>
    </row>
    <row r="57" spans="1:1" x14ac:dyDescent="0.35">
      <c r="A57">
        <v>199</v>
      </c>
    </row>
    <row r="58" spans="1:1" x14ac:dyDescent="0.35">
      <c r="A58">
        <v>191</v>
      </c>
    </row>
    <row r="59" spans="1:1" x14ac:dyDescent="0.35">
      <c r="A59">
        <v>150</v>
      </c>
    </row>
    <row r="60" spans="1:1" x14ac:dyDescent="0.35">
      <c r="A60">
        <v>176</v>
      </c>
    </row>
    <row r="61" spans="1:1" x14ac:dyDescent="0.35">
      <c r="A61">
        <v>191</v>
      </c>
    </row>
    <row r="62" spans="1:1" x14ac:dyDescent="0.35">
      <c r="A62">
        <v>152</v>
      </c>
    </row>
    <row r="63" spans="1:1" x14ac:dyDescent="0.35">
      <c r="A63">
        <v>151</v>
      </c>
    </row>
    <row r="64" spans="1:1" x14ac:dyDescent="0.35">
      <c r="A64">
        <v>159</v>
      </c>
    </row>
    <row r="65" spans="1:1" x14ac:dyDescent="0.35">
      <c r="A65">
        <v>149</v>
      </c>
    </row>
    <row r="66" spans="1:1" x14ac:dyDescent="0.35">
      <c r="A66">
        <v>2009</v>
      </c>
    </row>
    <row r="67" spans="1:1" x14ac:dyDescent="0.35">
      <c r="A67">
        <v>158</v>
      </c>
    </row>
    <row r="68" spans="1:1" x14ac:dyDescent="0.35">
      <c r="A68">
        <v>177</v>
      </c>
    </row>
    <row r="69" spans="1:1" x14ac:dyDescent="0.35">
      <c r="A69">
        <v>189</v>
      </c>
    </row>
    <row r="70" spans="1:1" x14ac:dyDescent="0.35">
      <c r="A70">
        <v>203</v>
      </c>
    </row>
    <row r="71" spans="1:1" x14ac:dyDescent="0.35">
      <c r="A71">
        <v>199</v>
      </c>
    </row>
    <row r="72" spans="1:1" x14ac:dyDescent="0.35">
      <c r="A72">
        <v>169</v>
      </c>
    </row>
    <row r="73" spans="1:1" x14ac:dyDescent="0.35">
      <c r="A73">
        <v>185</v>
      </c>
    </row>
    <row r="74" spans="1:1" x14ac:dyDescent="0.35">
      <c r="A74">
        <v>173</v>
      </c>
    </row>
    <row r="75" spans="1:1" x14ac:dyDescent="0.35">
      <c r="A75">
        <v>162</v>
      </c>
    </row>
    <row r="76" spans="1:1" x14ac:dyDescent="0.35">
      <c r="A76">
        <v>170</v>
      </c>
    </row>
    <row r="77" spans="1:1" x14ac:dyDescent="0.35">
      <c r="A77">
        <v>146</v>
      </c>
    </row>
    <row r="78" spans="1:1" x14ac:dyDescent="0.35">
      <c r="A78">
        <v>147</v>
      </c>
    </row>
    <row r="79" spans="1:1" x14ac:dyDescent="0.35">
      <c r="A79">
        <v>2010</v>
      </c>
    </row>
    <row r="80" spans="1:1" x14ac:dyDescent="0.35">
      <c r="A80">
        <v>135</v>
      </c>
    </row>
    <row r="81" spans="1:1" x14ac:dyDescent="0.35">
      <c r="A81">
        <v>130</v>
      </c>
    </row>
    <row r="82" spans="1:1" x14ac:dyDescent="0.35">
      <c r="A82">
        <v>198</v>
      </c>
    </row>
    <row r="83" spans="1:1" x14ac:dyDescent="0.35">
      <c r="A83">
        <v>163</v>
      </c>
    </row>
    <row r="84" spans="1:1" x14ac:dyDescent="0.35">
      <c r="A84">
        <v>190</v>
      </c>
    </row>
    <row r="85" spans="1:1" x14ac:dyDescent="0.35">
      <c r="A85">
        <v>166</v>
      </c>
    </row>
    <row r="86" spans="1:1" x14ac:dyDescent="0.35">
      <c r="A86">
        <v>165</v>
      </c>
    </row>
    <row r="87" spans="1:1" x14ac:dyDescent="0.35">
      <c r="A87">
        <v>179</v>
      </c>
    </row>
    <row r="88" spans="1:1" x14ac:dyDescent="0.35">
      <c r="A88">
        <v>171</v>
      </c>
    </row>
    <row r="89" spans="1:1" x14ac:dyDescent="0.35">
      <c r="A89">
        <v>182</v>
      </c>
    </row>
    <row r="90" spans="1:1" x14ac:dyDescent="0.35">
      <c r="A90">
        <v>158</v>
      </c>
    </row>
    <row r="91" spans="1:1" x14ac:dyDescent="0.35">
      <c r="A91">
        <v>155</v>
      </c>
    </row>
    <row r="92" spans="1:1" x14ac:dyDescent="0.35">
      <c r="A92">
        <v>2011</v>
      </c>
    </row>
    <row r="93" spans="1:1" x14ac:dyDescent="0.35">
      <c r="A93">
        <v>151</v>
      </c>
    </row>
    <row r="94" spans="1:1" x14ac:dyDescent="0.35">
      <c r="A94">
        <v>155</v>
      </c>
    </row>
    <row r="95" spans="1:1" x14ac:dyDescent="0.35">
      <c r="A95">
        <v>201</v>
      </c>
    </row>
    <row r="96" spans="1:1" x14ac:dyDescent="0.35">
      <c r="A96">
        <v>203</v>
      </c>
    </row>
    <row r="97" spans="1:1" x14ac:dyDescent="0.35">
      <c r="A97">
        <v>209</v>
      </c>
    </row>
    <row r="98" spans="1:1" x14ac:dyDescent="0.35">
      <c r="A98">
        <v>148</v>
      </c>
    </row>
    <row r="99" spans="1:1" x14ac:dyDescent="0.35">
      <c r="A99">
        <v>172</v>
      </c>
    </row>
    <row r="100" spans="1:1" x14ac:dyDescent="0.35">
      <c r="A100">
        <v>166</v>
      </c>
    </row>
    <row r="101" spans="1:1" x14ac:dyDescent="0.35">
      <c r="A101">
        <v>168</v>
      </c>
    </row>
    <row r="102" spans="1:1" x14ac:dyDescent="0.35">
      <c r="A102">
        <v>143</v>
      </c>
    </row>
    <row r="103" spans="1:1" x14ac:dyDescent="0.35">
      <c r="A103">
        <v>157</v>
      </c>
    </row>
    <row r="104" spans="1:1" x14ac:dyDescent="0.35">
      <c r="A104">
        <v>162</v>
      </c>
    </row>
    <row r="105" spans="1:1" x14ac:dyDescent="0.35">
      <c r="A105">
        <v>2012</v>
      </c>
    </row>
    <row r="106" spans="1:1" x14ac:dyDescent="0.35">
      <c r="A106">
        <v>147</v>
      </c>
    </row>
    <row r="107" spans="1:1" x14ac:dyDescent="0.35">
      <c r="A107">
        <v>157</v>
      </c>
    </row>
    <row r="108" spans="1:1" x14ac:dyDescent="0.35">
      <c r="A108">
        <v>190</v>
      </c>
    </row>
    <row r="109" spans="1:1" x14ac:dyDescent="0.35">
      <c r="A109">
        <v>181</v>
      </c>
    </row>
    <row r="110" spans="1:1" x14ac:dyDescent="0.35">
      <c r="A110">
        <v>168</v>
      </c>
    </row>
    <row r="111" spans="1:1" x14ac:dyDescent="0.35">
      <c r="A111">
        <v>158</v>
      </c>
    </row>
    <row r="112" spans="1:1" x14ac:dyDescent="0.35">
      <c r="A112">
        <v>174</v>
      </c>
    </row>
    <row r="113" spans="1:1" x14ac:dyDescent="0.35">
      <c r="A113">
        <v>188</v>
      </c>
    </row>
    <row r="114" spans="1:1" x14ac:dyDescent="0.35">
      <c r="A114">
        <v>108</v>
      </c>
    </row>
    <row r="115" spans="1:1" x14ac:dyDescent="0.35">
      <c r="A115">
        <v>171</v>
      </c>
    </row>
    <row r="116" spans="1:1" x14ac:dyDescent="0.35">
      <c r="A116">
        <v>148</v>
      </c>
    </row>
    <row r="117" spans="1:1" x14ac:dyDescent="0.35">
      <c r="A117">
        <v>164</v>
      </c>
    </row>
    <row r="118" spans="1:1" x14ac:dyDescent="0.35">
      <c r="A118">
        <v>2013</v>
      </c>
    </row>
    <row r="119" spans="1:1" x14ac:dyDescent="0.35">
      <c r="A119">
        <v>144</v>
      </c>
    </row>
    <row r="120" spans="1:1" x14ac:dyDescent="0.35">
      <c r="A120">
        <v>161</v>
      </c>
    </row>
    <row r="121" spans="1:1" x14ac:dyDescent="0.35">
      <c r="A121">
        <v>176</v>
      </c>
    </row>
    <row r="122" spans="1:1" x14ac:dyDescent="0.35">
      <c r="A122">
        <v>190</v>
      </c>
    </row>
    <row r="123" spans="1:1" x14ac:dyDescent="0.35">
      <c r="A123">
        <v>194</v>
      </c>
    </row>
    <row r="124" spans="1:1" x14ac:dyDescent="0.35">
      <c r="A124">
        <v>157</v>
      </c>
    </row>
    <row r="125" spans="1:1" x14ac:dyDescent="0.35">
      <c r="A125">
        <v>167</v>
      </c>
    </row>
    <row r="126" spans="1:1" x14ac:dyDescent="0.35">
      <c r="A126">
        <v>165</v>
      </c>
    </row>
    <row r="127" spans="1:1" x14ac:dyDescent="0.35">
      <c r="A127">
        <v>145</v>
      </c>
    </row>
    <row r="128" spans="1:1" x14ac:dyDescent="0.35">
      <c r="A128">
        <v>161</v>
      </c>
    </row>
    <row r="129" spans="1:1" x14ac:dyDescent="0.35">
      <c r="A129">
        <v>138</v>
      </c>
    </row>
    <row r="130" spans="1:1" x14ac:dyDescent="0.35">
      <c r="A130">
        <v>143</v>
      </c>
    </row>
    <row r="131" spans="1:1" x14ac:dyDescent="0.35">
      <c r="A131">
        <v>2014</v>
      </c>
    </row>
    <row r="132" spans="1:1" x14ac:dyDescent="0.35">
      <c r="A132">
        <v>139</v>
      </c>
    </row>
    <row r="133" spans="1:1" x14ac:dyDescent="0.35">
      <c r="A133">
        <v>177</v>
      </c>
    </row>
    <row r="134" spans="1:1" x14ac:dyDescent="0.35">
      <c r="A134">
        <v>209</v>
      </c>
    </row>
    <row r="135" spans="1:1" x14ac:dyDescent="0.35">
      <c r="A135">
        <v>206</v>
      </c>
    </row>
    <row r="136" spans="1:1" x14ac:dyDescent="0.35">
      <c r="A136">
        <v>180</v>
      </c>
    </row>
    <row r="137" spans="1:1" x14ac:dyDescent="0.35">
      <c r="A137">
        <v>172</v>
      </c>
    </row>
    <row r="138" spans="1:1" x14ac:dyDescent="0.35">
      <c r="A138">
        <v>173</v>
      </c>
    </row>
    <row r="139" spans="1:1" x14ac:dyDescent="0.35">
      <c r="A139">
        <v>181</v>
      </c>
    </row>
    <row r="140" spans="1:1" x14ac:dyDescent="0.35">
      <c r="A140">
        <v>153</v>
      </c>
    </row>
    <row r="141" spans="1:1" x14ac:dyDescent="0.35">
      <c r="A141">
        <v>163</v>
      </c>
    </row>
    <row r="142" spans="1:1" x14ac:dyDescent="0.35">
      <c r="A142">
        <v>156</v>
      </c>
    </row>
    <row r="143" spans="1:1" x14ac:dyDescent="0.35">
      <c r="A143">
        <v>159</v>
      </c>
    </row>
    <row r="144" spans="1:1" x14ac:dyDescent="0.35">
      <c r="A144">
        <v>2015</v>
      </c>
    </row>
    <row r="145" spans="1:1" x14ac:dyDescent="0.35">
      <c r="A145">
        <v>152</v>
      </c>
    </row>
    <row r="146" spans="1:1" x14ac:dyDescent="0.35">
      <c r="A146">
        <v>163</v>
      </c>
    </row>
    <row r="147" spans="1:1" x14ac:dyDescent="0.35">
      <c r="A147">
        <v>189</v>
      </c>
    </row>
    <row r="148" spans="1:1" x14ac:dyDescent="0.35">
      <c r="A148">
        <v>191</v>
      </c>
    </row>
    <row r="149" spans="1:1" x14ac:dyDescent="0.35">
      <c r="A149">
        <v>202</v>
      </c>
    </row>
    <row r="150" spans="1:1" x14ac:dyDescent="0.35">
      <c r="A150">
        <v>159</v>
      </c>
    </row>
    <row r="151" spans="1:1" x14ac:dyDescent="0.35">
      <c r="A151">
        <v>183</v>
      </c>
    </row>
    <row r="152" spans="1:1" x14ac:dyDescent="0.35">
      <c r="A152">
        <v>176</v>
      </c>
    </row>
    <row r="153" spans="1:1" x14ac:dyDescent="0.35">
      <c r="A153">
        <v>161</v>
      </c>
    </row>
    <row r="154" spans="1:1" x14ac:dyDescent="0.35">
      <c r="A154">
        <v>159</v>
      </c>
    </row>
    <row r="155" spans="1:1" x14ac:dyDescent="0.35">
      <c r="A155">
        <v>144</v>
      </c>
    </row>
    <row r="156" spans="1:1" x14ac:dyDescent="0.35">
      <c r="A156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8 E A A B Q S w M E F A A C A A g A c y B P S 3 S r d B q m A A A A + A A A A B I A H A B D b 2 5 m a W c v U G F j a 2 F n Z S 5 4 b W w g o h g A K K A U A A A A A A A A A A A A A A A A A A A A A A A A A A A A h Y + 9 D o I w G E V f h X S n P 8 C A 5 K M M r p K Y E I 1 r U y s 0 Q j G 0 W N 7 N w U f y F S R R 1 M 3 x n p z h 3 M f t D s X U t c F V D V b 3 J k c M U x Q o I / u j N n W O R n c K U 1 R w 2 A p 5 F r U K Z t n Y b L L H H D X O X T J C v P f Y x 7 g f a h J R y s i h 3 F S y U Z 1 A H 1 n / l 0 N t r B N G K s R h / 4 r h E U 5 W O E l j h u O U A V k w l N p 8 l W g u x h T I D 4 T 1 2 L p x U F y Z c F c B W S a Q 9 w v + B F B L A w Q U A A I A C A B z I E 9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y B P S + r I E H w X A Q A A s A E A A B M A H A B G b 3 J t d W x h c y 9 T Z W N 0 a W 9 u M S 5 t I K I Y A C i g F A A A A A A A A A A A A A A A A A A A A A A A A A A A A I 1 Q T U s D M R C 9 L + x / C O m l h X Q h o d p i 2 d N W T 1 q U r X p w J c T d s Q 3 d T U o m W y 2 l / 7 0 p a x X B g 3 O Z m T d f 7 w 1 C 6 b U 1 J O 8 8 n 8 Z R H O F K O a h I j 9 4 / V c o r K T g R l x M 5 n I z J a C L k P J e l 2 6 H P t e T r 5 4 3 k I y l E B U s 5 5 O P g K E l J D T 6 O S L D c t q 6 E g G S 4 T W a 2 b B s w v n + j a 0 g y a 3 x I s E + z q + I R w W F x Z 4 1 e K 3 I L H 2 B w r Y v z A B b f T J I v J s k / m C Q l b u m A v c y g 1 o 3 2 4 F L K K C O Z r d v G Y C o Y u T a l r b R Z p l x c h P S h t R 5 y v 6 s h / Q m T u T X w O m C d o B 7 N V s o s w 3 s W u w 2 c t C 7 U W 2 h a O G X w 3 b q m 2 3 4 q Y r 9 T z / Z 7 2 q E 8 X P e h Q j x 8 + g M j Z 1 z 8 w g + D O N L m z 3 P T I 1 B L A Q I t A B Q A A g A I A H M g T 0 t 0 q 3 Q a p g A A A P g A A A A S A A A A A A A A A A A A A A A A A A A A A A B D b 2 5 m a W c v U G F j a 2 F n Z S 5 4 b W x Q S w E C L Q A U A A I A C A B z I E 9 L D 8 r p q 6 Q A A A D p A A A A E w A A A A A A A A A A A A A A A A D y A A A A W 0 N v b n R l b n R f V H l w Z X N d L n h t b F B L A Q I t A B Q A A g A I A H M g T 0 v q y B B 8 F w E A A L A B A A A T A A A A A A A A A A A A A A A A A O M B A A B G b 3 J t d W x h c y 9 T Z W N 0 a W 9 u M S 5 t U E s F B g A A A A A D A A M A w g A A A E c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M J A A A A A A A A g Q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V m R h d G F f M j E l M j A y N j h f L T g 3 J T I w N D g y X 0 5 T X 2 N y e X N 0 U 2 l f M W t X c F 8 x N F 8 y M m R l Z 1 8 t M T d k Z W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T A t M T V U M D k 6 M D M 6 M z k u M D k 3 N j c 1 M l o i I C 8 + P E V u d H J 5 I F R 5 c G U 9 I k Z p b G x D b 2 x 1 b W 5 O Y W 1 l c y I g V m F s d W U 9 I n N b J n F 1 b 3 Q 7 Q 2 9 s d W 1 u M S Z x d W 9 0 O y w m c X V v d D t D b 2 x 1 b W 4 y J n F 1 b 3 Q 7 X S I g L z 4 8 R W 5 0 c n k g V H l w Z T 0 i R m l s b E V y c m 9 y Q 2 9 k Z S I g V m F s d W U 9 I n N V b m t u b 3 d u I i A v P j x F b n R y e S B U e X B l P S J G a W x s Q 2 9 s d W 1 u V H l w Z X M i I F Z h b H V l P S J z Q m d Z P S I g L z 4 8 R W 5 0 c n k g V H l w Z T 0 i R m l s b E V y c m 9 y Q 2 9 1 b n Q i I F Z h b H V l P S J s M C I g L z 4 8 R W 5 0 c n k g V H l w Z T 0 i R m l s b E N v d W 5 0 I i B W Y W x 1 Z T 0 i b D M 0 I i A v P j x F b n R y e S B U e X B l P S J G a W x s U 3 R h d H V z I i B W Y W x 1 Z T 0 i c 0 N v b X B s Z X R l I i A v P j x F b n R y e S B U e X B l P S J G a W x s V G F y Z 2 V 0 I i B W Y W x 1 Z T 0 i c 1 B W Z G F 0 Y V 8 y M V 8 y N j h f X z g 3 X z Q 4 M l 9 O U 1 9 j c n l z d F N p X z F r V 3 B f M T R f M j J k Z W d f X z E 3 Z G V n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F Z k Y X R h X z I x I D I 2 O F 8 t O D c g N D g y X 0 5 T X 2 N y e X N 0 U 2 l f M W t X c F 8 x N F 8 y M m R l Z 1 8 t M T d k Z W c v Q 2 h h b m d l Z C B U e X B l L n t D b 2 x 1 b W 4 x L D B 9 J n F 1 b 3 Q 7 L C Z x d W 9 0 O 1 N l Y 3 R p b 2 4 x L 1 B W Z G F 0 Y V 8 y M S A y N j h f L T g 3 I D Q 4 M l 9 O U 1 9 j c n l z d F N p X z F r V 3 B f M T R f M j J k Z W d f L T E 3 Z G V n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Q V m R h d G F f M j E g M j Y 4 X y 0 4 N y A 0 O D J f T l N f Y 3 J 5 c 3 R T a V 8 x a 1 d w X z E 0 X z I y Z G V n X y 0 x N 2 R l Z y 9 D a G F u Z 2 V k I F R 5 c G U u e 0 N v b H V t b j E s M H 0 m c X V v d D s s J n F 1 b 3 Q 7 U 2 V j d G l v b j E v U F Z k Y X R h X z I x I D I 2 O F 8 t O D c g N D g y X 0 5 T X 2 N y e X N 0 U 2 l f M W t X c F 8 x N F 8 y M m R l Z 1 8 t M T d k Z W c v Q 2 h h b m d l Z C B U e X B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V m R h d G F f M j E l M j A y N j h f L T g 3 J T I w N D g y X 0 5 T X 2 N y e X N 0 U 2 l f M W t X c F 8 x N F 8 y M m R l Z 1 8 t M T d k Z W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F Z k Y X R h X z I x J T I w M j Y 4 X y 0 4 N y U y M D Q 4 M l 9 O U 1 9 j c n l z d F N p X z F r V 3 B f M T R f M j J k Z W d f L T E 3 Z G V n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G L W D K 2 T E R H v 0 z 4 G / 5 O 0 g 8 A A A A A A g A A A A A A E G Y A A A A B A A A g A A A A P s V e 1 e 0 + J D h 2 6 I 6 4 Z K 1 z F v C G x s h 6 8 f 9 J e + x + 0 W z O d e I A A A A A D o A A A A A C A A A g A A A A + v L N E 0 f 7 j F K B c S V U 9 i 8 k i b g u G z h 9 U w h f F Y 2 T + u 8 a d Q p Q A A A A + F s 0 x r e E Y s d Q V d 3 F 7 f E q f V J + k R j C p M Z 7 g F r D F G j l f z 1 y X w 5 S h Y a j j r d W I w 5 g A Q C i B 8 b I q i z 0 g C s C U E v Z 5 2 l m X 3 q 4 l G b X s w 6 y 8 K K k h W T Q 4 s F A A A A A 5 y / 3 x V 8 G e j J F J e k 8 4 x b Y P 1 5 6 V Q H f O O c M 6 y s 8 e G 1 2 9 / H K g w N t W Z Z S I 1 s d + / U b W w j C U L 3 j 2 d 5 q 5 e 3 k L F L E O V 4 e p w = = < / D a t a M a s h u p > 
</file>

<file path=customXml/itemProps1.xml><?xml version="1.0" encoding="utf-8"?>
<ds:datastoreItem xmlns:ds="http://schemas.openxmlformats.org/officeDocument/2006/customXml" ds:itemID="{A9ABD886-20A5-4972-A14F-63A6B443B4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EU Summary</vt:lpstr>
      <vt:lpstr>pvwatts_monthly (2)</vt:lpstr>
      <vt:lpstr>Global IR</vt:lpstr>
      <vt:lpstr>PV Syst</vt:lpstr>
      <vt:lpstr>Helioscope</vt:lpstr>
      <vt:lpstr>EU Raw Data</vt:lpstr>
      <vt:lpstr>Raw Tracking</vt:lpstr>
      <vt:lpstr>Raw 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Lewenski</dc:creator>
  <cp:lastModifiedBy>Elvis Presley</cp:lastModifiedBy>
  <dcterms:created xsi:type="dcterms:W3CDTF">2017-10-15T09:20:27Z</dcterms:created>
  <dcterms:modified xsi:type="dcterms:W3CDTF">2017-11-03T15:00:10Z</dcterms:modified>
</cp:coreProperties>
</file>