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0" yWindow="80" windowWidth="7470" windowHeight="4950" tabRatio="797" activeTab="0"/>
  </bookViews>
  <sheets>
    <sheet name="Introduction" sheetId="1" r:id="rId1"/>
    <sheet name="Tech_Data_Revised" sheetId="2" r:id="rId2"/>
    <sheet name="Heat Rate Curve" sheetId="3" r:id="rId3"/>
    <sheet name="Names" sheetId="4" r:id="rId4"/>
    <sheet name="New Plant_EFOR&amp;MOR&amp;Heat Rate" sheetId="5" r:id="rId5"/>
  </sheets>
  <definedNames>
    <definedName name="Capacity">'Heat Rate Curve'!$I$8</definedName>
    <definedName name="Constant">'Heat Rate Curve'!$D$8</definedName>
    <definedName name="EngName">'Names'!$A$3:$C$184</definedName>
    <definedName name="plantNo">'Heat Rate Curve'!$F$2</definedName>
    <definedName name="Slope">'Heat Rate Curve'!$E$8</definedName>
    <definedName name="Square">'Heat Rate Curve'!$F$8</definedName>
    <definedName name="supplyCurve">'Tech_Data_Revised'!#REF!</definedName>
  </definedNames>
  <calcPr fullCalcOnLoad="1"/>
</workbook>
</file>

<file path=xl/sharedStrings.xml><?xml version="1.0" encoding="utf-8"?>
<sst xmlns="http://schemas.openxmlformats.org/spreadsheetml/2006/main" count="562" uniqueCount="457">
  <si>
    <t>CC</t>
  </si>
  <si>
    <t>Code</t>
  </si>
  <si>
    <t>Name</t>
  </si>
  <si>
    <t>Capacity</t>
  </si>
  <si>
    <t>Max Output</t>
  </si>
  <si>
    <t>Ramp Down Rate</t>
  </si>
  <si>
    <t>Fuel Price
(Won/Gcal)</t>
  </si>
  <si>
    <t>Constant</t>
  </si>
  <si>
    <t>화천</t>
  </si>
  <si>
    <t>Hyrdro</t>
  </si>
  <si>
    <t>춘천</t>
  </si>
  <si>
    <t>의암</t>
  </si>
  <si>
    <t>청평</t>
  </si>
  <si>
    <t>팔당</t>
  </si>
  <si>
    <t>강릉</t>
  </si>
  <si>
    <t>소양강</t>
  </si>
  <si>
    <t>충주</t>
  </si>
  <si>
    <t>대청</t>
  </si>
  <si>
    <t>안동</t>
  </si>
  <si>
    <t>합천</t>
  </si>
  <si>
    <t>임하</t>
  </si>
  <si>
    <t>섬진강수력</t>
  </si>
  <si>
    <t>구입전력</t>
  </si>
  <si>
    <t>주암수력</t>
  </si>
  <si>
    <t>용담수력#1</t>
  </si>
  <si>
    <t>무주양수</t>
  </si>
  <si>
    <t>Pumped Storage</t>
  </si>
  <si>
    <t>삼랑진양수</t>
  </si>
  <si>
    <t>청평양수</t>
  </si>
  <si>
    <t>산청양수</t>
  </si>
  <si>
    <t>서인천복합1GT#1</t>
  </si>
  <si>
    <t>서인천복합1GT#2</t>
  </si>
  <si>
    <t>서인천복합1GT#3</t>
  </si>
  <si>
    <t>서인천복합1GT#4</t>
  </si>
  <si>
    <t>서인천복합1CC#1</t>
  </si>
  <si>
    <t>서인천복합1CC#2</t>
  </si>
  <si>
    <t>서인천복합1CC#3</t>
  </si>
  <si>
    <t>서인천복합1CC#4</t>
  </si>
  <si>
    <t>서인천복합1GT#5</t>
  </si>
  <si>
    <t>서인천복합1GT#6</t>
  </si>
  <si>
    <t>서인천복합1GT#7</t>
  </si>
  <si>
    <t>서인천복합1GT#8</t>
  </si>
  <si>
    <t>서인천복합1CC#5</t>
  </si>
  <si>
    <t>서인천복합1CC#6</t>
  </si>
  <si>
    <t>서인천복합1CC#7</t>
  </si>
  <si>
    <t>서인천복합1CC#8</t>
  </si>
  <si>
    <t>신인천복합2GT1</t>
  </si>
  <si>
    <t>신인천복합2GT2</t>
  </si>
  <si>
    <t>신인천복합2CC#9</t>
  </si>
  <si>
    <t>신인천복합2CC#10</t>
  </si>
  <si>
    <t>신인천복합2GT3</t>
  </si>
  <si>
    <t>신인천복합2GT4</t>
  </si>
  <si>
    <t>신인천복합2CC#11</t>
  </si>
  <si>
    <t>신인천복합2CC#12</t>
  </si>
  <si>
    <t>안양복합GT1</t>
  </si>
  <si>
    <t>안양복합CC#1</t>
  </si>
  <si>
    <t>분당복합GT1</t>
  </si>
  <si>
    <t>분당복합GT2</t>
  </si>
  <si>
    <t>분당복합CC#1</t>
  </si>
  <si>
    <t>분당복합CC#2</t>
  </si>
  <si>
    <t>일산복합GT1</t>
  </si>
  <si>
    <t>일산복합GT2</t>
  </si>
  <si>
    <t>일산복합CC#1</t>
  </si>
  <si>
    <t>일산복합CC#2</t>
  </si>
  <si>
    <t>부천복합GT1</t>
  </si>
  <si>
    <t>부천복합CC#1</t>
  </si>
  <si>
    <t>평택복합GT1</t>
  </si>
  <si>
    <t>평택복합CC#1</t>
  </si>
  <si>
    <t>울산복합GT1</t>
  </si>
  <si>
    <t>울산복합GT2</t>
  </si>
  <si>
    <t>울산복합GT3</t>
  </si>
  <si>
    <t>울산복합CC#1</t>
  </si>
  <si>
    <t>울산복합CC#2</t>
  </si>
  <si>
    <t>울산복합CC#3</t>
  </si>
  <si>
    <t>보령복합GT1</t>
  </si>
  <si>
    <t>보령복합GT2</t>
  </si>
  <si>
    <t>보령복합GT3</t>
  </si>
  <si>
    <t>보령복합GT4</t>
  </si>
  <si>
    <t>보령복합CC#1</t>
  </si>
  <si>
    <t>보령복합CC#2</t>
  </si>
  <si>
    <t>보령복합CC#3</t>
  </si>
  <si>
    <t>보령복합CC#4</t>
  </si>
  <si>
    <t>한화복합GT1</t>
  </si>
  <si>
    <t>한화복합GT2</t>
  </si>
  <si>
    <t>한화복합GT3</t>
  </si>
  <si>
    <t>한화복합GT4</t>
  </si>
  <si>
    <t>한화복합CC#1</t>
  </si>
  <si>
    <t>한화복합CC#2</t>
  </si>
  <si>
    <t>한화복합CC#3</t>
  </si>
  <si>
    <t>한화복합CC#4</t>
  </si>
  <si>
    <t>부곡복합GT1</t>
  </si>
  <si>
    <t>부곡복합CC#1</t>
  </si>
  <si>
    <t>목동열병합#1</t>
  </si>
  <si>
    <t>노원열병합#1</t>
  </si>
  <si>
    <t>부산복합GT1</t>
  </si>
  <si>
    <t>부산복합GT2</t>
  </si>
  <si>
    <t>부산복합CC1</t>
  </si>
  <si>
    <t>부산복합CC2</t>
  </si>
  <si>
    <t>서울#4</t>
  </si>
  <si>
    <t>Oil</t>
  </si>
  <si>
    <t>서울#5</t>
  </si>
  <si>
    <t>인천#1</t>
  </si>
  <si>
    <t>인천#2</t>
  </si>
  <si>
    <t>인천#3</t>
  </si>
  <si>
    <t>인천#4</t>
  </si>
  <si>
    <t>평택#1</t>
  </si>
  <si>
    <t>평택#2</t>
  </si>
  <si>
    <t>평택#3</t>
  </si>
  <si>
    <t>평택#4</t>
  </si>
  <si>
    <t>울산#1</t>
  </si>
  <si>
    <t>울산#2</t>
  </si>
  <si>
    <t>울산#3</t>
  </si>
  <si>
    <t>울산#4</t>
  </si>
  <si>
    <t>울산#5</t>
  </si>
  <si>
    <t>울산#6</t>
  </si>
  <si>
    <t>영남#1</t>
  </si>
  <si>
    <t>영남#2</t>
  </si>
  <si>
    <t>여수#1</t>
  </si>
  <si>
    <t>여수#2</t>
  </si>
  <si>
    <t>안산도시개발</t>
  </si>
  <si>
    <t>Distributed Gen</t>
  </si>
  <si>
    <t>대전3,4공단</t>
  </si>
  <si>
    <t>청주열병합</t>
  </si>
  <si>
    <t>수원열병합#1</t>
  </si>
  <si>
    <t>대구열병합#1</t>
  </si>
  <si>
    <t>대산복합GT1</t>
  </si>
  <si>
    <t>대산복합GT2</t>
  </si>
  <si>
    <t>대산복합CC#1</t>
  </si>
  <si>
    <t>영동#1</t>
  </si>
  <si>
    <t>Domestic Coal</t>
  </si>
  <si>
    <t>영동#2</t>
  </si>
  <si>
    <t>동해#1</t>
  </si>
  <si>
    <t>동해#2</t>
  </si>
  <si>
    <t>서천#1</t>
  </si>
  <si>
    <t>서천#2</t>
  </si>
  <si>
    <t>군산#1</t>
  </si>
  <si>
    <t>보령#1</t>
  </si>
  <si>
    <t>Imported Coal BIT</t>
  </si>
  <si>
    <t>보령#2</t>
  </si>
  <si>
    <t>보령#3</t>
  </si>
  <si>
    <t>보령#4</t>
  </si>
  <si>
    <t>보령#5</t>
  </si>
  <si>
    <t>보령#6</t>
  </si>
  <si>
    <t>태안#1</t>
  </si>
  <si>
    <t>태안#2</t>
  </si>
  <si>
    <t>태안#3</t>
  </si>
  <si>
    <t>태안#4</t>
  </si>
  <si>
    <t>태안#5</t>
  </si>
  <si>
    <t>태안#6</t>
  </si>
  <si>
    <t>하동#1</t>
  </si>
  <si>
    <t>하동#2</t>
  </si>
  <si>
    <t>하동#3</t>
  </si>
  <si>
    <t>하동#4</t>
  </si>
  <si>
    <t>하동#5</t>
  </si>
  <si>
    <t>하동#6</t>
  </si>
  <si>
    <t>삼천포#1</t>
  </si>
  <si>
    <t>삼천포#2</t>
  </si>
  <si>
    <t>삼천포#3</t>
  </si>
  <si>
    <t>삼천포#4</t>
  </si>
  <si>
    <t>삼천포#5</t>
  </si>
  <si>
    <t>삼천포#6</t>
  </si>
  <si>
    <t>당진#1</t>
  </si>
  <si>
    <t>당진#2</t>
  </si>
  <si>
    <t>당진#3</t>
  </si>
  <si>
    <t>당진#4</t>
  </si>
  <si>
    <t>호남#1</t>
  </si>
  <si>
    <t>호남#2</t>
  </si>
  <si>
    <t>고리#1</t>
  </si>
  <si>
    <t>Nuclear</t>
  </si>
  <si>
    <t>고리#2</t>
  </si>
  <si>
    <t>고리#3</t>
  </si>
  <si>
    <t>고리#4</t>
  </si>
  <si>
    <t>월성#1</t>
  </si>
  <si>
    <t>월성#2</t>
  </si>
  <si>
    <t>월성#3</t>
  </si>
  <si>
    <t>월성#4</t>
  </si>
  <si>
    <t>영광#1</t>
  </si>
  <si>
    <t>영광#2</t>
  </si>
  <si>
    <t>영광#3</t>
  </si>
  <si>
    <t>영광#4</t>
  </si>
  <si>
    <t>영광#5</t>
  </si>
  <si>
    <t>영광#6</t>
  </si>
  <si>
    <t>울진#1</t>
  </si>
  <si>
    <t>울진#2</t>
  </si>
  <si>
    <t>울진#3</t>
  </si>
  <si>
    <t>울진#4</t>
  </si>
  <si>
    <t>남제주기력</t>
  </si>
  <si>
    <t>Jeju Island - Oil</t>
  </si>
  <si>
    <t>제주모선기력</t>
  </si>
  <si>
    <t>제주기력#2</t>
  </si>
  <si>
    <t>제주기력#3</t>
  </si>
  <si>
    <t>한림GT#1</t>
  </si>
  <si>
    <t>한림CC#1</t>
  </si>
  <si>
    <t>Jeju Island - CC</t>
  </si>
  <si>
    <t>제주GT#3</t>
  </si>
  <si>
    <t>Jeju Island - GT</t>
  </si>
  <si>
    <t>남제주내연#1</t>
  </si>
  <si>
    <t>Jeju Island - Diesel Engeine</t>
  </si>
  <si>
    <t>남제주내연#2</t>
  </si>
  <si>
    <t>제주모선내연</t>
  </si>
  <si>
    <t>비중앙급전</t>
  </si>
  <si>
    <t>Fuel Cost per kWh</t>
  </si>
  <si>
    <t>Heat Rate</t>
  </si>
  <si>
    <t>Adj Fuel Cost</t>
  </si>
  <si>
    <t>MOR</t>
  </si>
  <si>
    <t>(PWR)</t>
  </si>
  <si>
    <t>1000 MW</t>
  </si>
  <si>
    <t>1400 MW</t>
  </si>
  <si>
    <t>500 MW</t>
  </si>
  <si>
    <t>800 MW</t>
  </si>
  <si>
    <t>200 MW</t>
  </si>
  <si>
    <t>450 MW</t>
  </si>
  <si>
    <t>300 MW</t>
  </si>
  <si>
    <t>Projected Data for New Generation Plant</t>
  </si>
  <si>
    <t>Nuclear</t>
  </si>
  <si>
    <t>Coal</t>
  </si>
  <si>
    <t>MW</t>
  </si>
  <si>
    <t>H/R</t>
  </si>
  <si>
    <t>-</t>
  </si>
  <si>
    <t>CC</t>
  </si>
  <si>
    <t>Third Block</t>
  </si>
  <si>
    <t>-</t>
  </si>
  <si>
    <t>I/O Curve Formula     "Y = a + a1*X + a2*X^2"</t>
  </si>
  <si>
    <t>Criteria of dividing Block</t>
  </si>
  <si>
    <t>Type</t>
  </si>
  <si>
    <t>Steam</t>
  </si>
  <si>
    <t>Existing : 33%</t>
  </si>
  <si>
    <t>New : 30%</t>
  </si>
  <si>
    <t>`</t>
  </si>
  <si>
    <t>Formula Calculating Heat Rate with I/O Curve         "H/R=Y÷X1 = (a + a1*X1 + a2*X1^2)÷X1"  , when X1 is Output.</t>
  </si>
  <si>
    <t>First Block's H/R</t>
  </si>
  <si>
    <t>Second Block's H/R</t>
  </si>
  <si>
    <t>Third Block's H/R</t>
  </si>
  <si>
    <t>Type</t>
  </si>
  <si>
    <t>Capacity</t>
  </si>
  <si>
    <t>EFOR</t>
  </si>
  <si>
    <t>Heat Rate</t>
  </si>
  <si>
    <t>First Block</t>
  </si>
  <si>
    <t>Second Block</t>
  </si>
  <si>
    <t>Average Incremental
Heat Rate</t>
  </si>
  <si>
    <t>Nuclear</t>
  </si>
  <si>
    <t>D_Coal</t>
  </si>
  <si>
    <t>Oil</t>
  </si>
  <si>
    <t>CC</t>
  </si>
  <si>
    <t>Pumped</t>
  </si>
  <si>
    <t>Plant Type</t>
  </si>
  <si>
    <t>Heat Cost(kcal/kg,l)</t>
  </si>
  <si>
    <t>Square 
Term</t>
  </si>
  <si>
    <t>Linear 
Term</t>
  </si>
  <si>
    <t>Hwacheon</t>
  </si>
  <si>
    <t>Chuncheon</t>
  </si>
  <si>
    <t>Uiam</t>
  </si>
  <si>
    <t>Cheongpyong</t>
  </si>
  <si>
    <t>Paldang</t>
  </si>
  <si>
    <t>kanglung</t>
  </si>
  <si>
    <t>Soyangkang</t>
  </si>
  <si>
    <t>Choongju</t>
  </si>
  <si>
    <t>Daecheong</t>
  </si>
  <si>
    <t>Andong</t>
  </si>
  <si>
    <t>Habcheon</t>
  </si>
  <si>
    <t>Imha</t>
  </si>
  <si>
    <t>Sumjinkang</t>
  </si>
  <si>
    <t>PurchargedPower</t>
  </si>
  <si>
    <t>Juam</t>
  </si>
  <si>
    <t>Yongdam#1</t>
  </si>
  <si>
    <t>MujuPS</t>
  </si>
  <si>
    <t>SamlangjinPS</t>
  </si>
  <si>
    <t>CheongpyongPS</t>
  </si>
  <si>
    <t>SancheongPS</t>
  </si>
  <si>
    <t>Seoincheon1GT#1</t>
  </si>
  <si>
    <t>Seoincheon1GT#2</t>
  </si>
  <si>
    <t>Seoincheon1GT#3</t>
  </si>
  <si>
    <t>Seoincheon1GT#4</t>
  </si>
  <si>
    <t>Seoincheon1CC#1</t>
  </si>
  <si>
    <t>Seoincheon1CC#2</t>
  </si>
  <si>
    <t>Seoincheon1CC#3</t>
  </si>
  <si>
    <t>Seoincheon1CC#4</t>
  </si>
  <si>
    <t>Seoincheon1GT#5</t>
  </si>
  <si>
    <t>Seoincheon1GT#6</t>
  </si>
  <si>
    <t>Seoincheon1GT#7</t>
  </si>
  <si>
    <t>Seoincheon1GT#8</t>
  </si>
  <si>
    <t>Seoincheon1CC#5</t>
  </si>
  <si>
    <t>Seoincheon1CC#6</t>
  </si>
  <si>
    <t>Seoincheon1CC#7</t>
  </si>
  <si>
    <t>Seoincheon1CC#8</t>
  </si>
  <si>
    <t>Shinincheon2GT1</t>
  </si>
  <si>
    <t>Shinincheon2GT2</t>
  </si>
  <si>
    <t>Shinincheon2CC#9</t>
  </si>
  <si>
    <t>Shinincheon2CC#10</t>
  </si>
  <si>
    <t>Shinincheon2GT3</t>
  </si>
  <si>
    <t>Shinincheon2GT4</t>
  </si>
  <si>
    <t>Shinincheon2CC#11</t>
  </si>
  <si>
    <t>Shinincheon2CC#12</t>
  </si>
  <si>
    <t>AnyangGT1</t>
  </si>
  <si>
    <t>AnyangCC#1</t>
  </si>
  <si>
    <t>BundangGT1</t>
  </si>
  <si>
    <t>BundangGT2</t>
  </si>
  <si>
    <t>BundangCC#1</t>
  </si>
  <si>
    <t>BundangCC#2</t>
  </si>
  <si>
    <t>IlsanGT1</t>
  </si>
  <si>
    <t>IlsanGT2</t>
  </si>
  <si>
    <t>IlsanCC#1</t>
  </si>
  <si>
    <t>IlsanCC#2</t>
  </si>
  <si>
    <t>BucheonGT1</t>
  </si>
  <si>
    <t>BucheonCC#1</t>
  </si>
  <si>
    <t>PyongtackGT1</t>
  </si>
  <si>
    <t>PyongtackCC#1</t>
  </si>
  <si>
    <t>UlsanGT1</t>
  </si>
  <si>
    <t>UlsanGT2</t>
  </si>
  <si>
    <t>UlsanGT3</t>
  </si>
  <si>
    <t>UlsanCC#1</t>
  </si>
  <si>
    <t>UlsanCC#2</t>
  </si>
  <si>
    <t>UlsanCC#3</t>
  </si>
  <si>
    <t>BoryeongGT1</t>
  </si>
  <si>
    <t>BoryeongGT2</t>
  </si>
  <si>
    <t>BoryeongGT3</t>
  </si>
  <si>
    <t>BoryeongGT4</t>
  </si>
  <si>
    <t>BoryeongCC#1</t>
  </si>
  <si>
    <t>BoryeongCC#2</t>
  </si>
  <si>
    <t>BoryeongCC#3</t>
  </si>
  <si>
    <t>BoryeongCC#4</t>
  </si>
  <si>
    <t>HanhwaGT1</t>
  </si>
  <si>
    <t>HanhwaGT2</t>
  </si>
  <si>
    <t>HanhwaGT3</t>
  </si>
  <si>
    <t>HanhwaGT4</t>
  </si>
  <si>
    <t>HanhwaCC#1</t>
  </si>
  <si>
    <t>HanhwaCC#2</t>
  </si>
  <si>
    <t>HanhwaCC#3</t>
  </si>
  <si>
    <t>HanhwaCC#4</t>
  </si>
  <si>
    <t>BugokGT1</t>
  </si>
  <si>
    <t>BugokCC#1</t>
  </si>
  <si>
    <t>Mokdong#1</t>
  </si>
  <si>
    <t>Nowon#1</t>
  </si>
  <si>
    <t>PusanGT1</t>
  </si>
  <si>
    <t>PusanGT2</t>
  </si>
  <si>
    <t>PusanCC1</t>
  </si>
  <si>
    <t>PusanCC2</t>
  </si>
  <si>
    <t>Seoul#4</t>
  </si>
  <si>
    <t>Seoul#5</t>
  </si>
  <si>
    <t>Incheon#1</t>
  </si>
  <si>
    <t>Incheon#2</t>
  </si>
  <si>
    <t>Incheon#3</t>
  </si>
  <si>
    <t>Incheon#4</t>
  </si>
  <si>
    <t>Pyongtack#1</t>
  </si>
  <si>
    <t>Pyongtack#2</t>
  </si>
  <si>
    <t>Pyongtack#3</t>
  </si>
  <si>
    <t>Pyongtack#4</t>
  </si>
  <si>
    <t>Ulsan#1</t>
  </si>
  <si>
    <t>Ulsan#2</t>
  </si>
  <si>
    <t>Ulsan#3</t>
  </si>
  <si>
    <t>Ulsan#4</t>
  </si>
  <si>
    <t>Ulsan#5</t>
  </si>
  <si>
    <t>Ulsan#6</t>
  </si>
  <si>
    <t>Yungnam#1</t>
  </si>
  <si>
    <t>Yungnam#2</t>
  </si>
  <si>
    <t>Yosu#1</t>
  </si>
  <si>
    <t>Yosu#2</t>
  </si>
  <si>
    <t>Ansan</t>
  </si>
  <si>
    <t>Daejon34kongdan</t>
  </si>
  <si>
    <t>Chungju</t>
  </si>
  <si>
    <t>Suwon</t>
  </si>
  <si>
    <t>Daegu#1</t>
  </si>
  <si>
    <t>DaesanGT1</t>
  </si>
  <si>
    <t>DaesanGT2</t>
  </si>
  <si>
    <t>DaesanCC#1</t>
  </si>
  <si>
    <t>Yongdong#1</t>
  </si>
  <si>
    <t>Yongdong#2</t>
  </si>
  <si>
    <t>Donghae#1</t>
  </si>
  <si>
    <t>Donghae#2</t>
  </si>
  <si>
    <t>Seocheon#1</t>
  </si>
  <si>
    <t>Seocheon#2</t>
  </si>
  <si>
    <t>Kunsan#1</t>
  </si>
  <si>
    <t>Boryeong#1</t>
  </si>
  <si>
    <t>Boryeong#2</t>
  </si>
  <si>
    <t>Boryeong#3</t>
  </si>
  <si>
    <t>Boryeong#4</t>
  </si>
  <si>
    <t>Boryeong#5</t>
  </si>
  <si>
    <t>Boryeong#6</t>
  </si>
  <si>
    <t>Taean#1</t>
  </si>
  <si>
    <t>Taean#2</t>
  </si>
  <si>
    <t>Taean#3</t>
  </si>
  <si>
    <t>Taean#4</t>
  </si>
  <si>
    <t>Taean#5</t>
  </si>
  <si>
    <t>Taean#6</t>
  </si>
  <si>
    <t>Hadong#1</t>
  </si>
  <si>
    <t>Hadong#2</t>
  </si>
  <si>
    <t>Hadong#3</t>
  </si>
  <si>
    <t>Hadong#4</t>
  </si>
  <si>
    <t>Hadong#5</t>
  </si>
  <si>
    <t>Hadong#6</t>
  </si>
  <si>
    <t>Samchonpo#1</t>
  </si>
  <si>
    <t>Samchonpo#2</t>
  </si>
  <si>
    <t>Samchonpo#3</t>
  </si>
  <si>
    <t>Samchonpo#4</t>
  </si>
  <si>
    <t>Samchonpo#5</t>
  </si>
  <si>
    <t>Samchonpo#6</t>
  </si>
  <si>
    <t>Dangjin#1</t>
  </si>
  <si>
    <t>Dangjin#2</t>
  </si>
  <si>
    <t>Dangjin#3</t>
  </si>
  <si>
    <t>Dangjin#4</t>
  </si>
  <si>
    <t>Honam#1</t>
  </si>
  <si>
    <t>Honam#2</t>
  </si>
  <si>
    <t>Kori#1</t>
  </si>
  <si>
    <t>Kori#2</t>
  </si>
  <si>
    <t>Kori#3</t>
  </si>
  <si>
    <t>Kori#4</t>
  </si>
  <si>
    <t>Wolsong#1</t>
  </si>
  <si>
    <t>Wolsong#2</t>
  </si>
  <si>
    <t>Wolsong#3</t>
  </si>
  <si>
    <t>Wolsong#4</t>
  </si>
  <si>
    <t>Yonggwang#1</t>
  </si>
  <si>
    <t>Yonggwang#2</t>
  </si>
  <si>
    <t>Yonggwang#3</t>
  </si>
  <si>
    <t>Yonggwang#4</t>
  </si>
  <si>
    <t>Yonggwang#5</t>
  </si>
  <si>
    <t>Yonggwang#6</t>
  </si>
  <si>
    <t>Ulchin#1</t>
  </si>
  <si>
    <t>Ulchin#2</t>
  </si>
  <si>
    <t>Ulchin#3</t>
  </si>
  <si>
    <t>Ulchin#4</t>
  </si>
  <si>
    <t>Namjeju</t>
  </si>
  <si>
    <t>Jejumosun</t>
  </si>
  <si>
    <t>Jeju#2</t>
  </si>
  <si>
    <t>Jeju#3</t>
  </si>
  <si>
    <t>HanlimGT#1</t>
  </si>
  <si>
    <t>HanlimCC#1</t>
  </si>
  <si>
    <t>JejuGT#3</t>
  </si>
  <si>
    <t>Namjeju#1</t>
  </si>
  <si>
    <t>Namjeju#2</t>
  </si>
  <si>
    <t>Jejumosunnaeyon</t>
  </si>
  <si>
    <t>Nondispatch</t>
  </si>
  <si>
    <t>English Name</t>
  </si>
  <si>
    <t>Plant</t>
  </si>
  <si>
    <t>Slope</t>
  </si>
  <si>
    <t>Square</t>
  </si>
  <si>
    <t>kCal = Constant + Slope x kW + Square x (kW)^2</t>
  </si>
  <si>
    <t>Increment</t>
  </si>
  <si>
    <t>Capacity 
- kW</t>
  </si>
  <si>
    <t>Avg HR - 
kCal/kWh</t>
  </si>
  <si>
    <t>Full Load Heat Rate kCal/kWh</t>
  </si>
  <si>
    <t>MOR - Scheduled Maintenance Days</t>
  </si>
  <si>
    <t>EFOR - Equivalent Forced Outage Rate</t>
  </si>
  <si>
    <t>Scheduled Maintenace Percent</t>
  </si>
  <si>
    <t>Forced Outage Percent</t>
  </si>
  <si>
    <t>Total Maintenace Outage</t>
  </si>
  <si>
    <t>This exercise is to make you work through incremental heat rate curves</t>
  </si>
  <si>
    <t>Num</t>
  </si>
  <si>
    <t>Begin by getting data from the List -- Use Index and Combo Box</t>
  </si>
  <si>
    <t>Make table with different capacity levels</t>
  </si>
  <si>
    <t>Compute Energy Used (BTU or Kcal) from the quadractic equation</t>
  </si>
  <si>
    <t>Energy -kCal</t>
  </si>
  <si>
    <t>Incremental Heat Rate</t>
  </si>
  <si>
    <t>Min Up 
Time Hours</t>
  </si>
  <si>
    <t>Min Down Time Hours</t>
  </si>
  <si>
    <t>Capacity MW</t>
  </si>
  <si>
    <t>Min Output MW</t>
  </si>
  <si>
    <t>Ramp Up Rate MW/Hour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</si>
</sst>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[$-409]d\-mmm\-yy;@"/>
    <numFmt numFmtId="178" formatCode="_-* #,##0.0_-;\-* #,##0.0_-;_-* &quot;-&quot;??_-;_-@_-"/>
    <numFmt numFmtId="179" formatCode="_-* #,##0_-;\-* #,##0_-;_-* &quot;-&quot;??_-;_-@_-"/>
    <numFmt numFmtId="180" formatCode="0.0_ ;[Red]\-0.0\ "/>
    <numFmt numFmtId="181" formatCode="0.000_);[Red]\(0.000\)"/>
    <numFmt numFmtId="182" formatCode="0.0000000_ ;[Red]\-0.0000000\ "/>
    <numFmt numFmtId="183" formatCode="#,##0_ "/>
    <numFmt numFmtId="184" formatCode="#,##0.0_ "/>
    <numFmt numFmtId="185" formatCode="0.0_ "/>
    <numFmt numFmtId="186" formatCode="#,##0.000_ "/>
    <numFmt numFmtId="187" formatCode="0.000000_ "/>
    <numFmt numFmtId="188" formatCode="_-* #,##0.000_-;\-* #,##0.0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00_-;\-* #,##0.0000_-;_-* &quot;-&quot;??_-;_-@_-"/>
    <numFmt numFmtId="194" formatCode="0.0%"/>
    <numFmt numFmtId="195" formatCode="0.000%"/>
    <numFmt numFmtId="196" formatCode="0.0000%"/>
  </numFmts>
  <fonts count="55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sz val="9"/>
      <color indexed="8"/>
      <name val="한양신명조,한컴돋움"/>
      <family val="3"/>
    </font>
    <font>
      <sz val="13"/>
      <color indexed="8"/>
      <name val="한양신명조,한컴돋움"/>
      <family val="3"/>
    </font>
    <font>
      <b/>
      <sz val="13"/>
      <color indexed="8"/>
      <name val="한양신명조,한컴돋움"/>
      <family val="3"/>
    </font>
    <font>
      <sz val="13"/>
      <color indexed="8"/>
      <name val="한양중고딕,한컴돋움"/>
      <family val="3"/>
    </font>
    <font>
      <sz val="9"/>
      <color indexed="8"/>
      <name val="한양중고딕,한컴돋움"/>
      <family val="3"/>
    </font>
    <font>
      <b/>
      <sz val="9"/>
      <color indexed="8"/>
      <name val="한양신명조,한컴돋움"/>
      <family val="3"/>
    </font>
    <font>
      <sz val="8.75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7.35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2" fillId="0" borderId="0" xfId="61" applyFont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6" fillId="0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62" applyFont="1" applyAlignment="1">
      <alignment vertical="center"/>
      <protection/>
    </xf>
    <xf numFmtId="171" fontId="16" fillId="0" borderId="0" xfId="42" applyFont="1" applyAlignment="1">
      <alignment vertical="center"/>
    </xf>
    <xf numFmtId="193" fontId="16" fillId="0" borderId="0" xfId="42" applyNumberFormat="1" applyFont="1" applyAlignment="1">
      <alignment vertical="center"/>
    </xf>
    <xf numFmtId="180" fontId="16" fillId="0" borderId="0" xfId="62" applyNumberFormat="1" applyFont="1" applyAlignment="1">
      <alignment vertical="center"/>
      <protection/>
    </xf>
    <xf numFmtId="181" fontId="16" fillId="0" borderId="0" xfId="62" applyNumberFormat="1" applyFont="1" applyAlignment="1">
      <alignment vertical="center"/>
      <protection/>
    </xf>
    <xf numFmtId="182" fontId="16" fillId="0" borderId="0" xfId="62" applyNumberFormat="1" applyFont="1" applyAlignment="1">
      <alignment vertical="center"/>
      <protection/>
    </xf>
    <xf numFmtId="0" fontId="16" fillId="33" borderId="0" xfId="62" applyFont="1" applyFill="1" applyAlignment="1">
      <alignment vertical="center"/>
      <protection/>
    </xf>
    <xf numFmtId="0" fontId="17" fillId="33" borderId="0" xfId="62" applyFont="1" applyFill="1" applyAlignment="1">
      <alignment vertical="center"/>
      <protection/>
    </xf>
    <xf numFmtId="171" fontId="17" fillId="33" borderId="0" xfId="42" applyFont="1" applyFill="1" applyAlignment="1">
      <alignment vertical="center"/>
    </xf>
    <xf numFmtId="193" fontId="17" fillId="33" borderId="0" xfId="42" applyNumberFormat="1" applyFont="1" applyFill="1" applyAlignment="1">
      <alignment vertical="center"/>
    </xf>
    <xf numFmtId="180" fontId="16" fillId="33" borderId="0" xfId="62" applyNumberFormat="1" applyFont="1" applyFill="1" applyAlignment="1">
      <alignment vertical="center"/>
      <protection/>
    </xf>
    <xf numFmtId="0" fontId="16" fillId="0" borderId="22" xfId="62" applyFont="1" applyBorder="1" applyAlignment="1">
      <alignment vertical="center"/>
      <protection/>
    </xf>
    <xf numFmtId="0" fontId="16" fillId="33" borderId="22" xfId="62" applyFont="1" applyFill="1" applyBorder="1" applyAlignment="1">
      <alignment vertical="center"/>
      <protection/>
    </xf>
    <xf numFmtId="181" fontId="16" fillId="33" borderId="0" xfId="62" applyNumberFormat="1" applyFont="1" applyFill="1" applyAlignment="1">
      <alignment vertical="center"/>
      <protection/>
    </xf>
    <xf numFmtId="182" fontId="16" fillId="33" borderId="0" xfId="62" applyNumberFormat="1" applyFont="1" applyFill="1" applyAlignment="1">
      <alignment vertical="center"/>
      <protection/>
    </xf>
    <xf numFmtId="0" fontId="18" fillId="33" borderId="10" xfId="62" applyFont="1" applyFill="1" applyBorder="1" applyAlignment="1">
      <alignment horizontal="center" vertical="center"/>
      <protection/>
    </xf>
    <xf numFmtId="0" fontId="18" fillId="33" borderId="11" xfId="62" applyFont="1" applyFill="1" applyBorder="1" applyAlignment="1">
      <alignment horizontal="center" vertical="center"/>
      <protection/>
    </xf>
    <xf numFmtId="0" fontId="18" fillId="35" borderId="11" xfId="62" applyFont="1" applyFill="1" applyBorder="1" applyAlignment="1">
      <alignment horizontal="center" vertical="center"/>
      <protection/>
    </xf>
    <xf numFmtId="0" fontId="18" fillId="33" borderId="11" xfId="62" applyFont="1" applyFill="1" applyBorder="1" applyAlignment="1">
      <alignment horizontal="center" vertical="center" wrapText="1"/>
      <protection/>
    </xf>
    <xf numFmtId="171" fontId="18" fillId="35" borderId="11" xfId="42" applyFont="1" applyFill="1" applyBorder="1" applyAlignment="1">
      <alignment horizontal="center" vertical="center" wrapText="1"/>
    </xf>
    <xf numFmtId="193" fontId="18" fillId="35" borderId="11" xfId="42" applyNumberFormat="1" applyFont="1" applyFill="1" applyBorder="1" applyAlignment="1">
      <alignment horizontal="center" vertical="center" wrapText="1"/>
    </xf>
    <xf numFmtId="0" fontId="18" fillId="35" borderId="11" xfId="62" applyFont="1" applyFill="1" applyBorder="1" applyAlignment="1">
      <alignment horizontal="center" vertical="center" wrapText="1"/>
      <protection/>
    </xf>
    <xf numFmtId="180" fontId="18" fillId="33" borderId="11" xfId="62" applyNumberFormat="1" applyFont="1" applyFill="1" applyBorder="1" applyAlignment="1">
      <alignment horizontal="center" vertical="center" wrapText="1"/>
      <protection/>
    </xf>
    <xf numFmtId="181" fontId="18" fillId="35" borderId="11" xfId="62" applyNumberFormat="1" applyFont="1" applyFill="1" applyBorder="1" applyAlignment="1">
      <alignment horizontal="center" vertical="center" wrapText="1"/>
      <protection/>
    </xf>
    <xf numFmtId="182" fontId="18" fillId="33" borderId="11" xfId="62" applyNumberFormat="1" applyFont="1" applyFill="1" applyBorder="1" applyAlignment="1">
      <alignment horizontal="center" vertical="center" wrapText="1"/>
      <protection/>
    </xf>
    <xf numFmtId="182" fontId="18" fillId="33" borderId="23" xfId="62" applyNumberFormat="1" applyFont="1" applyFill="1" applyBorder="1" applyAlignment="1">
      <alignment horizontal="center" vertical="center"/>
      <protection/>
    </xf>
    <xf numFmtId="182" fontId="18" fillId="35" borderId="11" xfId="62" applyNumberFormat="1" applyFont="1" applyFill="1" applyBorder="1" applyAlignment="1">
      <alignment horizontal="center" vertical="center" wrapText="1"/>
      <protection/>
    </xf>
    <xf numFmtId="182" fontId="18" fillId="35" borderId="24" xfId="62" applyNumberFormat="1" applyFont="1" applyFill="1" applyBorder="1" applyAlignment="1">
      <alignment horizontal="center" vertical="center" wrapText="1"/>
      <protection/>
    </xf>
    <xf numFmtId="0" fontId="18" fillId="0" borderId="0" xfId="62" applyFont="1" applyAlignment="1">
      <alignment horizontal="center" vertical="center"/>
      <protection/>
    </xf>
    <xf numFmtId="0" fontId="16" fillId="0" borderId="12" xfId="62" applyFont="1" applyBorder="1" applyAlignment="1">
      <alignment vertical="center"/>
      <protection/>
    </xf>
    <xf numFmtId="0" fontId="16" fillId="0" borderId="13" xfId="62" applyFont="1" applyBorder="1" applyAlignment="1">
      <alignment vertical="center"/>
      <protection/>
    </xf>
    <xf numFmtId="183" fontId="16" fillId="0" borderId="13" xfId="62" applyNumberFormat="1" applyFont="1" applyBorder="1" applyAlignment="1">
      <alignment vertical="center"/>
      <protection/>
    </xf>
    <xf numFmtId="171" fontId="16" fillId="0" borderId="13" xfId="42" applyFont="1" applyBorder="1" applyAlignment="1">
      <alignment vertical="center"/>
    </xf>
    <xf numFmtId="193" fontId="16" fillId="0" borderId="13" xfId="42" applyNumberFormat="1" applyFont="1" applyBorder="1" applyAlignment="1">
      <alignment vertical="center"/>
    </xf>
    <xf numFmtId="184" fontId="16" fillId="0" borderId="13" xfId="62" applyNumberFormat="1" applyFont="1" applyBorder="1" applyAlignment="1">
      <alignment vertical="center"/>
      <protection/>
    </xf>
    <xf numFmtId="185" fontId="16" fillId="0" borderId="13" xfId="62" applyNumberFormat="1" applyFont="1" applyBorder="1" applyAlignment="1">
      <alignment vertical="center"/>
      <protection/>
    </xf>
    <xf numFmtId="186" fontId="16" fillId="0" borderId="13" xfId="62" applyNumberFormat="1" applyFont="1" applyBorder="1" applyAlignment="1">
      <alignment vertical="center"/>
      <protection/>
    </xf>
    <xf numFmtId="187" fontId="16" fillId="0" borderId="13" xfId="62" applyNumberFormat="1" applyFont="1" applyBorder="1" applyAlignment="1">
      <alignment vertical="center"/>
      <protection/>
    </xf>
    <xf numFmtId="0" fontId="19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10" fontId="16" fillId="0" borderId="0" xfId="57" applyNumberFormat="1" applyFont="1" applyAlignment="1">
      <alignment vertical="center"/>
    </xf>
    <xf numFmtId="10" fontId="16" fillId="0" borderId="0" xfId="62" applyNumberFormat="1" applyFont="1" applyAlignment="1">
      <alignment vertical="center"/>
      <protection/>
    </xf>
    <xf numFmtId="0" fontId="16" fillId="0" borderId="25" xfId="62" applyFont="1" applyBorder="1" applyAlignment="1">
      <alignment horizontal="center" vertical="center"/>
      <protection/>
    </xf>
    <xf numFmtId="183" fontId="16" fillId="36" borderId="13" xfId="62" applyNumberFormat="1" applyFont="1" applyFill="1" applyBorder="1" applyAlignment="1">
      <alignment vertical="center"/>
      <protection/>
    </xf>
    <xf numFmtId="186" fontId="16" fillId="36" borderId="13" xfId="62" applyNumberFormat="1" applyFont="1" applyFill="1" applyBorder="1" applyAlignment="1">
      <alignment vertical="center"/>
      <protection/>
    </xf>
    <xf numFmtId="0" fontId="19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9" fontId="6" fillId="0" borderId="16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표준_indata_1" xfId="61"/>
    <cellStyle name="표준_indata_1_Demand&amp;Supply Analysis(10.7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'Heat Rate Curve'!$B$23</c:f>
        </c:strRef>
      </c:tx>
      <c:layout>
        <c:manualLayout>
          <c:xMode val="factor"/>
          <c:yMode val="factor"/>
          <c:x val="-0.01125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"/>
          <c:y val="0.143"/>
          <c:w val="0.935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v>Average Heat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'Heat Rate Curve'!$C$12:$C$21</c:f>
              <c:numCache/>
            </c:numRef>
          </c:xVal>
          <c:yVal>
            <c:numRef>
              <c:f>'Heat Rate Curve'!$E$12:$E$21</c:f>
              <c:numCache/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'Heat Rate Curve'!$C$12:$C$21</c:f>
              <c:numCache/>
            </c:numRef>
          </c:xVal>
          <c:yVal>
            <c:numRef>
              <c:f>'Heat Rate Curve'!$F$12:$F$21</c:f>
              <c:numCache/>
            </c:numRef>
          </c:yVal>
          <c:smooth val="1"/>
        </c:ser>
        <c:axId val="56384963"/>
        <c:axId val="37702620"/>
      </c:scatterChart>
      <c:val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Capacity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702620"/>
        <c:crosses val="autoZero"/>
        <c:crossBetween val="midCat"/>
        <c:dispUnits/>
      </c:valAx>
      <c:valAx>
        <c:axId val="37702620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Heat Rate (kCal/kWh)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384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30325"/>
          <c:w val="0.370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9</xdr:row>
      <xdr:rowOff>142875</xdr:rowOff>
    </xdr:from>
    <xdr:to>
      <xdr:col>14</xdr:col>
      <xdr:colOff>228600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6305550" y="1724025"/>
        <a:ext cx="51435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0"/>
  <sheetViews>
    <sheetView tabSelected="1" zoomScalePageLayoutView="0" workbookViewId="0" topLeftCell="A1">
      <selection activeCell="B11" sqref="B11"/>
    </sheetView>
  </sheetViews>
  <sheetFormatPr defaultColWidth="8.88671875" defaultRowHeight="13.5"/>
  <cols>
    <col min="1" max="16384" width="8.88671875" style="28" customWidth="1"/>
  </cols>
  <sheetData>
    <row r="4" ht="13.5">
      <c r="B4" s="28" t="s">
        <v>445</v>
      </c>
    </row>
    <row r="6" ht="13.5">
      <c r="B6" s="28" t="s">
        <v>447</v>
      </c>
    </row>
    <row r="8" ht="13.5">
      <c r="B8" s="28" t="s">
        <v>448</v>
      </c>
    </row>
    <row r="10" ht="13.5">
      <c r="B10" s="28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0"/>
  <sheetViews>
    <sheetView zoomScalePageLayoutView="0" workbookViewId="0" topLeftCell="K1">
      <selection activeCell="Q114" sqref="Q114"/>
    </sheetView>
  </sheetViews>
  <sheetFormatPr defaultColWidth="8.88671875" defaultRowHeight="13.5"/>
  <cols>
    <col min="1" max="1" width="5.88671875" style="33" customWidth="1"/>
    <col min="2" max="2" width="14.4453125" style="33" customWidth="1"/>
    <col min="3" max="3" width="27.4453125" style="33" customWidth="1"/>
    <col min="4" max="4" width="9.6640625" style="33" customWidth="1"/>
    <col min="5" max="5" width="9.99609375" style="33" customWidth="1"/>
    <col min="6" max="6" width="5.5546875" style="33" customWidth="1"/>
    <col min="7" max="7" width="6.4453125" style="33" customWidth="1"/>
    <col min="8" max="8" width="8.4453125" style="33" customWidth="1"/>
    <col min="9" max="9" width="9.4453125" style="36" customWidth="1"/>
    <col min="10" max="10" width="10.6640625" style="36" customWidth="1"/>
    <col min="11" max="11" width="12.99609375" style="33" customWidth="1"/>
    <col min="12" max="12" width="10.3359375" style="33" customWidth="1"/>
    <col min="13" max="13" width="16.5546875" style="33" customWidth="1"/>
    <col min="14" max="14" width="11.88671875" style="33" customWidth="1"/>
    <col min="15" max="15" width="12.88671875" style="37" customWidth="1"/>
    <col min="16" max="16" width="9.10546875" style="38" customWidth="1"/>
    <col min="17" max="17" width="9.88671875" style="38" customWidth="1"/>
    <col min="18" max="18" width="9.99609375" style="38" customWidth="1"/>
    <col min="19" max="19" width="16.3359375" style="33" customWidth="1"/>
    <col min="20" max="20" width="18.3359375" style="33" customWidth="1"/>
    <col min="21" max="21" width="16.6640625" style="33" customWidth="1"/>
    <col min="22" max="22" width="14.99609375" style="33" customWidth="1"/>
    <col min="23" max="23" width="18.10546875" style="33" customWidth="1"/>
    <col min="24" max="24" width="11.4453125" style="34" customWidth="1"/>
    <col min="25" max="25" width="9.88671875" style="35" customWidth="1"/>
    <col min="26" max="26" width="7.6640625" style="33" customWidth="1"/>
    <col min="27" max="27" width="14.4453125" style="33" customWidth="1"/>
    <col min="28" max="16384" width="8.88671875" style="33" customWidth="1"/>
  </cols>
  <sheetData>
    <row r="1" spans="1:27" ht="7.5" customHeight="1" thickBot="1">
      <c r="A1" s="39"/>
      <c r="B1" s="40"/>
      <c r="C1" s="40"/>
      <c r="D1" s="40"/>
      <c r="E1" s="40"/>
      <c r="F1" s="40"/>
      <c r="G1" s="40"/>
      <c r="H1" s="40"/>
      <c r="I1" s="43"/>
      <c r="J1" s="43"/>
      <c r="K1" s="44"/>
      <c r="L1" s="45"/>
      <c r="M1" s="39"/>
      <c r="N1" s="39"/>
      <c r="O1" s="46"/>
      <c r="P1" s="47"/>
      <c r="Q1" s="47"/>
      <c r="R1" s="47"/>
      <c r="X1" s="41"/>
      <c r="Y1" s="42"/>
      <c r="Z1" s="40"/>
      <c r="AA1" s="40"/>
    </row>
    <row r="2" spans="1:27" s="61" customFormat="1" ht="35.25" customHeight="1" thickBot="1">
      <c r="A2" s="48" t="s">
        <v>1</v>
      </c>
      <c r="B2" s="49" t="s">
        <v>431</v>
      </c>
      <c r="C2" s="50" t="s">
        <v>245</v>
      </c>
      <c r="D2" s="51" t="s">
        <v>454</v>
      </c>
      <c r="E2" s="51" t="s">
        <v>455</v>
      </c>
      <c r="F2" s="51"/>
      <c r="G2" s="51"/>
      <c r="H2" s="51" t="s">
        <v>4</v>
      </c>
      <c r="I2" s="55" t="s">
        <v>456</v>
      </c>
      <c r="J2" s="55" t="s">
        <v>5</v>
      </c>
      <c r="K2" s="51" t="s">
        <v>452</v>
      </c>
      <c r="L2" s="51" t="s">
        <v>453</v>
      </c>
      <c r="M2" s="51" t="s">
        <v>246</v>
      </c>
      <c r="N2" s="54"/>
      <c r="O2" s="56" t="s">
        <v>6</v>
      </c>
      <c r="P2" s="57" t="s">
        <v>247</v>
      </c>
      <c r="Q2" s="57" t="s">
        <v>248</v>
      </c>
      <c r="R2" s="58" t="s">
        <v>7</v>
      </c>
      <c r="S2" s="59" t="s">
        <v>440</v>
      </c>
      <c r="T2" s="60" t="s">
        <v>441</v>
      </c>
      <c r="U2" s="59" t="s">
        <v>442</v>
      </c>
      <c r="V2" s="59" t="s">
        <v>443</v>
      </c>
      <c r="W2" s="59" t="s">
        <v>444</v>
      </c>
      <c r="X2" s="52" t="s">
        <v>201</v>
      </c>
      <c r="Y2" s="53" t="s">
        <v>203</v>
      </c>
      <c r="Z2" s="54" t="s">
        <v>202</v>
      </c>
      <c r="AA2" s="51" t="s">
        <v>439</v>
      </c>
    </row>
    <row r="3" spans="1:27" ht="12.75" customHeight="1">
      <c r="A3" s="62">
        <v>1010</v>
      </c>
      <c r="B3" s="63" t="str">
        <f aca="true" t="shared" si="0" ref="B3:B34">VLOOKUP(A3,EngName,3,FALSE)</f>
        <v>Hwacheon</v>
      </c>
      <c r="C3" s="63" t="s">
        <v>9</v>
      </c>
      <c r="D3" s="64">
        <v>108</v>
      </c>
      <c r="E3" s="64">
        <v>10</v>
      </c>
      <c r="F3" s="64">
        <f aca="true" t="shared" si="1" ref="F3:F25">E3+(H3-E3)*1/3</f>
        <v>30</v>
      </c>
      <c r="G3" s="64">
        <f aca="true" t="shared" si="2" ref="G3:G25">E3+(H3-E3)*2/3</f>
        <v>50</v>
      </c>
      <c r="H3" s="64">
        <v>70</v>
      </c>
      <c r="I3" s="67">
        <v>70</v>
      </c>
      <c r="J3" s="67">
        <v>70</v>
      </c>
      <c r="K3" s="68">
        <v>1</v>
      </c>
      <c r="L3" s="68">
        <v>1</v>
      </c>
      <c r="M3" s="64">
        <v>0</v>
      </c>
      <c r="N3" s="64">
        <f aca="true" t="shared" si="3" ref="N3:N34">R3+D3*Q3+(D3^2)*P3</f>
        <v>285.917713</v>
      </c>
      <c r="O3" s="69">
        <v>0</v>
      </c>
      <c r="P3" s="70">
        <v>0.016096</v>
      </c>
      <c r="Q3" s="70">
        <v>0.824946</v>
      </c>
      <c r="R3" s="70">
        <v>9.079801</v>
      </c>
      <c r="S3" s="71">
        <v>24</v>
      </c>
      <c r="T3" s="72">
        <v>1</v>
      </c>
      <c r="U3" s="73">
        <f>S3/365</f>
        <v>0.06575342465753424</v>
      </c>
      <c r="V3" s="73">
        <f>T3/100</f>
        <v>0.01</v>
      </c>
      <c r="W3" s="74">
        <f>U3+V3</f>
        <v>0.07575342465753424</v>
      </c>
      <c r="X3" s="65">
        <f aca="true" t="shared" si="4" ref="X3:X34">AA3*O3/1000</f>
        <v>0</v>
      </c>
      <c r="Y3" s="66">
        <v>4.559877680594582E-06</v>
      </c>
      <c r="Z3" s="64">
        <f aca="true" t="shared" si="5" ref="Z3:Z34">R3*150</f>
        <v>1361.9701499999999</v>
      </c>
      <c r="AA3" s="64">
        <f aca="true" t="shared" si="6" ref="AA3:AA34">(R3+Q3*D3+(D3^2)*P3)/D3*1000</f>
        <v>2647.3862314814814</v>
      </c>
    </row>
    <row r="4" spans="1:27" ht="12.75" customHeight="1">
      <c r="A4" s="62">
        <v>1020</v>
      </c>
      <c r="B4" s="63" t="str">
        <f t="shared" si="0"/>
        <v>Chuncheon</v>
      </c>
      <c r="C4" s="63" t="str">
        <f aca="true" t="shared" si="7" ref="C4:C17">C3</f>
        <v>Hyrdro</v>
      </c>
      <c r="D4" s="64">
        <v>57.6</v>
      </c>
      <c r="E4" s="64">
        <v>10</v>
      </c>
      <c r="F4" s="64">
        <f t="shared" si="1"/>
        <v>26</v>
      </c>
      <c r="G4" s="64">
        <f t="shared" si="2"/>
        <v>42</v>
      </c>
      <c r="H4" s="64">
        <v>58</v>
      </c>
      <c r="I4" s="67">
        <v>58</v>
      </c>
      <c r="J4" s="67">
        <v>58</v>
      </c>
      <c r="K4" s="68">
        <v>1</v>
      </c>
      <c r="L4" s="68">
        <v>1</v>
      </c>
      <c r="M4" s="64">
        <v>0</v>
      </c>
      <c r="N4" s="64">
        <f t="shared" si="3"/>
        <v>229.23151612000004</v>
      </c>
      <c r="O4" s="69">
        <v>0</v>
      </c>
      <c r="P4" s="70">
        <v>0.007642</v>
      </c>
      <c r="Q4" s="70">
        <v>3.432392</v>
      </c>
      <c r="R4" s="70">
        <v>6.171415</v>
      </c>
      <c r="S4" s="71">
        <v>21</v>
      </c>
      <c r="T4" s="72">
        <v>1</v>
      </c>
      <c r="U4" s="73">
        <f aca="true" t="shared" si="8" ref="U4:U67">S4/365</f>
        <v>0.057534246575342465</v>
      </c>
      <c r="V4" s="73">
        <f aca="true" t="shared" si="9" ref="V4:V67">T4/100</f>
        <v>0.01</v>
      </c>
      <c r="W4" s="74">
        <f aca="true" t="shared" si="10" ref="W4:W67">U4+V4</f>
        <v>0.06753424657534246</v>
      </c>
      <c r="X4" s="65">
        <f t="shared" si="4"/>
        <v>0</v>
      </c>
      <c r="Y4" s="66">
        <v>2.93069639170648E-06</v>
      </c>
      <c r="Z4" s="64">
        <f t="shared" si="5"/>
        <v>925.7122499999999</v>
      </c>
      <c r="AA4" s="64">
        <f t="shared" si="6"/>
        <v>3979.7138215277787</v>
      </c>
    </row>
    <row r="5" spans="1:27" ht="12.75" customHeight="1">
      <c r="A5" s="62">
        <v>1030</v>
      </c>
      <c r="B5" s="63" t="str">
        <f t="shared" si="0"/>
        <v>Uiam</v>
      </c>
      <c r="C5" s="63" t="str">
        <f t="shared" si="7"/>
        <v>Hyrdro</v>
      </c>
      <c r="D5" s="64">
        <v>45</v>
      </c>
      <c r="E5" s="64">
        <v>10</v>
      </c>
      <c r="F5" s="64">
        <f t="shared" si="1"/>
        <v>21.666666666666664</v>
      </c>
      <c r="G5" s="64">
        <f t="shared" si="2"/>
        <v>33.33333333333333</v>
      </c>
      <c r="H5" s="64">
        <v>45</v>
      </c>
      <c r="I5" s="67">
        <v>45</v>
      </c>
      <c r="J5" s="67">
        <v>45</v>
      </c>
      <c r="K5" s="68">
        <v>1</v>
      </c>
      <c r="L5" s="68">
        <v>1</v>
      </c>
      <c r="M5" s="64">
        <v>0</v>
      </c>
      <c r="N5" s="64">
        <f t="shared" si="3"/>
        <v>351.00557000000003</v>
      </c>
      <c r="O5" s="69">
        <v>0</v>
      </c>
      <c r="P5" s="70">
        <v>0.036842</v>
      </c>
      <c r="Q5" s="70">
        <v>5.947833</v>
      </c>
      <c r="R5" s="70">
        <v>8.748035</v>
      </c>
      <c r="S5" s="71">
        <v>33</v>
      </c>
      <c r="T5" s="72">
        <v>1</v>
      </c>
      <c r="U5" s="73">
        <f t="shared" si="8"/>
        <v>0.09041095890410959</v>
      </c>
      <c r="V5" s="73">
        <f t="shared" si="9"/>
        <v>0.01</v>
      </c>
      <c r="W5" s="74">
        <f t="shared" si="10"/>
        <v>0.10041095890410959</v>
      </c>
      <c r="X5" s="65">
        <f t="shared" si="4"/>
        <v>0</v>
      </c>
      <c r="Y5" s="66">
        <v>4.482532949338965E-06</v>
      </c>
      <c r="Z5" s="64">
        <f t="shared" si="5"/>
        <v>1312.20525</v>
      </c>
      <c r="AA5" s="64">
        <f t="shared" si="6"/>
        <v>7800.123777777779</v>
      </c>
    </row>
    <row r="6" spans="1:27" ht="12.75" customHeight="1">
      <c r="A6" s="62">
        <v>1040</v>
      </c>
      <c r="B6" s="63" t="str">
        <f t="shared" si="0"/>
        <v>Cheongpyong</v>
      </c>
      <c r="C6" s="63" t="str">
        <f t="shared" si="7"/>
        <v>Hyrdro</v>
      </c>
      <c r="D6" s="64">
        <v>79.6</v>
      </c>
      <c r="E6" s="64">
        <v>10</v>
      </c>
      <c r="F6" s="64">
        <f t="shared" si="1"/>
        <v>33.33333333333333</v>
      </c>
      <c r="G6" s="64">
        <f t="shared" si="2"/>
        <v>56.666666666666664</v>
      </c>
      <c r="H6" s="64">
        <v>80</v>
      </c>
      <c r="I6" s="67">
        <v>80</v>
      </c>
      <c r="J6" s="67">
        <v>80</v>
      </c>
      <c r="K6" s="68">
        <v>1</v>
      </c>
      <c r="L6" s="68">
        <v>1</v>
      </c>
      <c r="M6" s="64">
        <v>0</v>
      </c>
      <c r="N6" s="64">
        <f t="shared" si="3"/>
        <v>376.81350079999993</v>
      </c>
      <c r="O6" s="69">
        <v>0</v>
      </c>
      <c r="P6" s="70">
        <v>0.00053</v>
      </c>
      <c r="Q6" s="70">
        <v>4.688845</v>
      </c>
      <c r="R6" s="70">
        <v>0.223274</v>
      </c>
      <c r="S6" s="71">
        <v>10</v>
      </c>
      <c r="T6" s="72">
        <v>1</v>
      </c>
      <c r="U6" s="73">
        <f t="shared" si="8"/>
        <v>0.0273972602739726</v>
      </c>
      <c r="V6" s="73">
        <f t="shared" si="9"/>
        <v>0.01</v>
      </c>
      <c r="W6" s="74">
        <f t="shared" si="10"/>
        <v>0.0373972602739726</v>
      </c>
      <c r="X6" s="65">
        <f t="shared" si="4"/>
        <v>0</v>
      </c>
      <c r="Y6" s="66">
        <v>5.069365457968287E-06</v>
      </c>
      <c r="Z6" s="64">
        <f t="shared" si="5"/>
        <v>33.4911</v>
      </c>
      <c r="AA6" s="64">
        <f t="shared" si="6"/>
        <v>4733.837949748743</v>
      </c>
    </row>
    <row r="7" spans="1:27" ht="12.75" customHeight="1">
      <c r="A7" s="62">
        <v>1050</v>
      </c>
      <c r="B7" s="63" t="str">
        <f t="shared" si="0"/>
        <v>Paldang</v>
      </c>
      <c r="C7" s="63" t="str">
        <f t="shared" si="7"/>
        <v>Hyrdro</v>
      </c>
      <c r="D7" s="64">
        <v>120</v>
      </c>
      <c r="E7" s="64">
        <v>20</v>
      </c>
      <c r="F7" s="64">
        <f t="shared" si="1"/>
        <v>53.333333333333336</v>
      </c>
      <c r="G7" s="64">
        <f t="shared" si="2"/>
        <v>86.66666666666667</v>
      </c>
      <c r="H7" s="64">
        <v>120</v>
      </c>
      <c r="I7" s="67">
        <v>120</v>
      </c>
      <c r="J7" s="67">
        <v>120</v>
      </c>
      <c r="K7" s="68">
        <v>1</v>
      </c>
      <c r="L7" s="68">
        <v>1</v>
      </c>
      <c r="M7" s="64">
        <v>0</v>
      </c>
      <c r="N7" s="64">
        <f t="shared" si="3"/>
        <v>2630.0077089999995</v>
      </c>
      <c r="O7" s="69">
        <v>0</v>
      </c>
      <c r="P7" s="70">
        <v>0.0768</v>
      </c>
      <c r="Q7" s="70">
        <v>12.632904</v>
      </c>
      <c r="R7" s="70">
        <v>8.139229</v>
      </c>
      <c r="S7" s="71">
        <v>20</v>
      </c>
      <c r="T7" s="72">
        <v>1</v>
      </c>
      <c r="U7" s="73">
        <f t="shared" si="8"/>
        <v>0.0547945205479452</v>
      </c>
      <c r="V7" s="73">
        <f t="shared" si="9"/>
        <v>0.01</v>
      </c>
      <c r="W7" s="74">
        <f t="shared" si="10"/>
        <v>0.0647945205479452</v>
      </c>
      <c r="X7" s="65">
        <f t="shared" si="4"/>
        <v>0</v>
      </c>
      <c r="Y7" s="66">
        <v>8.35143270654415E-06</v>
      </c>
      <c r="Z7" s="64">
        <f t="shared" si="5"/>
        <v>1220.88435</v>
      </c>
      <c r="AA7" s="64">
        <f t="shared" si="6"/>
        <v>21916.730908333328</v>
      </c>
    </row>
    <row r="8" spans="1:27" ht="12.75" customHeight="1">
      <c r="A8" s="62">
        <v>1060</v>
      </c>
      <c r="B8" s="63" t="str">
        <f t="shared" si="0"/>
        <v>kanglung</v>
      </c>
      <c r="C8" s="63" t="str">
        <f t="shared" si="7"/>
        <v>Hyrdro</v>
      </c>
      <c r="D8" s="64">
        <v>82</v>
      </c>
      <c r="E8" s="64">
        <v>20</v>
      </c>
      <c r="F8" s="64">
        <f>E8+(H8-E8)*1/3</f>
        <v>40.66666666666667</v>
      </c>
      <c r="G8" s="64">
        <f t="shared" si="2"/>
        <v>61.333333333333336</v>
      </c>
      <c r="H8" s="64">
        <v>82</v>
      </c>
      <c r="I8" s="67">
        <v>82</v>
      </c>
      <c r="J8" s="67">
        <v>82</v>
      </c>
      <c r="K8" s="68">
        <v>1</v>
      </c>
      <c r="L8" s="68">
        <v>1</v>
      </c>
      <c r="M8" s="64">
        <v>0</v>
      </c>
      <c r="N8" s="64">
        <f t="shared" si="3"/>
        <v>15.950921999999998</v>
      </c>
      <c r="O8" s="69">
        <v>0</v>
      </c>
      <c r="P8" s="70">
        <v>0.000342</v>
      </c>
      <c r="Q8" s="70">
        <v>0.162659</v>
      </c>
      <c r="R8" s="70">
        <v>0.313276</v>
      </c>
      <c r="S8" s="71">
        <v>16</v>
      </c>
      <c r="T8" s="72">
        <v>1</v>
      </c>
      <c r="U8" s="73">
        <f t="shared" si="8"/>
        <v>0.043835616438356165</v>
      </c>
      <c r="V8" s="73">
        <f t="shared" si="9"/>
        <v>0.01</v>
      </c>
      <c r="W8" s="74">
        <f t="shared" si="10"/>
        <v>0.05383561643835617</v>
      </c>
      <c r="X8" s="65">
        <f t="shared" si="4"/>
        <v>0</v>
      </c>
      <c r="Y8" s="66">
        <v>1.5338809700822954E-06</v>
      </c>
      <c r="Z8" s="64">
        <f t="shared" si="5"/>
        <v>46.9914</v>
      </c>
      <c r="AA8" s="64">
        <f t="shared" si="6"/>
        <v>194.52343902439023</v>
      </c>
    </row>
    <row r="9" spans="1:27" ht="12.75" customHeight="1">
      <c r="A9" s="62">
        <v>1070</v>
      </c>
      <c r="B9" s="63" t="str">
        <f t="shared" si="0"/>
        <v>Soyangkang</v>
      </c>
      <c r="C9" s="63" t="str">
        <f t="shared" si="7"/>
        <v>Hyrdro</v>
      </c>
      <c r="D9" s="64">
        <v>200</v>
      </c>
      <c r="E9" s="64">
        <v>50</v>
      </c>
      <c r="F9" s="64">
        <f t="shared" si="1"/>
        <v>100</v>
      </c>
      <c r="G9" s="64">
        <f t="shared" si="2"/>
        <v>150</v>
      </c>
      <c r="H9" s="64">
        <v>200</v>
      </c>
      <c r="I9" s="67">
        <v>45</v>
      </c>
      <c r="J9" s="67">
        <v>45</v>
      </c>
      <c r="K9" s="68">
        <v>1</v>
      </c>
      <c r="L9" s="68">
        <v>1</v>
      </c>
      <c r="M9" s="64">
        <v>0</v>
      </c>
      <c r="N9" s="64">
        <f t="shared" si="3"/>
        <v>268.576223</v>
      </c>
      <c r="O9" s="69">
        <v>0</v>
      </c>
      <c r="P9" s="70">
        <v>0.002351</v>
      </c>
      <c r="Q9" s="70">
        <v>0.763561</v>
      </c>
      <c r="R9" s="70">
        <v>21.824023</v>
      </c>
      <c r="S9" s="75">
        <v>20</v>
      </c>
      <c r="T9" s="72">
        <v>1</v>
      </c>
      <c r="U9" s="73">
        <f t="shared" si="8"/>
        <v>0.0547945205479452</v>
      </c>
      <c r="V9" s="73">
        <f t="shared" si="9"/>
        <v>0.01</v>
      </c>
      <c r="W9" s="74">
        <f t="shared" si="10"/>
        <v>0.0647945205479452</v>
      </c>
      <c r="X9" s="65">
        <f t="shared" si="4"/>
        <v>0</v>
      </c>
      <c r="Y9" s="66">
        <v>6.358277178222063E-06</v>
      </c>
      <c r="Z9" s="64">
        <f t="shared" si="5"/>
        <v>3273.60345</v>
      </c>
      <c r="AA9" s="64">
        <f t="shared" si="6"/>
        <v>1342.8811150000001</v>
      </c>
    </row>
    <row r="10" spans="1:27" ht="12.75" customHeight="1">
      <c r="A10" s="62">
        <v>1080</v>
      </c>
      <c r="B10" s="63" t="str">
        <f t="shared" si="0"/>
        <v>Choongju</v>
      </c>
      <c r="C10" s="63" t="str">
        <f t="shared" si="7"/>
        <v>Hyrdro</v>
      </c>
      <c r="D10" s="64">
        <v>412</v>
      </c>
      <c r="E10" s="64">
        <v>50</v>
      </c>
      <c r="F10" s="64">
        <f t="shared" si="1"/>
        <v>170.66666666666669</v>
      </c>
      <c r="G10" s="64">
        <f t="shared" si="2"/>
        <v>291.33333333333337</v>
      </c>
      <c r="H10" s="64">
        <v>412</v>
      </c>
      <c r="I10" s="67">
        <v>200</v>
      </c>
      <c r="J10" s="67">
        <v>200</v>
      </c>
      <c r="K10" s="68">
        <v>1</v>
      </c>
      <c r="L10" s="68">
        <v>1</v>
      </c>
      <c r="M10" s="64">
        <v>0</v>
      </c>
      <c r="N10" s="64">
        <f t="shared" si="3"/>
        <v>695.174047</v>
      </c>
      <c r="O10" s="69">
        <v>0</v>
      </c>
      <c r="P10" s="70">
        <v>0.000544</v>
      </c>
      <c r="Q10" s="70">
        <v>1.40014</v>
      </c>
      <c r="R10" s="70">
        <v>25.975631</v>
      </c>
      <c r="S10" s="75">
        <v>20</v>
      </c>
      <c r="T10" s="72">
        <v>1</v>
      </c>
      <c r="U10" s="73">
        <f t="shared" si="8"/>
        <v>0.0547945205479452</v>
      </c>
      <c r="V10" s="73">
        <f t="shared" si="9"/>
        <v>0.01</v>
      </c>
      <c r="W10" s="74">
        <f t="shared" si="10"/>
        <v>0.0647945205479452</v>
      </c>
      <c r="X10" s="65">
        <f t="shared" si="4"/>
        <v>0</v>
      </c>
      <c r="Y10" s="66">
        <v>6.753437318876988E-06</v>
      </c>
      <c r="Z10" s="64">
        <f t="shared" si="5"/>
        <v>3896.34465</v>
      </c>
      <c r="AA10" s="64">
        <f t="shared" si="6"/>
        <v>1687.3156480582522</v>
      </c>
    </row>
    <row r="11" spans="1:27" ht="12.75" customHeight="1">
      <c r="A11" s="62">
        <v>1090</v>
      </c>
      <c r="B11" s="63" t="str">
        <f t="shared" si="0"/>
        <v>Daecheong</v>
      </c>
      <c r="C11" s="63" t="str">
        <f t="shared" si="7"/>
        <v>Hyrdro</v>
      </c>
      <c r="D11" s="64">
        <v>90</v>
      </c>
      <c r="E11" s="64">
        <v>23</v>
      </c>
      <c r="F11" s="64">
        <f t="shared" si="1"/>
        <v>45.33333333333333</v>
      </c>
      <c r="G11" s="64">
        <f t="shared" si="2"/>
        <v>67.66666666666666</v>
      </c>
      <c r="H11" s="64">
        <v>90</v>
      </c>
      <c r="I11" s="67">
        <v>45</v>
      </c>
      <c r="J11" s="67">
        <v>45</v>
      </c>
      <c r="K11" s="68">
        <v>1</v>
      </c>
      <c r="L11" s="68">
        <v>1</v>
      </c>
      <c r="M11" s="64">
        <v>0</v>
      </c>
      <c r="N11" s="64">
        <f t="shared" si="3"/>
        <v>217.388175</v>
      </c>
      <c r="O11" s="69">
        <v>0</v>
      </c>
      <c r="P11" s="70">
        <v>0.001362</v>
      </c>
      <c r="Q11" s="70">
        <v>1.99502</v>
      </c>
      <c r="R11" s="70">
        <v>26.804175</v>
      </c>
      <c r="S11" s="75">
        <v>20</v>
      </c>
      <c r="T11" s="72">
        <v>1</v>
      </c>
      <c r="U11" s="73">
        <f t="shared" si="8"/>
        <v>0.0547945205479452</v>
      </c>
      <c r="V11" s="73">
        <f t="shared" si="9"/>
        <v>0.01</v>
      </c>
      <c r="W11" s="74">
        <f t="shared" si="10"/>
        <v>0.0647945205479452</v>
      </c>
      <c r="X11" s="65">
        <f t="shared" si="4"/>
        <v>0</v>
      </c>
      <c r="Y11" s="66">
        <v>7.621178690888835E-06</v>
      </c>
      <c r="Z11" s="64">
        <f t="shared" si="5"/>
        <v>4020.6262500000003</v>
      </c>
      <c r="AA11" s="64">
        <f t="shared" si="6"/>
        <v>2415.4241666666667</v>
      </c>
    </row>
    <row r="12" spans="1:27" ht="12.75" customHeight="1">
      <c r="A12" s="62">
        <v>1100</v>
      </c>
      <c r="B12" s="63" t="str">
        <f t="shared" si="0"/>
        <v>Andong</v>
      </c>
      <c r="C12" s="63" t="str">
        <f t="shared" si="7"/>
        <v>Hyrdro</v>
      </c>
      <c r="D12" s="64">
        <v>90</v>
      </c>
      <c r="E12" s="64">
        <v>23</v>
      </c>
      <c r="F12" s="64">
        <f t="shared" si="1"/>
        <v>45.33333333333333</v>
      </c>
      <c r="G12" s="64">
        <f t="shared" si="2"/>
        <v>67.66666666666666</v>
      </c>
      <c r="H12" s="64">
        <v>90</v>
      </c>
      <c r="I12" s="67">
        <v>45</v>
      </c>
      <c r="J12" s="67">
        <v>45</v>
      </c>
      <c r="K12" s="68">
        <v>1</v>
      </c>
      <c r="L12" s="68">
        <v>1</v>
      </c>
      <c r="M12" s="64">
        <v>0</v>
      </c>
      <c r="N12" s="64">
        <f t="shared" si="3"/>
        <v>184.08347500000002</v>
      </c>
      <c r="O12" s="69">
        <v>0</v>
      </c>
      <c r="P12" s="70">
        <v>0.002143</v>
      </c>
      <c r="Q12" s="70">
        <v>1.788864</v>
      </c>
      <c r="R12" s="70">
        <v>5.727415</v>
      </c>
      <c r="S12" s="75">
        <v>20</v>
      </c>
      <c r="T12" s="72">
        <v>1</v>
      </c>
      <c r="U12" s="73">
        <f t="shared" si="8"/>
        <v>0.0547945205479452</v>
      </c>
      <c r="V12" s="73">
        <f t="shared" si="9"/>
        <v>0.01</v>
      </c>
      <c r="W12" s="74">
        <f t="shared" si="10"/>
        <v>0.0647945205479452</v>
      </c>
      <c r="X12" s="65">
        <f t="shared" si="4"/>
        <v>0</v>
      </c>
      <c r="Y12" s="66">
        <v>9.709193219244556E-06</v>
      </c>
      <c r="Z12" s="64">
        <f t="shared" si="5"/>
        <v>859.1122499999999</v>
      </c>
      <c r="AA12" s="64">
        <f t="shared" si="6"/>
        <v>2045.3719444444448</v>
      </c>
    </row>
    <row r="13" spans="1:27" ht="12.75" customHeight="1">
      <c r="A13" s="62">
        <v>1110</v>
      </c>
      <c r="B13" s="63" t="str">
        <f t="shared" si="0"/>
        <v>Habcheon</v>
      </c>
      <c r="C13" s="63" t="str">
        <f t="shared" si="7"/>
        <v>Hyrdro</v>
      </c>
      <c r="D13" s="64">
        <v>101.2</v>
      </c>
      <c r="E13" s="64">
        <v>34</v>
      </c>
      <c r="F13" s="64">
        <f t="shared" si="1"/>
        <v>56</v>
      </c>
      <c r="G13" s="64">
        <f t="shared" si="2"/>
        <v>78</v>
      </c>
      <c r="H13" s="64">
        <v>100</v>
      </c>
      <c r="I13" s="67">
        <v>50</v>
      </c>
      <c r="J13" s="67">
        <v>50</v>
      </c>
      <c r="K13" s="68">
        <v>1</v>
      </c>
      <c r="L13" s="68">
        <v>1</v>
      </c>
      <c r="M13" s="64">
        <v>0</v>
      </c>
      <c r="N13" s="64">
        <f t="shared" si="3"/>
        <v>126.40882792</v>
      </c>
      <c r="O13" s="69">
        <v>0</v>
      </c>
      <c r="P13" s="70">
        <v>0.003653</v>
      </c>
      <c r="Q13" s="70">
        <v>0.802153</v>
      </c>
      <c r="R13" s="70">
        <v>7.818964</v>
      </c>
      <c r="S13" s="75">
        <v>20</v>
      </c>
      <c r="T13" s="72">
        <v>1</v>
      </c>
      <c r="U13" s="73">
        <f t="shared" si="8"/>
        <v>0.0547945205479452</v>
      </c>
      <c r="V13" s="73">
        <f t="shared" si="9"/>
        <v>0.01</v>
      </c>
      <c r="W13" s="74">
        <f t="shared" si="10"/>
        <v>0.0647945205479452</v>
      </c>
      <c r="X13" s="65">
        <f t="shared" si="4"/>
        <v>0</v>
      </c>
      <c r="Y13" s="66">
        <v>6.099876200765122E-06</v>
      </c>
      <c r="Z13" s="64">
        <f t="shared" si="5"/>
        <v>1172.8446000000001</v>
      </c>
      <c r="AA13" s="64">
        <f t="shared" si="6"/>
        <v>1249.099090118577</v>
      </c>
    </row>
    <row r="14" spans="1:27" ht="12.75" customHeight="1">
      <c r="A14" s="62">
        <v>1120</v>
      </c>
      <c r="B14" s="63" t="str">
        <f t="shared" si="0"/>
        <v>Imha</v>
      </c>
      <c r="C14" s="63" t="str">
        <f t="shared" si="7"/>
        <v>Hyrdro</v>
      </c>
      <c r="D14" s="64">
        <v>50</v>
      </c>
      <c r="E14" s="64">
        <v>13</v>
      </c>
      <c r="F14" s="64">
        <f t="shared" si="1"/>
        <v>25.333333333333336</v>
      </c>
      <c r="G14" s="64">
        <f t="shared" si="2"/>
        <v>37.66666666666667</v>
      </c>
      <c r="H14" s="64">
        <v>50</v>
      </c>
      <c r="I14" s="67">
        <v>25</v>
      </c>
      <c r="J14" s="67">
        <v>25</v>
      </c>
      <c r="K14" s="68">
        <v>1</v>
      </c>
      <c r="L14" s="68">
        <v>1</v>
      </c>
      <c r="M14" s="64">
        <v>0</v>
      </c>
      <c r="N14" s="64">
        <f t="shared" si="3"/>
        <v>9.301226</v>
      </c>
      <c r="O14" s="69">
        <v>0</v>
      </c>
      <c r="P14" s="70">
        <v>0.000342</v>
      </c>
      <c r="Q14" s="70">
        <v>0.162659</v>
      </c>
      <c r="R14" s="70">
        <v>0.313276</v>
      </c>
      <c r="S14" s="75">
        <v>20</v>
      </c>
      <c r="T14" s="72">
        <v>1</v>
      </c>
      <c r="U14" s="73">
        <f t="shared" si="8"/>
        <v>0.0547945205479452</v>
      </c>
      <c r="V14" s="73">
        <f t="shared" si="9"/>
        <v>0.01</v>
      </c>
      <c r="W14" s="74">
        <f t="shared" si="10"/>
        <v>0.0647945205479452</v>
      </c>
      <c r="X14" s="65">
        <f t="shared" si="4"/>
        <v>0</v>
      </c>
      <c r="Y14" s="66">
        <v>8.997437714262536E-06</v>
      </c>
      <c r="Z14" s="64">
        <f t="shared" si="5"/>
        <v>46.9914</v>
      </c>
      <c r="AA14" s="64">
        <f t="shared" si="6"/>
        <v>186.02452</v>
      </c>
    </row>
    <row r="15" spans="1:27" ht="12.75" customHeight="1">
      <c r="A15" s="62">
        <v>1140</v>
      </c>
      <c r="B15" s="63" t="str">
        <f t="shared" si="0"/>
        <v>Sumjinkang</v>
      </c>
      <c r="C15" s="63" t="str">
        <f t="shared" si="7"/>
        <v>Hyrdro</v>
      </c>
      <c r="D15" s="64">
        <v>34.8</v>
      </c>
      <c r="E15" s="64">
        <v>8</v>
      </c>
      <c r="F15" s="64">
        <f t="shared" si="1"/>
        <v>16.666666666666664</v>
      </c>
      <c r="G15" s="64">
        <f t="shared" si="2"/>
        <v>25.333333333333332</v>
      </c>
      <c r="H15" s="64">
        <v>34</v>
      </c>
      <c r="I15" s="67">
        <v>34</v>
      </c>
      <c r="J15" s="67">
        <v>34</v>
      </c>
      <c r="K15" s="68">
        <v>1</v>
      </c>
      <c r="L15" s="68">
        <v>1</v>
      </c>
      <c r="M15" s="64">
        <v>0</v>
      </c>
      <c r="N15" s="64">
        <f t="shared" si="3"/>
        <v>31.96406868</v>
      </c>
      <c r="O15" s="69">
        <v>0</v>
      </c>
      <c r="P15" s="70">
        <v>0.001517</v>
      </c>
      <c r="Q15" s="70">
        <v>0.861715</v>
      </c>
      <c r="R15" s="70">
        <v>0.139239</v>
      </c>
      <c r="S15" s="71">
        <v>16</v>
      </c>
      <c r="T15" s="72">
        <v>1</v>
      </c>
      <c r="U15" s="73">
        <f t="shared" si="8"/>
        <v>0.043835616438356165</v>
      </c>
      <c r="V15" s="73">
        <f t="shared" si="9"/>
        <v>0.01</v>
      </c>
      <c r="W15" s="74">
        <f t="shared" si="10"/>
        <v>0.05383561643835617</v>
      </c>
      <c r="X15" s="65">
        <f t="shared" si="4"/>
        <v>0</v>
      </c>
      <c r="Y15" s="66">
        <v>5.949061772356475E-06</v>
      </c>
      <c r="Z15" s="64">
        <f t="shared" si="5"/>
        <v>20.88585</v>
      </c>
      <c r="AA15" s="64">
        <f t="shared" si="6"/>
        <v>918.5077206896552</v>
      </c>
    </row>
    <row r="16" spans="1:27" ht="12.75" customHeight="1">
      <c r="A16" s="62">
        <v>1170</v>
      </c>
      <c r="B16" s="63" t="str">
        <f t="shared" si="0"/>
        <v>Juam</v>
      </c>
      <c r="C16" s="63" t="str">
        <f t="shared" si="7"/>
        <v>Hyrdro</v>
      </c>
      <c r="D16" s="64">
        <v>23</v>
      </c>
      <c r="E16" s="64">
        <v>6</v>
      </c>
      <c r="F16" s="64">
        <f t="shared" si="1"/>
        <v>11.666666666666668</v>
      </c>
      <c r="G16" s="64">
        <f t="shared" si="2"/>
        <v>17.333333333333336</v>
      </c>
      <c r="H16" s="64">
        <v>23</v>
      </c>
      <c r="I16" s="67">
        <v>11.2</v>
      </c>
      <c r="J16" s="67">
        <v>11.2</v>
      </c>
      <c r="K16" s="68">
        <v>1</v>
      </c>
      <c r="L16" s="68">
        <v>1</v>
      </c>
      <c r="M16" s="64">
        <v>0</v>
      </c>
      <c r="N16" s="64">
        <f t="shared" si="3"/>
        <v>20.761177</v>
      </c>
      <c r="O16" s="69">
        <v>0</v>
      </c>
      <c r="P16" s="70">
        <v>0.001517</v>
      </c>
      <c r="Q16" s="70">
        <v>0.861715</v>
      </c>
      <c r="R16" s="70">
        <v>0.139239</v>
      </c>
      <c r="S16" s="75">
        <v>20</v>
      </c>
      <c r="T16" s="72">
        <v>1</v>
      </c>
      <c r="U16" s="73">
        <f t="shared" si="8"/>
        <v>0.0547945205479452</v>
      </c>
      <c r="V16" s="73">
        <f t="shared" si="9"/>
        <v>0.01</v>
      </c>
      <c r="W16" s="74">
        <f t="shared" si="10"/>
        <v>0.0647945205479452</v>
      </c>
      <c r="X16" s="65">
        <f t="shared" si="4"/>
        <v>0</v>
      </c>
      <c r="Y16" s="66">
        <v>7.848936312933753E-06</v>
      </c>
      <c r="Z16" s="64">
        <f t="shared" si="5"/>
        <v>20.88585</v>
      </c>
      <c r="AA16" s="64">
        <f t="shared" si="6"/>
        <v>902.6598695652174</v>
      </c>
    </row>
    <row r="17" spans="1:27" ht="12.75" customHeight="1">
      <c r="A17" s="62">
        <v>1190</v>
      </c>
      <c r="B17" s="63" t="str">
        <f t="shared" si="0"/>
        <v>Yongdam#1</v>
      </c>
      <c r="C17" s="63" t="str">
        <f t="shared" si="7"/>
        <v>Hyrdro</v>
      </c>
      <c r="D17" s="64">
        <v>22.1</v>
      </c>
      <c r="E17" s="64">
        <v>3</v>
      </c>
      <c r="F17" s="64">
        <f t="shared" si="1"/>
        <v>9.333333333333332</v>
      </c>
      <c r="G17" s="64">
        <f t="shared" si="2"/>
        <v>15.666666666666666</v>
      </c>
      <c r="H17" s="64">
        <v>22</v>
      </c>
      <c r="I17" s="67">
        <v>11.1</v>
      </c>
      <c r="J17" s="67">
        <v>11.1</v>
      </c>
      <c r="K17" s="68">
        <v>1</v>
      </c>
      <c r="L17" s="68">
        <v>1</v>
      </c>
      <c r="M17" s="64">
        <v>0</v>
      </c>
      <c r="N17" s="64">
        <f t="shared" si="3"/>
        <v>8.50440177</v>
      </c>
      <c r="O17" s="69">
        <v>0</v>
      </c>
      <c r="P17" s="70">
        <v>7.7E-05</v>
      </c>
      <c r="Q17" s="70">
        <v>0.327182</v>
      </c>
      <c r="R17" s="70">
        <v>1.236072</v>
      </c>
      <c r="S17" s="75">
        <v>20</v>
      </c>
      <c r="T17" s="72">
        <v>1</v>
      </c>
      <c r="U17" s="73">
        <f t="shared" si="8"/>
        <v>0.0547945205479452</v>
      </c>
      <c r="V17" s="73">
        <f t="shared" si="9"/>
        <v>0.01</v>
      </c>
      <c r="W17" s="74">
        <f t="shared" si="10"/>
        <v>0.0647945205479452</v>
      </c>
      <c r="X17" s="65">
        <f t="shared" si="4"/>
        <v>0</v>
      </c>
      <c r="Y17" s="66">
        <v>6.516799322377756E-06</v>
      </c>
      <c r="Z17" s="64">
        <f t="shared" si="5"/>
        <v>185.4108</v>
      </c>
      <c r="AA17" s="64">
        <f t="shared" si="6"/>
        <v>384.81455972850677</v>
      </c>
    </row>
    <row r="18" spans="1:27" ht="12.75" customHeight="1">
      <c r="A18" s="62">
        <v>1610</v>
      </c>
      <c r="B18" s="63" t="str">
        <f t="shared" si="0"/>
        <v>MujuPS</v>
      </c>
      <c r="C18" s="63" t="s">
        <v>26</v>
      </c>
      <c r="D18" s="64">
        <v>600</v>
      </c>
      <c r="E18" s="64">
        <v>210</v>
      </c>
      <c r="F18" s="64">
        <f t="shared" si="1"/>
        <v>340</v>
      </c>
      <c r="G18" s="64">
        <f t="shared" si="2"/>
        <v>470</v>
      </c>
      <c r="H18" s="64">
        <v>600</v>
      </c>
      <c r="I18" s="67">
        <v>100</v>
      </c>
      <c r="J18" s="67">
        <v>100</v>
      </c>
      <c r="K18" s="68">
        <v>0.5</v>
      </c>
      <c r="L18" s="68">
        <v>1</v>
      </c>
      <c r="M18" s="64">
        <v>0</v>
      </c>
      <c r="N18" s="64">
        <f t="shared" si="3"/>
        <v>140.92543899999998</v>
      </c>
      <c r="O18" s="69">
        <v>0</v>
      </c>
      <c r="P18" s="70">
        <v>0.000221</v>
      </c>
      <c r="Q18" s="70">
        <v>0.071029</v>
      </c>
      <c r="R18" s="70">
        <v>18.748039</v>
      </c>
      <c r="S18" s="75">
        <v>20</v>
      </c>
      <c r="T18" s="72">
        <v>1</v>
      </c>
      <c r="U18" s="73">
        <f t="shared" si="8"/>
        <v>0.0547945205479452</v>
      </c>
      <c r="V18" s="73">
        <f t="shared" si="9"/>
        <v>0.01</v>
      </c>
      <c r="W18" s="74">
        <f t="shared" si="10"/>
        <v>0.0647945205479452</v>
      </c>
      <c r="X18" s="65">
        <f t="shared" si="4"/>
        <v>0</v>
      </c>
      <c r="Y18" s="66">
        <v>3.5994150719356634E-06</v>
      </c>
      <c r="Z18" s="64">
        <f t="shared" si="5"/>
        <v>2812.20585</v>
      </c>
      <c r="AA18" s="64">
        <f t="shared" si="6"/>
        <v>234.87573166666664</v>
      </c>
    </row>
    <row r="19" spans="1:27" ht="12.75" customHeight="1">
      <c r="A19" s="62">
        <v>1620</v>
      </c>
      <c r="B19" s="63" t="str">
        <f t="shared" si="0"/>
        <v>SamlangjinPS</v>
      </c>
      <c r="C19" s="63" t="s">
        <v>26</v>
      </c>
      <c r="D19" s="64">
        <v>600</v>
      </c>
      <c r="E19" s="64">
        <v>200</v>
      </c>
      <c r="F19" s="64">
        <f t="shared" si="1"/>
        <v>333.33333333333337</v>
      </c>
      <c r="G19" s="64">
        <f t="shared" si="2"/>
        <v>466.6666666666667</v>
      </c>
      <c r="H19" s="64">
        <v>600</v>
      </c>
      <c r="I19" s="67">
        <v>200</v>
      </c>
      <c r="J19" s="67">
        <v>200</v>
      </c>
      <c r="K19" s="68">
        <v>0.5</v>
      </c>
      <c r="L19" s="68">
        <v>1</v>
      </c>
      <c r="M19" s="64">
        <v>0</v>
      </c>
      <c r="N19" s="64">
        <f t="shared" si="3"/>
        <v>221.657671</v>
      </c>
      <c r="O19" s="69">
        <v>0</v>
      </c>
      <c r="P19" s="70">
        <v>0.000291</v>
      </c>
      <c r="Q19" s="70">
        <v>0.1519</v>
      </c>
      <c r="R19" s="70">
        <v>25.757671</v>
      </c>
      <c r="S19" s="71">
        <v>26</v>
      </c>
      <c r="T19" s="71">
        <v>1.5</v>
      </c>
      <c r="U19" s="73">
        <f t="shared" si="8"/>
        <v>0.07123287671232877</v>
      </c>
      <c r="V19" s="73">
        <f t="shared" si="9"/>
        <v>0.015</v>
      </c>
      <c r="W19" s="74">
        <f t="shared" si="10"/>
        <v>0.08623287671232877</v>
      </c>
      <c r="X19" s="65">
        <f t="shared" si="4"/>
        <v>0</v>
      </c>
      <c r="Y19" s="66">
        <v>1.968691480148632E-06</v>
      </c>
      <c r="Z19" s="64">
        <f t="shared" si="5"/>
        <v>3863.6506499999996</v>
      </c>
      <c r="AA19" s="64">
        <f t="shared" si="6"/>
        <v>369.42945166666664</v>
      </c>
    </row>
    <row r="20" spans="1:27" ht="12.75" customHeight="1">
      <c r="A20" s="62">
        <v>1630</v>
      </c>
      <c r="B20" s="63" t="str">
        <f t="shared" si="0"/>
        <v>CheongpyongPS</v>
      </c>
      <c r="C20" s="63" t="s">
        <v>26</v>
      </c>
      <c r="D20" s="64">
        <v>400</v>
      </c>
      <c r="E20" s="64">
        <v>120</v>
      </c>
      <c r="F20" s="64">
        <f t="shared" si="1"/>
        <v>213.33333333333331</v>
      </c>
      <c r="G20" s="64">
        <f t="shared" si="2"/>
        <v>306.66666666666663</v>
      </c>
      <c r="H20" s="64">
        <v>400</v>
      </c>
      <c r="I20" s="67">
        <v>80</v>
      </c>
      <c r="J20" s="67">
        <v>80</v>
      </c>
      <c r="K20" s="68">
        <v>0.5</v>
      </c>
      <c r="L20" s="68">
        <v>0.5</v>
      </c>
      <c r="M20" s="64">
        <v>0</v>
      </c>
      <c r="N20" s="64">
        <f t="shared" si="3"/>
        <v>124.235377</v>
      </c>
      <c r="O20" s="69">
        <v>0</v>
      </c>
      <c r="P20" s="70">
        <v>0.000405</v>
      </c>
      <c r="Q20" s="70">
        <v>0.120846</v>
      </c>
      <c r="R20" s="70">
        <v>11.096977</v>
      </c>
      <c r="S20" s="71">
        <v>39</v>
      </c>
      <c r="T20" s="71">
        <v>1.5</v>
      </c>
      <c r="U20" s="73">
        <f t="shared" si="8"/>
        <v>0.10684931506849316</v>
      </c>
      <c r="V20" s="73">
        <f t="shared" si="9"/>
        <v>0.015</v>
      </c>
      <c r="W20" s="74">
        <f t="shared" si="10"/>
        <v>0.12184931506849316</v>
      </c>
      <c r="X20" s="65">
        <f t="shared" si="4"/>
        <v>0</v>
      </c>
      <c r="Y20" s="66">
        <v>6.632296539716403E-06</v>
      </c>
      <c r="Z20" s="64">
        <f t="shared" si="5"/>
        <v>1664.54655</v>
      </c>
      <c r="AA20" s="64">
        <f t="shared" si="6"/>
        <v>310.5884425</v>
      </c>
    </row>
    <row r="21" spans="1:27" ht="12.75" customHeight="1">
      <c r="A21" s="62">
        <v>1650</v>
      </c>
      <c r="B21" s="63" t="str">
        <f t="shared" si="0"/>
        <v>SancheongPS</v>
      </c>
      <c r="C21" s="63" t="s">
        <v>26</v>
      </c>
      <c r="D21" s="64">
        <v>700</v>
      </c>
      <c r="E21" s="64">
        <v>200</v>
      </c>
      <c r="F21" s="64">
        <f t="shared" si="1"/>
        <v>366.66666666666663</v>
      </c>
      <c r="G21" s="64">
        <f t="shared" si="2"/>
        <v>533.3333333333333</v>
      </c>
      <c r="H21" s="64">
        <v>700</v>
      </c>
      <c r="I21" s="67">
        <v>150</v>
      </c>
      <c r="J21" s="67">
        <v>150</v>
      </c>
      <c r="K21" s="68">
        <v>0.5</v>
      </c>
      <c r="L21" s="68">
        <v>1</v>
      </c>
      <c r="M21" s="64">
        <v>0</v>
      </c>
      <c r="N21" s="64">
        <f t="shared" si="3"/>
        <v>260.313537</v>
      </c>
      <c r="O21" s="69">
        <v>0</v>
      </c>
      <c r="P21" s="70">
        <v>0.000333</v>
      </c>
      <c r="Q21" s="70">
        <v>0.099799</v>
      </c>
      <c r="R21" s="70">
        <v>27.284237</v>
      </c>
      <c r="S21" s="71">
        <v>41</v>
      </c>
      <c r="T21" s="71">
        <v>1.5</v>
      </c>
      <c r="U21" s="73">
        <f t="shared" si="8"/>
        <v>0.11232876712328767</v>
      </c>
      <c r="V21" s="73">
        <f t="shared" si="9"/>
        <v>0.015</v>
      </c>
      <c r="W21" s="74">
        <f t="shared" si="10"/>
        <v>0.12732876712328767</v>
      </c>
      <c r="X21" s="65">
        <f t="shared" si="4"/>
        <v>0</v>
      </c>
      <c r="Y21" s="66">
        <v>7.897586554788246E-06</v>
      </c>
      <c r="Z21" s="64">
        <f t="shared" si="5"/>
        <v>4092.63555</v>
      </c>
      <c r="AA21" s="64">
        <f t="shared" si="6"/>
        <v>371.8764814285714</v>
      </c>
    </row>
    <row r="22" spans="1:27" ht="12.75" customHeight="1">
      <c r="A22" s="62">
        <v>2031</v>
      </c>
      <c r="B22" s="63" t="str">
        <f t="shared" si="0"/>
        <v>Seoincheon1CC#1</v>
      </c>
      <c r="C22" s="63" t="s">
        <v>0</v>
      </c>
      <c r="D22" s="64">
        <v>225</v>
      </c>
      <c r="E22" s="64">
        <v>175</v>
      </c>
      <c r="F22" s="64">
        <f t="shared" si="1"/>
        <v>191.33333333333334</v>
      </c>
      <c r="G22" s="64">
        <f t="shared" si="2"/>
        <v>207.66666666666666</v>
      </c>
      <c r="H22" s="64">
        <v>224</v>
      </c>
      <c r="I22" s="67">
        <v>11.7</v>
      </c>
      <c r="J22" s="67">
        <v>11.7</v>
      </c>
      <c r="K22" s="68">
        <v>4</v>
      </c>
      <c r="L22" s="68">
        <v>3</v>
      </c>
      <c r="M22" s="64">
        <v>12999</v>
      </c>
      <c r="N22" s="64">
        <f t="shared" si="3"/>
        <v>407.881871</v>
      </c>
      <c r="O22" s="69">
        <v>30.854</v>
      </c>
      <c r="P22" s="70">
        <v>0.001209</v>
      </c>
      <c r="Q22" s="70">
        <v>1.095819</v>
      </c>
      <c r="R22" s="70">
        <v>100.116971</v>
      </c>
      <c r="S22" s="71">
        <v>38</v>
      </c>
      <c r="T22" s="71">
        <v>6.5</v>
      </c>
      <c r="U22" s="73">
        <f t="shared" si="8"/>
        <v>0.10410958904109589</v>
      </c>
      <c r="V22" s="73">
        <f t="shared" si="9"/>
        <v>0.065</v>
      </c>
      <c r="W22" s="74">
        <f t="shared" si="10"/>
        <v>0.1691095890410959</v>
      </c>
      <c r="X22" s="65">
        <f t="shared" si="4"/>
        <v>55.93238776815111</v>
      </c>
      <c r="Y22" s="66">
        <v>55.93239207897568</v>
      </c>
      <c r="Z22" s="64">
        <f t="shared" si="5"/>
        <v>15017.545650000002</v>
      </c>
      <c r="AA22" s="64">
        <f t="shared" si="6"/>
        <v>1812.8083155555555</v>
      </c>
    </row>
    <row r="23" spans="1:27" ht="12.75" customHeight="1">
      <c r="A23" s="62">
        <v>2032</v>
      </c>
      <c r="B23" s="63" t="str">
        <f t="shared" si="0"/>
        <v>Seoincheon1CC#2</v>
      </c>
      <c r="C23" s="63" t="s">
        <v>0</v>
      </c>
      <c r="D23" s="64">
        <v>225</v>
      </c>
      <c r="E23" s="64">
        <v>175</v>
      </c>
      <c r="F23" s="64">
        <f t="shared" si="1"/>
        <v>191.33333333333334</v>
      </c>
      <c r="G23" s="64">
        <f t="shared" si="2"/>
        <v>207.66666666666666</v>
      </c>
      <c r="H23" s="64">
        <v>224</v>
      </c>
      <c r="I23" s="67">
        <v>11.7</v>
      </c>
      <c r="J23" s="67">
        <v>11.7</v>
      </c>
      <c r="K23" s="68">
        <v>4</v>
      </c>
      <c r="L23" s="68">
        <v>3</v>
      </c>
      <c r="M23" s="64">
        <v>13000</v>
      </c>
      <c r="N23" s="64">
        <f t="shared" si="3"/>
        <v>407.881871</v>
      </c>
      <c r="O23" s="69">
        <v>30.854</v>
      </c>
      <c r="P23" s="70">
        <v>0.001209</v>
      </c>
      <c r="Q23" s="70">
        <v>1.095819</v>
      </c>
      <c r="R23" s="70">
        <v>100.116971</v>
      </c>
      <c r="S23" s="71">
        <v>38</v>
      </c>
      <c r="T23" s="71">
        <v>6.5</v>
      </c>
      <c r="U23" s="73">
        <f t="shared" si="8"/>
        <v>0.10410958904109589</v>
      </c>
      <c r="V23" s="73">
        <f t="shared" si="9"/>
        <v>0.065</v>
      </c>
      <c r="W23" s="74">
        <f t="shared" si="10"/>
        <v>0.1691095890410959</v>
      </c>
      <c r="X23" s="65">
        <f t="shared" si="4"/>
        <v>55.93238776815111</v>
      </c>
      <c r="Y23" s="66">
        <v>55.93239648957567</v>
      </c>
      <c r="Z23" s="64">
        <f t="shared" si="5"/>
        <v>15017.545650000002</v>
      </c>
      <c r="AA23" s="64">
        <f t="shared" si="6"/>
        <v>1812.8083155555555</v>
      </c>
    </row>
    <row r="24" spans="1:27" ht="12.75" customHeight="1">
      <c r="A24" s="62">
        <v>2033</v>
      </c>
      <c r="B24" s="63" t="str">
        <f t="shared" si="0"/>
        <v>Seoincheon1CC#3</v>
      </c>
      <c r="C24" s="63" t="s">
        <v>0</v>
      </c>
      <c r="D24" s="64">
        <v>225</v>
      </c>
      <c r="E24" s="64">
        <v>175</v>
      </c>
      <c r="F24" s="64">
        <f t="shared" si="1"/>
        <v>191.33333333333334</v>
      </c>
      <c r="G24" s="64">
        <f t="shared" si="2"/>
        <v>207.66666666666666</v>
      </c>
      <c r="H24" s="64">
        <v>224</v>
      </c>
      <c r="I24" s="67">
        <v>11.7</v>
      </c>
      <c r="J24" s="67">
        <v>11.7</v>
      </c>
      <c r="K24" s="68">
        <v>4</v>
      </c>
      <c r="L24" s="68">
        <v>3</v>
      </c>
      <c r="M24" s="64">
        <v>13001</v>
      </c>
      <c r="N24" s="64">
        <f t="shared" si="3"/>
        <v>407.881871</v>
      </c>
      <c r="O24" s="69">
        <v>30.854</v>
      </c>
      <c r="P24" s="70">
        <v>0.001209</v>
      </c>
      <c r="Q24" s="70">
        <v>1.095819</v>
      </c>
      <c r="R24" s="70">
        <v>100.116971</v>
      </c>
      <c r="S24" s="71">
        <v>38</v>
      </c>
      <c r="T24" s="71">
        <v>6.5</v>
      </c>
      <c r="U24" s="73">
        <f t="shared" si="8"/>
        <v>0.10410958904109589</v>
      </c>
      <c r="V24" s="73">
        <f t="shared" si="9"/>
        <v>0.065</v>
      </c>
      <c r="W24" s="74">
        <f t="shared" si="10"/>
        <v>0.1691095890410959</v>
      </c>
      <c r="X24" s="65">
        <f t="shared" si="4"/>
        <v>55.93238776815111</v>
      </c>
      <c r="Y24" s="66">
        <v>55.932392992067115</v>
      </c>
      <c r="Z24" s="64">
        <f t="shared" si="5"/>
        <v>15017.545650000002</v>
      </c>
      <c r="AA24" s="64">
        <f t="shared" si="6"/>
        <v>1812.8083155555555</v>
      </c>
    </row>
    <row r="25" spans="1:27" ht="12.75" customHeight="1">
      <c r="A25" s="62">
        <v>2034</v>
      </c>
      <c r="B25" s="63" t="str">
        <f t="shared" si="0"/>
        <v>Seoincheon1CC#4</v>
      </c>
      <c r="C25" s="63" t="str">
        <f aca="true" t="shared" si="11" ref="C25:C56">C24</f>
        <v>CC</v>
      </c>
      <c r="D25" s="64">
        <v>225</v>
      </c>
      <c r="E25" s="64">
        <v>175</v>
      </c>
      <c r="F25" s="64">
        <f t="shared" si="1"/>
        <v>191.33333333333334</v>
      </c>
      <c r="G25" s="64">
        <f t="shared" si="2"/>
        <v>207.66666666666666</v>
      </c>
      <c r="H25" s="64">
        <v>224</v>
      </c>
      <c r="I25" s="67">
        <v>11.7</v>
      </c>
      <c r="J25" s="67">
        <v>11.7</v>
      </c>
      <c r="K25" s="68">
        <v>4</v>
      </c>
      <c r="L25" s="68">
        <v>3</v>
      </c>
      <c r="M25" s="64">
        <v>13002</v>
      </c>
      <c r="N25" s="64">
        <f t="shared" si="3"/>
        <v>407.881871</v>
      </c>
      <c r="O25" s="69">
        <v>30.854</v>
      </c>
      <c r="P25" s="70">
        <v>0.001209</v>
      </c>
      <c r="Q25" s="70">
        <v>1.095819</v>
      </c>
      <c r="R25" s="70">
        <v>100.116971</v>
      </c>
      <c r="S25" s="71">
        <v>38</v>
      </c>
      <c r="T25" s="71">
        <v>6.5</v>
      </c>
      <c r="U25" s="73">
        <f t="shared" si="8"/>
        <v>0.10410958904109589</v>
      </c>
      <c r="V25" s="73">
        <f t="shared" si="9"/>
        <v>0.065</v>
      </c>
      <c r="W25" s="74">
        <f t="shared" si="10"/>
        <v>0.1691095890410959</v>
      </c>
      <c r="X25" s="65">
        <f t="shared" si="4"/>
        <v>55.93238776815111</v>
      </c>
      <c r="Y25" s="66">
        <v>55.932393960512826</v>
      </c>
      <c r="Z25" s="64">
        <f t="shared" si="5"/>
        <v>15017.545650000002</v>
      </c>
      <c r="AA25" s="64">
        <f t="shared" si="6"/>
        <v>1812.8083155555555</v>
      </c>
    </row>
    <row r="26" spans="1:27" ht="12.75" customHeight="1">
      <c r="A26" s="62">
        <v>2061</v>
      </c>
      <c r="B26" s="63" t="str">
        <f t="shared" si="0"/>
        <v>Seoincheon1CC#5</v>
      </c>
      <c r="C26" s="63" t="str">
        <f t="shared" si="11"/>
        <v>CC</v>
      </c>
      <c r="D26" s="64">
        <v>225</v>
      </c>
      <c r="E26" s="64">
        <v>175</v>
      </c>
      <c r="F26" s="64">
        <f aca="true" t="shared" si="12" ref="F26:F43">E26+(H26-E26)*1/3</f>
        <v>191.33333333333334</v>
      </c>
      <c r="G26" s="64">
        <f aca="true" t="shared" si="13" ref="G26:G43">E26+(H26-E26)*2/3</f>
        <v>207.66666666666666</v>
      </c>
      <c r="H26" s="64">
        <v>224</v>
      </c>
      <c r="I26" s="67">
        <v>11.7</v>
      </c>
      <c r="J26" s="67">
        <v>11.7</v>
      </c>
      <c r="K26" s="68">
        <v>4</v>
      </c>
      <c r="L26" s="68">
        <v>3</v>
      </c>
      <c r="M26" s="64">
        <v>12999</v>
      </c>
      <c r="N26" s="64">
        <f t="shared" si="3"/>
        <v>407.881871</v>
      </c>
      <c r="O26" s="69">
        <v>30.854</v>
      </c>
      <c r="P26" s="70">
        <v>0.001209</v>
      </c>
      <c r="Q26" s="70">
        <v>1.095819</v>
      </c>
      <c r="R26" s="70">
        <v>100.116971</v>
      </c>
      <c r="S26" s="71">
        <v>38</v>
      </c>
      <c r="T26" s="71">
        <v>6.5</v>
      </c>
      <c r="U26" s="73">
        <f t="shared" si="8"/>
        <v>0.10410958904109589</v>
      </c>
      <c r="V26" s="73">
        <f t="shared" si="9"/>
        <v>0.065</v>
      </c>
      <c r="W26" s="74">
        <f t="shared" si="10"/>
        <v>0.1691095890410959</v>
      </c>
      <c r="X26" s="65">
        <f t="shared" si="4"/>
        <v>55.93238776815111</v>
      </c>
      <c r="Y26" s="66">
        <v>55.93239506581841</v>
      </c>
      <c r="Z26" s="64">
        <f t="shared" si="5"/>
        <v>15017.545650000002</v>
      </c>
      <c r="AA26" s="64">
        <f t="shared" si="6"/>
        <v>1812.8083155555555</v>
      </c>
    </row>
    <row r="27" spans="1:27" ht="12.75" customHeight="1">
      <c r="A27" s="62">
        <v>2062</v>
      </c>
      <c r="B27" s="63" t="str">
        <f t="shared" si="0"/>
        <v>Seoincheon1CC#6</v>
      </c>
      <c r="C27" s="63" t="str">
        <f t="shared" si="11"/>
        <v>CC</v>
      </c>
      <c r="D27" s="64">
        <v>225</v>
      </c>
      <c r="E27" s="64">
        <v>175</v>
      </c>
      <c r="F27" s="64">
        <f t="shared" si="12"/>
        <v>191.33333333333334</v>
      </c>
      <c r="G27" s="64">
        <f t="shared" si="13"/>
        <v>207.66666666666666</v>
      </c>
      <c r="H27" s="64">
        <v>224</v>
      </c>
      <c r="I27" s="67">
        <v>11.7</v>
      </c>
      <c r="J27" s="67">
        <v>11.7</v>
      </c>
      <c r="K27" s="68">
        <v>4</v>
      </c>
      <c r="L27" s="68">
        <v>3</v>
      </c>
      <c r="M27" s="64">
        <v>13000</v>
      </c>
      <c r="N27" s="64">
        <f t="shared" si="3"/>
        <v>407.881871</v>
      </c>
      <c r="O27" s="69">
        <v>30.854</v>
      </c>
      <c r="P27" s="70">
        <v>0.001209</v>
      </c>
      <c r="Q27" s="70">
        <v>1.095819</v>
      </c>
      <c r="R27" s="70">
        <v>100.116971</v>
      </c>
      <c r="S27" s="71">
        <v>38</v>
      </c>
      <c r="T27" s="71">
        <v>6.5</v>
      </c>
      <c r="U27" s="73">
        <f t="shared" si="8"/>
        <v>0.10410958904109589</v>
      </c>
      <c r="V27" s="73">
        <f t="shared" si="9"/>
        <v>0.065</v>
      </c>
      <c r="W27" s="74">
        <f t="shared" si="10"/>
        <v>0.1691095890410959</v>
      </c>
      <c r="X27" s="65">
        <f t="shared" si="4"/>
        <v>55.93238776815111</v>
      </c>
      <c r="Y27" s="66">
        <v>55.9323902719802</v>
      </c>
      <c r="Z27" s="64">
        <f t="shared" si="5"/>
        <v>15017.545650000002</v>
      </c>
      <c r="AA27" s="64">
        <f t="shared" si="6"/>
        <v>1812.8083155555555</v>
      </c>
    </row>
    <row r="28" spans="1:27" ht="12.75" customHeight="1">
      <c r="A28" s="62">
        <v>2063</v>
      </c>
      <c r="B28" s="63" t="str">
        <f t="shared" si="0"/>
        <v>Seoincheon1CC#7</v>
      </c>
      <c r="C28" s="63" t="str">
        <f t="shared" si="11"/>
        <v>CC</v>
      </c>
      <c r="D28" s="64">
        <v>225</v>
      </c>
      <c r="E28" s="64">
        <v>175</v>
      </c>
      <c r="F28" s="64">
        <f t="shared" si="12"/>
        <v>191.33333333333334</v>
      </c>
      <c r="G28" s="64">
        <f t="shared" si="13"/>
        <v>207.66666666666666</v>
      </c>
      <c r="H28" s="64">
        <v>224</v>
      </c>
      <c r="I28" s="67">
        <v>11.7</v>
      </c>
      <c r="J28" s="67">
        <v>11.7</v>
      </c>
      <c r="K28" s="68">
        <v>4</v>
      </c>
      <c r="L28" s="68">
        <v>3</v>
      </c>
      <c r="M28" s="64">
        <v>13001</v>
      </c>
      <c r="N28" s="64">
        <f t="shared" si="3"/>
        <v>407.881871</v>
      </c>
      <c r="O28" s="69">
        <v>30.854</v>
      </c>
      <c r="P28" s="70">
        <v>0.001209</v>
      </c>
      <c r="Q28" s="70">
        <v>1.095819</v>
      </c>
      <c r="R28" s="70">
        <v>100.116971</v>
      </c>
      <c r="S28" s="71">
        <v>38</v>
      </c>
      <c r="T28" s="71">
        <v>6.5</v>
      </c>
      <c r="U28" s="73">
        <f t="shared" si="8"/>
        <v>0.10410958904109589</v>
      </c>
      <c r="V28" s="73">
        <f t="shared" si="9"/>
        <v>0.065</v>
      </c>
      <c r="W28" s="74">
        <f t="shared" si="10"/>
        <v>0.1691095890410959</v>
      </c>
      <c r="X28" s="65">
        <f t="shared" si="4"/>
        <v>55.93238776815111</v>
      </c>
      <c r="Y28" s="66">
        <v>55.932389987363656</v>
      </c>
      <c r="Z28" s="64">
        <f t="shared" si="5"/>
        <v>15017.545650000002</v>
      </c>
      <c r="AA28" s="64">
        <f t="shared" si="6"/>
        <v>1812.8083155555555</v>
      </c>
    </row>
    <row r="29" spans="1:27" ht="12.75" customHeight="1">
      <c r="A29" s="62">
        <v>2064</v>
      </c>
      <c r="B29" s="63" t="str">
        <f t="shared" si="0"/>
        <v>Seoincheon1CC#8</v>
      </c>
      <c r="C29" s="63" t="str">
        <f t="shared" si="11"/>
        <v>CC</v>
      </c>
      <c r="D29" s="64">
        <v>225</v>
      </c>
      <c r="E29" s="64">
        <v>175</v>
      </c>
      <c r="F29" s="64">
        <f t="shared" si="12"/>
        <v>191.33333333333334</v>
      </c>
      <c r="G29" s="64">
        <f t="shared" si="13"/>
        <v>207.66666666666666</v>
      </c>
      <c r="H29" s="64">
        <v>224</v>
      </c>
      <c r="I29" s="67">
        <v>11.7</v>
      </c>
      <c r="J29" s="67">
        <v>11.7</v>
      </c>
      <c r="K29" s="68">
        <v>4</v>
      </c>
      <c r="L29" s="68">
        <v>3</v>
      </c>
      <c r="M29" s="64">
        <v>13002</v>
      </c>
      <c r="N29" s="64">
        <f t="shared" si="3"/>
        <v>407.881871</v>
      </c>
      <c r="O29" s="69">
        <v>30.854</v>
      </c>
      <c r="P29" s="70">
        <v>0.001209</v>
      </c>
      <c r="Q29" s="70">
        <v>1.095819</v>
      </c>
      <c r="R29" s="70">
        <v>100.116971</v>
      </c>
      <c r="S29" s="71">
        <v>38</v>
      </c>
      <c r="T29" s="71">
        <v>6.5</v>
      </c>
      <c r="U29" s="73">
        <f t="shared" si="8"/>
        <v>0.10410958904109589</v>
      </c>
      <c r="V29" s="73">
        <f t="shared" si="9"/>
        <v>0.065</v>
      </c>
      <c r="W29" s="74">
        <f t="shared" si="10"/>
        <v>0.1691095890410959</v>
      </c>
      <c r="X29" s="65">
        <f t="shared" si="4"/>
        <v>55.93238776815111</v>
      </c>
      <c r="Y29" s="66">
        <v>55.932394767849686</v>
      </c>
      <c r="Z29" s="64">
        <f t="shared" si="5"/>
        <v>15017.545650000002</v>
      </c>
      <c r="AA29" s="64">
        <f t="shared" si="6"/>
        <v>1812.8083155555555</v>
      </c>
    </row>
    <row r="30" spans="1:27" ht="12.75" customHeight="1">
      <c r="A30" s="62">
        <v>2091</v>
      </c>
      <c r="B30" s="63" t="str">
        <f t="shared" si="0"/>
        <v>Shinincheon2CC#9</v>
      </c>
      <c r="C30" s="63" t="str">
        <f t="shared" si="11"/>
        <v>CC</v>
      </c>
      <c r="D30" s="64">
        <v>450</v>
      </c>
      <c r="E30" s="64">
        <v>165</v>
      </c>
      <c r="F30" s="64">
        <f t="shared" si="12"/>
        <v>275.6666666666667</v>
      </c>
      <c r="G30" s="64">
        <f t="shared" si="13"/>
        <v>386.33333333333337</v>
      </c>
      <c r="H30" s="64">
        <v>497</v>
      </c>
      <c r="I30" s="67">
        <v>25</v>
      </c>
      <c r="J30" s="67">
        <v>25</v>
      </c>
      <c r="K30" s="68">
        <v>4</v>
      </c>
      <c r="L30" s="68">
        <v>3</v>
      </c>
      <c r="M30" s="64">
        <v>12999</v>
      </c>
      <c r="N30" s="64">
        <f t="shared" si="3"/>
        <v>782.9142179999999</v>
      </c>
      <c r="O30" s="69">
        <v>30.854</v>
      </c>
      <c r="P30" s="70">
        <v>1E-06</v>
      </c>
      <c r="Q30" s="70">
        <v>1.642558</v>
      </c>
      <c r="R30" s="70">
        <v>43.560618</v>
      </c>
      <c r="S30" s="71">
        <v>49</v>
      </c>
      <c r="T30" s="71">
        <v>6.5</v>
      </c>
      <c r="U30" s="73">
        <f t="shared" si="8"/>
        <v>0.13424657534246576</v>
      </c>
      <c r="V30" s="73">
        <f t="shared" si="9"/>
        <v>0.065</v>
      </c>
      <c r="W30" s="74">
        <f t="shared" si="10"/>
        <v>0.19924657534246576</v>
      </c>
      <c r="X30" s="65">
        <f t="shared" si="4"/>
        <v>53.68007840482666</v>
      </c>
      <c r="Y30" s="66">
        <v>53.68008455782542</v>
      </c>
      <c r="Z30" s="64">
        <f t="shared" si="5"/>
        <v>6534.0927</v>
      </c>
      <c r="AA30" s="64">
        <f t="shared" si="6"/>
        <v>1739.809373333333</v>
      </c>
    </row>
    <row r="31" spans="1:27" ht="12.75" customHeight="1">
      <c r="A31" s="62">
        <v>2092</v>
      </c>
      <c r="B31" s="63" t="str">
        <f t="shared" si="0"/>
        <v>Shinincheon2CC#10</v>
      </c>
      <c r="C31" s="63" t="str">
        <f t="shared" si="11"/>
        <v>CC</v>
      </c>
      <c r="D31" s="64">
        <v>450</v>
      </c>
      <c r="E31" s="64">
        <v>165</v>
      </c>
      <c r="F31" s="64">
        <f t="shared" si="12"/>
        <v>275.6666666666667</v>
      </c>
      <c r="G31" s="64">
        <f t="shared" si="13"/>
        <v>386.33333333333337</v>
      </c>
      <c r="H31" s="64">
        <v>497</v>
      </c>
      <c r="I31" s="67">
        <v>25</v>
      </c>
      <c r="J31" s="67">
        <v>25</v>
      </c>
      <c r="K31" s="68">
        <v>4</v>
      </c>
      <c r="L31" s="68">
        <v>3</v>
      </c>
      <c r="M31" s="64">
        <v>13000</v>
      </c>
      <c r="N31" s="64">
        <f t="shared" si="3"/>
        <v>782.9142179999999</v>
      </c>
      <c r="O31" s="69">
        <v>30.854</v>
      </c>
      <c r="P31" s="70">
        <v>1E-06</v>
      </c>
      <c r="Q31" s="70">
        <v>1.642558</v>
      </c>
      <c r="R31" s="70">
        <v>43.560618</v>
      </c>
      <c r="S31" s="71">
        <v>49</v>
      </c>
      <c r="T31" s="71">
        <v>6.5</v>
      </c>
      <c r="U31" s="73">
        <f t="shared" si="8"/>
        <v>0.13424657534246576</v>
      </c>
      <c r="V31" s="73">
        <f t="shared" si="9"/>
        <v>0.065</v>
      </c>
      <c r="W31" s="74">
        <f t="shared" si="10"/>
        <v>0.19924657534246576</v>
      </c>
      <c r="X31" s="65">
        <f t="shared" si="4"/>
        <v>53.68007840482666</v>
      </c>
      <c r="Y31" s="66">
        <v>53.6800791189297</v>
      </c>
      <c r="Z31" s="64">
        <f t="shared" si="5"/>
        <v>6534.0927</v>
      </c>
      <c r="AA31" s="64">
        <f t="shared" si="6"/>
        <v>1739.809373333333</v>
      </c>
    </row>
    <row r="32" spans="1:27" ht="12.75" customHeight="1">
      <c r="A32" s="62">
        <v>2121</v>
      </c>
      <c r="B32" s="63" t="str">
        <f t="shared" si="0"/>
        <v>Shinincheon2CC#11</v>
      </c>
      <c r="C32" s="63" t="str">
        <f t="shared" si="11"/>
        <v>CC</v>
      </c>
      <c r="D32" s="64">
        <v>450</v>
      </c>
      <c r="E32" s="64">
        <v>165</v>
      </c>
      <c r="F32" s="64">
        <f t="shared" si="12"/>
        <v>275.6666666666667</v>
      </c>
      <c r="G32" s="64">
        <f t="shared" si="13"/>
        <v>386.33333333333337</v>
      </c>
      <c r="H32" s="64">
        <v>497</v>
      </c>
      <c r="I32" s="67">
        <v>25</v>
      </c>
      <c r="J32" s="67">
        <v>25</v>
      </c>
      <c r="K32" s="68">
        <v>4</v>
      </c>
      <c r="L32" s="68">
        <v>3</v>
      </c>
      <c r="M32" s="64">
        <v>12999</v>
      </c>
      <c r="N32" s="64">
        <f t="shared" si="3"/>
        <v>782.9142179999999</v>
      </c>
      <c r="O32" s="69">
        <v>30.854</v>
      </c>
      <c r="P32" s="70">
        <v>1E-06</v>
      </c>
      <c r="Q32" s="70">
        <v>1.642558</v>
      </c>
      <c r="R32" s="70">
        <v>43.560618</v>
      </c>
      <c r="S32" s="71">
        <v>49</v>
      </c>
      <c r="T32" s="71">
        <v>6.5</v>
      </c>
      <c r="U32" s="73">
        <f t="shared" si="8"/>
        <v>0.13424657534246576</v>
      </c>
      <c r="V32" s="73">
        <f t="shared" si="9"/>
        <v>0.065</v>
      </c>
      <c r="W32" s="74">
        <f t="shared" si="10"/>
        <v>0.19924657534246576</v>
      </c>
      <c r="X32" s="65">
        <f t="shared" si="4"/>
        <v>53.68007840482666</v>
      </c>
      <c r="Y32" s="66">
        <v>53.68008372400193</v>
      </c>
      <c r="Z32" s="64">
        <f t="shared" si="5"/>
        <v>6534.0927</v>
      </c>
      <c r="AA32" s="64">
        <f t="shared" si="6"/>
        <v>1739.809373333333</v>
      </c>
    </row>
    <row r="33" spans="1:27" ht="12.75" customHeight="1">
      <c r="A33" s="62">
        <v>2122</v>
      </c>
      <c r="B33" s="63" t="str">
        <f t="shared" si="0"/>
        <v>Shinincheon2CC#12</v>
      </c>
      <c r="C33" s="63" t="str">
        <f t="shared" si="11"/>
        <v>CC</v>
      </c>
      <c r="D33" s="64">
        <v>450</v>
      </c>
      <c r="E33" s="64">
        <v>165</v>
      </c>
      <c r="F33" s="64">
        <f t="shared" si="12"/>
        <v>275.6666666666667</v>
      </c>
      <c r="G33" s="64">
        <f t="shared" si="13"/>
        <v>386.33333333333337</v>
      </c>
      <c r="H33" s="64">
        <v>497</v>
      </c>
      <c r="I33" s="67">
        <v>25</v>
      </c>
      <c r="J33" s="67">
        <v>25</v>
      </c>
      <c r="K33" s="68">
        <v>4</v>
      </c>
      <c r="L33" s="68">
        <v>3</v>
      </c>
      <c r="M33" s="64">
        <v>13000</v>
      </c>
      <c r="N33" s="64">
        <f t="shared" si="3"/>
        <v>782.9142179999999</v>
      </c>
      <c r="O33" s="69">
        <v>30.854</v>
      </c>
      <c r="P33" s="70">
        <v>1E-06</v>
      </c>
      <c r="Q33" s="70">
        <v>1.642558</v>
      </c>
      <c r="R33" s="70">
        <v>43.560618</v>
      </c>
      <c r="S33" s="71">
        <v>49</v>
      </c>
      <c r="T33" s="71">
        <v>6.5</v>
      </c>
      <c r="U33" s="73">
        <f t="shared" si="8"/>
        <v>0.13424657534246576</v>
      </c>
      <c r="V33" s="73">
        <f t="shared" si="9"/>
        <v>0.065</v>
      </c>
      <c r="W33" s="74">
        <f t="shared" si="10"/>
        <v>0.19924657534246576</v>
      </c>
      <c r="X33" s="65">
        <f t="shared" si="4"/>
        <v>53.68007840482666</v>
      </c>
      <c r="Y33" s="66">
        <v>53.68008013845165</v>
      </c>
      <c r="Z33" s="64">
        <f t="shared" si="5"/>
        <v>6534.0927</v>
      </c>
      <c r="AA33" s="64">
        <f t="shared" si="6"/>
        <v>1739.809373333333</v>
      </c>
    </row>
    <row r="34" spans="1:27" ht="12.75" customHeight="1">
      <c r="A34" s="62">
        <v>2211</v>
      </c>
      <c r="B34" s="63" t="str">
        <f t="shared" si="0"/>
        <v>AnyangCC#1</v>
      </c>
      <c r="C34" s="63" t="str">
        <f t="shared" si="11"/>
        <v>CC</v>
      </c>
      <c r="D34" s="64">
        <v>450</v>
      </c>
      <c r="E34" s="64">
        <v>180</v>
      </c>
      <c r="F34" s="64">
        <f t="shared" si="12"/>
        <v>275.6666666666667</v>
      </c>
      <c r="G34" s="64">
        <f t="shared" si="13"/>
        <v>371.33333333333337</v>
      </c>
      <c r="H34" s="64">
        <v>467</v>
      </c>
      <c r="I34" s="67">
        <v>22.5</v>
      </c>
      <c r="J34" s="67">
        <v>22.5</v>
      </c>
      <c r="K34" s="68">
        <v>4</v>
      </c>
      <c r="L34" s="68">
        <v>3</v>
      </c>
      <c r="M34" s="64">
        <v>12999</v>
      </c>
      <c r="N34" s="64">
        <f t="shared" si="3"/>
        <v>892.68053</v>
      </c>
      <c r="O34" s="69">
        <v>30.854</v>
      </c>
      <c r="P34" s="70">
        <v>0.000203</v>
      </c>
      <c r="Q34" s="70">
        <v>1.837431</v>
      </c>
      <c r="R34" s="70">
        <v>24.72908</v>
      </c>
      <c r="S34" s="71">
        <v>45</v>
      </c>
      <c r="T34" s="71">
        <v>6.5</v>
      </c>
      <c r="U34" s="73">
        <f t="shared" si="8"/>
        <v>0.1232876712328767</v>
      </c>
      <c r="V34" s="73">
        <f t="shared" si="9"/>
        <v>0.065</v>
      </c>
      <c r="W34" s="74">
        <f t="shared" si="10"/>
        <v>0.1882876712328767</v>
      </c>
      <c r="X34" s="65">
        <f t="shared" si="4"/>
        <v>61.20614460582222</v>
      </c>
      <c r="Y34" s="66">
        <v>61.20615265012195</v>
      </c>
      <c r="Z34" s="64">
        <f t="shared" si="5"/>
        <v>3709.362</v>
      </c>
      <c r="AA34" s="64">
        <f t="shared" si="6"/>
        <v>1983.734511111111</v>
      </c>
    </row>
    <row r="35" spans="1:27" ht="12.75" customHeight="1">
      <c r="A35" s="62">
        <v>2271</v>
      </c>
      <c r="B35" s="63" t="str">
        <f aca="true" t="shared" si="14" ref="B35:B66">VLOOKUP(A35,EngName,3,FALSE)</f>
        <v>BundangCC#1</v>
      </c>
      <c r="C35" s="63" t="str">
        <f t="shared" si="11"/>
        <v>CC</v>
      </c>
      <c r="D35" s="64">
        <v>560</v>
      </c>
      <c r="E35" s="64">
        <v>180</v>
      </c>
      <c r="F35" s="64">
        <f t="shared" si="12"/>
        <v>304.3333333333333</v>
      </c>
      <c r="G35" s="64">
        <f t="shared" si="13"/>
        <v>428.66666666666663</v>
      </c>
      <c r="H35" s="64">
        <v>553</v>
      </c>
      <c r="I35" s="67">
        <v>12</v>
      </c>
      <c r="J35" s="67">
        <v>12</v>
      </c>
      <c r="K35" s="68">
        <v>4</v>
      </c>
      <c r="L35" s="68">
        <v>3</v>
      </c>
      <c r="M35" s="64">
        <v>13019</v>
      </c>
      <c r="N35" s="64">
        <f aca="true" t="shared" si="15" ref="N35:N66">R35+D35*Q35+(D35^2)*P35</f>
        <v>1191.456149</v>
      </c>
      <c r="O35" s="69">
        <v>30.854</v>
      </c>
      <c r="P35" s="70">
        <v>3E-06</v>
      </c>
      <c r="Q35" s="70">
        <v>2.011941</v>
      </c>
      <c r="R35" s="70">
        <v>63.828389</v>
      </c>
      <c r="S35" s="71">
        <v>36</v>
      </c>
      <c r="T35" s="71">
        <v>6.5</v>
      </c>
      <c r="U35" s="73">
        <f t="shared" si="8"/>
        <v>0.09863013698630137</v>
      </c>
      <c r="V35" s="73">
        <f t="shared" si="9"/>
        <v>0.065</v>
      </c>
      <c r="W35" s="74">
        <f t="shared" si="10"/>
        <v>0.16363013698630136</v>
      </c>
      <c r="X35" s="65">
        <f aca="true" t="shared" si="16" ref="X35:X66">AA35*O35/1000</f>
        <v>65.64497860936785</v>
      </c>
      <c r="Y35" s="66">
        <v>65.64498379028595</v>
      </c>
      <c r="Z35" s="64">
        <f aca="true" t="shared" si="17" ref="Z35:Z66">R35*150</f>
        <v>9574.25835</v>
      </c>
      <c r="AA35" s="64">
        <f aca="true" t="shared" si="18" ref="AA35:AA66">(R35+Q35*D35+(D35^2)*P35)/D35*1000</f>
        <v>2127.6002660714285</v>
      </c>
    </row>
    <row r="36" spans="1:27" ht="12.75" customHeight="1">
      <c r="A36" s="62">
        <v>2272</v>
      </c>
      <c r="B36" s="63" t="str">
        <f t="shared" si="14"/>
        <v>BundangCC#2</v>
      </c>
      <c r="C36" s="63" t="str">
        <f t="shared" si="11"/>
        <v>CC</v>
      </c>
      <c r="D36" s="64">
        <v>340</v>
      </c>
      <c r="E36" s="64">
        <v>105</v>
      </c>
      <c r="F36" s="64">
        <f t="shared" si="12"/>
        <v>186.33333333333331</v>
      </c>
      <c r="G36" s="64">
        <f t="shared" si="13"/>
        <v>267.66666666666663</v>
      </c>
      <c r="H36" s="64">
        <v>349</v>
      </c>
      <c r="I36" s="67">
        <v>12</v>
      </c>
      <c r="J36" s="67">
        <v>12</v>
      </c>
      <c r="K36" s="68">
        <v>4</v>
      </c>
      <c r="L36" s="68">
        <v>3</v>
      </c>
      <c r="M36" s="64">
        <v>13019</v>
      </c>
      <c r="N36" s="64">
        <f t="shared" si="15"/>
        <v>696.5278460000001</v>
      </c>
      <c r="O36" s="69">
        <v>30.854</v>
      </c>
      <c r="P36" s="70">
        <v>0.000238</v>
      </c>
      <c r="Q36" s="70">
        <v>1.595463</v>
      </c>
      <c r="R36" s="70">
        <v>126.557626</v>
      </c>
      <c r="S36" s="71">
        <v>47</v>
      </c>
      <c r="T36" s="71">
        <v>6.5</v>
      </c>
      <c r="U36" s="73">
        <f t="shared" si="8"/>
        <v>0.12876712328767123</v>
      </c>
      <c r="V36" s="73">
        <f t="shared" si="9"/>
        <v>0.065</v>
      </c>
      <c r="W36" s="74">
        <f t="shared" si="10"/>
        <v>0.19376712328767123</v>
      </c>
      <c r="X36" s="65">
        <f t="shared" si="16"/>
        <v>63.207853413188246</v>
      </c>
      <c r="Y36" s="66">
        <v>63.207857323113615</v>
      </c>
      <c r="Z36" s="64">
        <f t="shared" si="17"/>
        <v>18983.6439</v>
      </c>
      <c r="AA36" s="64">
        <f t="shared" si="18"/>
        <v>2048.6113117647064</v>
      </c>
    </row>
    <row r="37" spans="1:27" ht="12.75" customHeight="1">
      <c r="A37" s="62">
        <v>2311</v>
      </c>
      <c r="B37" s="63" t="str">
        <f t="shared" si="14"/>
        <v>IlsanCC#1</v>
      </c>
      <c r="C37" s="63" t="str">
        <f t="shared" si="11"/>
        <v>CC</v>
      </c>
      <c r="D37" s="64">
        <v>600</v>
      </c>
      <c r="E37" s="64">
        <v>221</v>
      </c>
      <c r="F37" s="64">
        <f t="shared" si="12"/>
        <v>353</v>
      </c>
      <c r="G37" s="64">
        <f t="shared" si="13"/>
        <v>485</v>
      </c>
      <c r="H37" s="64">
        <v>617</v>
      </c>
      <c r="I37" s="67">
        <v>45</v>
      </c>
      <c r="J37" s="67">
        <v>45</v>
      </c>
      <c r="K37" s="68">
        <v>4</v>
      </c>
      <c r="L37" s="68">
        <v>3</v>
      </c>
      <c r="M37" s="64">
        <v>12999</v>
      </c>
      <c r="N37" s="64">
        <f t="shared" si="15"/>
        <v>1169.182564</v>
      </c>
      <c r="O37" s="69">
        <v>30.854</v>
      </c>
      <c r="P37" s="70">
        <v>1E-06</v>
      </c>
      <c r="Q37" s="70">
        <v>1.877008</v>
      </c>
      <c r="R37" s="70">
        <v>42.617764</v>
      </c>
      <c r="S37" s="71">
        <v>38</v>
      </c>
      <c r="T37" s="71">
        <v>6.5</v>
      </c>
      <c r="U37" s="73">
        <f t="shared" si="8"/>
        <v>0.10410958904109589</v>
      </c>
      <c r="V37" s="73">
        <f t="shared" si="9"/>
        <v>0.065</v>
      </c>
      <c r="W37" s="74">
        <f t="shared" si="10"/>
        <v>0.1691095890410959</v>
      </c>
      <c r="X37" s="65">
        <f t="shared" si="16"/>
        <v>60.12326471609333</v>
      </c>
      <c r="Y37" s="66">
        <v>60.12326620641975</v>
      </c>
      <c r="Z37" s="64">
        <f t="shared" si="17"/>
        <v>6392.6646</v>
      </c>
      <c r="AA37" s="64">
        <f t="shared" si="18"/>
        <v>1948.6376066666667</v>
      </c>
    </row>
    <row r="38" spans="1:27" ht="12.75" customHeight="1">
      <c r="A38" s="62">
        <v>2312</v>
      </c>
      <c r="B38" s="63" t="str">
        <f t="shared" si="14"/>
        <v>IlsanCC#2</v>
      </c>
      <c r="C38" s="63" t="str">
        <f t="shared" si="11"/>
        <v>CC</v>
      </c>
      <c r="D38" s="64">
        <v>300</v>
      </c>
      <c r="E38" s="64">
        <v>111</v>
      </c>
      <c r="F38" s="64">
        <f t="shared" si="12"/>
        <v>178</v>
      </c>
      <c r="G38" s="64">
        <f t="shared" si="13"/>
        <v>245</v>
      </c>
      <c r="H38" s="64">
        <v>312</v>
      </c>
      <c r="I38" s="67">
        <v>25</v>
      </c>
      <c r="J38" s="67">
        <v>25</v>
      </c>
      <c r="K38" s="68">
        <v>4</v>
      </c>
      <c r="L38" s="68">
        <v>3</v>
      </c>
      <c r="M38" s="64">
        <v>12999</v>
      </c>
      <c r="N38" s="64">
        <f t="shared" si="15"/>
        <v>569.380408</v>
      </c>
      <c r="O38" s="69">
        <v>30.854</v>
      </c>
      <c r="P38" s="70">
        <v>0.000286</v>
      </c>
      <c r="Q38" s="70">
        <v>1.334793</v>
      </c>
      <c r="R38" s="70">
        <v>143.202508</v>
      </c>
      <c r="S38" s="71">
        <v>25</v>
      </c>
      <c r="T38" s="71">
        <v>6.5</v>
      </c>
      <c r="U38" s="73">
        <f t="shared" si="8"/>
        <v>0.0684931506849315</v>
      </c>
      <c r="V38" s="73">
        <f t="shared" si="9"/>
        <v>0.065</v>
      </c>
      <c r="W38" s="74">
        <f t="shared" si="10"/>
        <v>0.1334931506849315</v>
      </c>
      <c r="X38" s="65">
        <f t="shared" si="16"/>
        <v>58.558877028106664</v>
      </c>
      <c r="Y38" s="66">
        <v>58.558885637110365</v>
      </c>
      <c r="Z38" s="64">
        <f t="shared" si="17"/>
        <v>21480.3762</v>
      </c>
      <c r="AA38" s="64">
        <f t="shared" si="18"/>
        <v>1897.9346933333331</v>
      </c>
    </row>
    <row r="39" spans="1:27" ht="12.75" customHeight="1">
      <c r="A39" s="62">
        <v>2341</v>
      </c>
      <c r="B39" s="63" t="str">
        <f t="shared" si="14"/>
        <v>BucheonCC#1</v>
      </c>
      <c r="C39" s="63" t="str">
        <f t="shared" si="11"/>
        <v>CC</v>
      </c>
      <c r="D39" s="64">
        <v>450</v>
      </c>
      <c r="E39" s="64">
        <v>155</v>
      </c>
      <c r="F39" s="64">
        <f t="shared" si="12"/>
        <v>259.6666666666667</v>
      </c>
      <c r="G39" s="64">
        <f t="shared" si="13"/>
        <v>364.33333333333337</v>
      </c>
      <c r="H39" s="64">
        <v>469</v>
      </c>
      <c r="I39" s="67">
        <v>27.6</v>
      </c>
      <c r="J39" s="67">
        <v>27.6</v>
      </c>
      <c r="K39" s="68">
        <v>3</v>
      </c>
      <c r="L39" s="68">
        <v>3</v>
      </c>
      <c r="M39" s="64">
        <v>12999</v>
      </c>
      <c r="N39" s="64">
        <f t="shared" si="15"/>
        <v>893.3463879999999</v>
      </c>
      <c r="O39" s="69">
        <v>30.854</v>
      </c>
      <c r="P39" s="70">
        <v>0.000905</v>
      </c>
      <c r="Q39" s="70">
        <v>1.070092</v>
      </c>
      <c r="R39" s="70">
        <v>228.542488</v>
      </c>
      <c r="S39" s="71">
        <v>45</v>
      </c>
      <c r="T39" s="71">
        <v>6.5</v>
      </c>
      <c r="U39" s="73">
        <f t="shared" si="8"/>
        <v>0.1232876712328767</v>
      </c>
      <c r="V39" s="73">
        <f t="shared" si="9"/>
        <v>0.065</v>
      </c>
      <c r="W39" s="74">
        <f t="shared" si="10"/>
        <v>0.1882876712328767</v>
      </c>
      <c r="X39" s="65">
        <f t="shared" si="16"/>
        <v>61.2517987896711</v>
      </c>
      <c r="Y39" s="66">
        <v>61.2517999283041</v>
      </c>
      <c r="Z39" s="64">
        <f t="shared" si="17"/>
        <v>34281.3732</v>
      </c>
      <c r="AA39" s="64">
        <f t="shared" si="18"/>
        <v>1985.2141955555553</v>
      </c>
    </row>
    <row r="40" spans="1:27" ht="12.75" customHeight="1">
      <c r="A40" s="62">
        <v>2381</v>
      </c>
      <c r="B40" s="63" t="str">
        <f t="shared" si="14"/>
        <v>PyongtackCC#1</v>
      </c>
      <c r="C40" s="63" t="str">
        <f t="shared" si="11"/>
        <v>CC</v>
      </c>
      <c r="D40" s="64">
        <v>480</v>
      </c>
      <c r="E40" s="64">
        <v>163</v>
      </c>
      <c r="F40" s="64">
        <f t="shared" si="12"/>
        <v>275.3333333333333</v>
      </c>
      <c r="G40" s="64">
        <f t="shared" si="13"/>
        <v>387.66666666666663</v>
      </c>
      <c r="H40" s="64">
        <v>500</v>
      </c>
      <c r="I40" s="67">
        <v>43.2</v>
      </c>
      <c r="J40" s="67">
        <v>43.2</v>
      </c>
      <c r="K40" s="68">
        <v>4</v>
      </c>
      <c r="L40" s="68">
        <v>3</v>
      </c>
      <c r="M40" s="64">
        <v>12999</v>
      </c>
      <c r="N40" s="64">
        <f t="shared" si="15"/>
        <v>970.229303</v>
      </c>
      <c r="O40" s="69">
        <v>30.854</v>
      </c>
      <c r="P40" s="70">
        <v>0.000167</v>
      </c>
      <c r="Q40" s="70">
        <v>1.765616</v>
      </c>
      <c r="R40" s="70">
        <v>84.256823</v>
      </c>
      <c r="S40" s="71">
        <v>36</v>
      </c>
      <c r="T40" s="71">
        <v>6.5</v>
      </c>
      <c r="U40" s="73">
        <f t="shared" si="8"/>
        <v>0.09863013698630137</v>
      </c>
      <c r="V40" s="73">
        <f t="shared" si="9"/>
        <v>0.065</v>
      </c>
      <c r="W40" s="74">
        <f t="shared" si="10"/>
        <v>0.16363013698630136</v>
      </c>
      <c r="X40" s="65">
        <f t="shared" si="16"/>
        <v>62.36553107242082</v>
      </c>
      <c r="Y40" s="66">
        <v>62.36553570038168</v>
      </c>
      <c r="Z40" s="64">
        <f t="shared" si="17"/>
        <v>12638.523449999999</v>
      </c>
      <c r="AA40" s="64">
        <f t="shared" si="18"/>
        <v>2021.3110479166664</v>
      </c>
    </row>
    <row r="41" spans="1:27" ht="12.75" customHeight="1">
      <c r="A41" s="62">
        <v>2431</v>
      </c>
      <c r="B41" s="63" t="str">
        <f t="shared" si="14"/>
        <v>UlsanCC#1</v>
      </c>
      <c r="C41" s="63" t="str">
        <f t="shared" si="11"/>
        <v>CC</v>
      </c>
      <c r="D41" s="64">
        <v>300</v>
      </c>
      <c r="E41" s="64">
        <v>100</v>
      </c>
      <c r="F41" s="64">
        <f t="shared" si="12"/>
        <v>167.33333333333331</v>
      </c>
      <c r="G41" s="64">
        <f t="shared" si="13"/>
        <v>234.66666666666666</v>
      </c>
      <c r="H41" s="64">
        <v>302</v>
      </c>
      <c r="I41" s="67">
        <v>15</v>
      </c>
      <c r="J41" s="67">
        <v>15</v>
      </c>
      <c r="K41" s="68">
        <v>4</v>
      </c>
      <c r="L41" s="68">
        <v>3</v>
      </c>
      <c r="M41" s="64">
        <v>12999</v>
      </c>
      <c r="N41" s="64">
        <f t="shared" si="15"/>
        <v>598.1897930000001</v>
      </c>
      <c r="O41" s="69">
        <v>30.854</v>
      </c>
      <c r="P41" s="70">
        <v>1E-06</v>
      </c>
      <c r="Q41" s="70">
        <v>1.853132</v>
      </c>
      <c r="R41" s="70">
        <v>42.160193</v>
      </c>
      <c r="S41" s="71">
        <v>34</v>
      </c>
      <c r="T41" s="71">
        <v>6.5</v>
      </c>
      <c r="U41" s="73">
        <f t="shared" si="8"/>
        <v>0.09315068493150686</v>
      </c>
      <c r="V41" s="73">
        <f t="shared" si="9"/>
        <v>0.065</v>
      </c>
      <c r="W41" s="74">
        <f t="shared" si="10"/>
        <v>0.15815068493150686</v>
      </c>
      <c r="X41" s="65">
        <f t="shared" si="16"/>
        <v>61.521826244073345</v>
      </c>
      <c r="Y41" s="66">
        <v>61.52182956088315</v>
      </c>
      <c r="Z41" s="64">
        <f t="shared" si="17"/>
        <v>6324.02895</v>
      </c>
      <c r="AA41" s="64">
        <f t="shared" si="18"/>
        <v>1993.965976666667</v>
      </c>
    </row>
    <row r="42" spans="1:27" ht="12.75" customHeight="1">
      <c r="A42" s="62">
        <v>2432</v>
      </c>
      <c r="B42" s="63" t="str">
        <f t="shared" si="14"/>
        <v>UlsanCC#2</v>
      </c>
      <c r="C42" s="63" t="str">
        <f t="shared" si="11"/>
        <v>CC</v>
      </c>
      <c r="D42" s="64">
        <v>450</v>
      </c>
      <c r="E42" s="64">
        <v>165</v>
      </c>
      <c r="F42" s="64">
        <f t="shared" si="12"/>
        <v>280.3333333333333</v>
      </c>
      <c r="G42" s="64">
        <f t="shared" si="13"/>
        <v>395.66666666666663</v>
      </c>
      <c r="H42" s="64">
        <v>511</v>
      </c>
      <c r="I42" s="67">
        <v>20</v>
      </c>
      <c r="J42" s="67">
        <v>20</v>
      </c>
      <c r="K42" s="68">
        <v>4</v>
      </c>
      <c r="L42" s="68">
        <v>3</v>
      </c>
      <c r="M42" s="64">
        <v>12999</v>
      </c>
      <c r="N42" s="64">
        <f t="shared" si="15"/>
        <v>795.7224010000001</v>
      </c>
      <c r="O42" s="69">
        <v>30.854</v>
      </c>
      <c r="P42" s="70">
        <v>1E-06</v>
      </c>
      <c r="Q42" s="70">
        <v>1.609323</v>
      </c>
      <c r="R42" s="70">
        <v>71.324551</v>
      </c>
      <c r="S42" s="71">
        <v>39</v>
      </c>
      <c r="T42" s="71">
        <v>6.5</v>
      </c>
      <c r="U42" s="73">
        <f t="shared" si="8"/>
        <v>0.10684931506849316</v>
      </c>
      <c r="V42" s="73">
        <f t="shared" si="9"/>
        <v>0.065</v>
      </c>
      <c r="W42" s="74">
        <f t="shared" si="10"/>
        <v>0.17184931506849316</v>
      </c>
      <c r="X42" s="65">
        <f t="shared" si="16"/>
        <v>54.55826435656444</v>
      </c>
      <c r="Y42" s="66">
        <v>54.55827085890568</v>
      </c>
      <c r="Z42" s="64">
        <f t="shared" si="17"/>
        <v>10698.68265</v>
      </c>
      <c r="AA42" s="64">
        <f t="shared" si="18"/>
        <v>1768.2720022222225</v>
      </c>
    </row>
    <row r="43" spans="1:27" ht="12.75" customHeight="1">
      <c r="A43" s="62">
        <v>2433</v>
      </c>
      <c r="B43" s="63" t="str">
        <f t="shared" si="14"/>
        <v>UlsanCC#3</v>
      </c>
      <c r="C43" s="63" t="str">
        <f t="shared" si="11"/>
        <v>CC</v>
      </c>
      <c r="D43" s="64">
        <v>450</v>
      </c>
      <c r="E43" s="64">
        <v>165</v>
      </c>
      <c r="F43" s="64">
        <f t="shared" si="12"/>
        <v>280.3333333333333</v>
      </c>
      <c r="G43" s="64">
        <f t="shared" si="13"/>
        <v>395.66666666666663</v>
      </c>
      <c r="H43" s="64">
        <v>511</v>
      </c>
      <c r="I43" s="67">
        <v>20</v>
      </c>
      <c r="J43" s="67">
        <v>20</v>
      </c>
      <c r="K43" s="68">
        <v>4</v>
      </c>
      <c r="L43" s="68">
        <v>3</v>
      </c>
      <c r="M43" s="64">
        <v>13000</v>
      </c>
      <c r="N43" s="64">
        <f t="shared" si="15"/>
        <v>795.7224010000001</v>
      </c>
      <c r="O43" s="69">
        <v>30.854</v>
      </c>
      <c r="P43" s="70">
        <v>1E-06</v>
      </c>
      <c r="Q43" s="70">
        <v>1.609323</v>
      </c>
      <c r="R43" s="70">
        <v>71.324551</v>
      </c>
      <c r="S43" s="71">
        <v>35</v>
      </c>
      <c r="T43" s="71">
        <v>6.5</v>
      </c>
      <c r="U43" s="73">
        <f t="shared" si="8"/>
        <v>0.0958904109589041</v>
      </c>
      <c r="V43" s="73">
        <f t="shared" si="9"/>
        <v>0.065</v>
      </c>
      <c r="W43" s="74">
        <f t="shared" si="10"/>
        <v>0.1608904109589041</v>
      </c>
      <c r="X43" s="65">
        <f t="shared" si="16"/>
        <v>54.55826435656444</v>
      </c>
      <c r="Y43" s="66">
        <v>54.55826596312533</v>
      </c>
      <c r="Z43" s="64">
        <f t="shared" si="17"/>
        <v>10698.68265</v>
      </c>
      <c r="AA43" s="64">
        <f t="shared" si="18"/>
        <v>1768.2720022222225</v>
      </c>
    </row>
    <row r="44" spans="1:27" ht="12.75" customHeight="1">
      <c r="A44" s="62">
        <v>2481</v>
      </c>
      <c r="B44" s="63" t="str">
        <f t="shared" si="14"/>
        <v>BoryeongCC#1</v>
      </c>
      <c r="C44" s="63" t="str">
        <f t="shared" si="11"/>
        <v>CC</v>
      </c>
      <c r="D44" s="64">
        <v>450</v>
      </c>
      <c r="E44" s="64">
        <v>196</v>
      </c>
      <c r="F44" s="64">
        <f aca="true" t="shared" si="19" ref="F44:F64">E44+(H44-E44)*1/3</f>
        <v>297</v>
      </c>
      <c r="G44" s="64">
        <f aca="true" t="shared" si="20" ref="G44:G64">E44+(H44-E44)*2/3</f>
        <v>398</v>
      </c>
      <c r="H44" s="64">
        <v>499</v>
      </c>
      <c r="I44" s="67">
        <v>21</v>
      </c>
      <c r="J44" s="67">
        <v>21</v>
      </c>
      <c r="K44" s="68">
        <v>4</v>
      </c>
      <c r="L44" s="68">
        <v>3</v>
      </c>
      <c r="M44" s="64">
        <v>12999</v>
      </c>
      <c r="N44" s="64">
        <f t="shared" si="15"/>
        <v>732.902673</v>
      </c>
      <c r="O44" s="69">
        <v>30.854</v>
      </c>
      <c r="P44" s="70">
        <v>2E-06</v>
      </c>
      <c r="Q44" s="70">
        <v>1.535206</v>
      </c>
      <c r="R44" s="70">
        <v>41.654973</v>
      </c>
      <c r="S44" s="71">
        <v>38</v>
      </c>
      <c r="T44" s="71">
        <v>10</v>
      </c>
      <c r="U44" s="73">
        <f t="shared" si="8"/>
        <v>0.10410958904109589</v>
      </c>
      <c r="V44" s="73">
        <f t="shared" si="9"/>
        <v>0.1</v>
      </c>
      <c r="W44" s="74">
        <f t="shared" si="10"/>
        <v>0.20410958904109588</v>
      </c>
      <c r="X44" s="65">
        <f t="shared" si="16"/>
        <v>50.25106460609334</v>
      </c>
      <c r="Y44" s="66">
        <v>50.25106475383772</v>
      </c>
      <c r="Z44" s="64">
        <f t="shared" si="17"/>
        <v>6248.2459499999995</v>
      </c>
      <c r="AA44" s="64">
        <f t="shared" si="18"/>
        <v>1628.6726066666668</v>
      </c>
    </row>
    <row r="45" spans="1:27" ht="12.75" customHeight="1">
      <c r="A45" s="62">
        <v>2482</v>
      </c>
      <c r="B45" s="63" t="str">
        <f t="shared" si="14"/>
        <v>BoryeongCC#2</v>
      </c>
      <c r="C45" s="63" t="str">
        <f t="shared" si="11"/>
        <v>CC</v>
      </c>
      <c r="D45" s="64">
        <v>450</v>
      </c>
      <c r="E45" s="64">
        <v>196</v>
      </c>
      <c r="F45" s="64">
        <f t="shared" si="19"/>
        <v>297</v>
      </c>
      <c r="G45" s="64">
        <f t="shared" si="20"/>
        <v>398</v>
      </c>
      <c r="H45" s="64">
        <v>499</v>
      </c>
      <c r="I45" s="67">
        <v>21</v>
      </c>
      <c r="J45" s="67">
        <v>21</v>
      </c>
      <c r="K45" s="68">
        <v>4</v>
      </c>
      <c r="L45" s="68">
        <v>3</v>
      </c>
      <c r="M45" s="64">
        <v>13000</v>
      </c>
      <c r="N45" s="64">
        <f t="shared" si="15"/>
        <v>732.902673</v>
      </c>
      <c r="O45" s="69">
        <v>30.854</v>
      </c>
      <c r="P45" s="70">
        <v>2E-06</v>
      </c>
      <c r="Q45" s="70">
        <v>1.535206</v>
      </c>
      <c r="R45" s="70">
        <v>41.654973</v>
      </c>
      <c r="S45" s="71">
        <v>38</v>
      </c>
      <c r="T45" s="71">
        <v>10</v>
      </c>
      <c r="U45" s="73">
        <f t="shared" si="8"/>
        <v>0.10410958904109589</v>
      </c>
      <c r="V45" s="73">
        <f t="shared" si="9"/>
        <v>0.1</v>
      </c>
      <c r="W45" s="74">
        <f t="shared" si="10"/>
        <v>0.20410958904109588</v>
      </c>
      <c r="X45" s="65">
        <f t="shared" si="16"/>
        <v>50.25106460609334</v>
      </c>
      <c r="Y45" s="66">
        <v>50.25106771689877</v>
      </c>
      <c r="Z45" s="64">
        <f t="shared" si="17"/>
        <v>6248.2459499999995</v>
      </c>
      <c r="AA45" s="64">
        <f t="shared" si="18"/>
        <v>1628.6726066666668</v>
      </c>
    </row>
    <row r="46" spans="1:27" ht="12.75" customHeight="1">
      <c r="A46" s="62">
        <v>2483</v>
      </c>
      <c r="B46" s="63" t="str">
        <f t="shared" si="14"/>
        <v>BoryeongCC#3</v>
      </c>
      <c r="C46" s="63" t="str">
        <f t="shared" si="11"/>
        <v>CC</v>
      </c>
      <c r="D46" s="64">
        <v>450</v>
      </c>
      <c r="E46" s="64">
        <v>196</v>
      </c>
      <c r="F46" s="64">
        <f t="shared" si="19"/>
        <v>297</v>
      </c>
      <c r="G46" s="64">
        <f t="shared" si="20"/>
        <v>398</v>
      </c>
      <c r="H46" s="64">
        <v>499</v>
      </c>
      <c r="I46" s="67">
        <v>21</v>
      </c>
      <c r="J46" s="67">
        <v>21</v>
      </c>
      <c r="K46" s="68">
        <v>4</v>
      </c>
      <c r="L46" s="68">
        <v>3</v>
      </c>
      <c r="M46" s="64">
        <v>13001</v>
      </c>
      <c r="N46" s="64">
        <f t="shared" si="15"/>
        <v>732.902673</v>
      </c>
      <c r="O46" s="69">
        <v>30.854</v>
      </c>
      <c r="P46" s="70">
        <v>2E-06</v>
      </c>
      <c r="Q46" s="70">
        <v>1.535206</v>
      </c>
      <c r="R46" s="70">
        <v>41.654973</v>
      </c>
      <c r="S46" s="71">
        <v>38</v>
      </c>
      <c r="T46" s="71">
        <v>10</v>
      </c>
      <c r="U46" s="73">
        <f t="shared" si="8"/>
        <v>0.10410958904109589</v>
      </c>
      <c r="V46" s="73">
        <f t="shared" si="9"/>
        <v>0.1</v>
      </c>
      <c r="W46" s="74">
        <f t="shared" si="10"/>
        <v>0.20410958904109588</v>
      </c>
      <c r="X46" s="65">
        <f t="shared" si="16"/>
        <v>50.25106460609334</v>
      </c>
      <c r="Y46" s="66">
        <v>50.2510679394996</v>
      </c>
      <c r="Z46" s="64">
        <f t="shared" si="17"/>
        <v>6248.2459499999995</v>
      </c>
      <c r="AA46" s="64">
        <f t="shared" si="18"/>
        <v>1628.6726066666668</v>
      </c>
    </row>
    <row r="47" spans="1:27" ht="12.75" customHeight="1">
      <c r="A47" s="62">
        <v>2484</v>
      </c>
      <c r="B47" s="63" t="str">
        <f t="shared" si="14"/>
        <v>BoryeongCC#4</v>
      </c>
      <c r="C47" s="63" t="str">
        <f t="shared" si="11"/>
        <v>CC</v>
      </c>
      <c r="D47" s="64">
        <v>450</v>
      </c>
      <c r="E47" s="64">
        <v>196</v>
      </c>
      <c r="F47" s="64">
        <f t="shared" si="19"/>
        <v>297</v>
      </c>
      <c r="G47" s="64">
        <f t="shared" si="20"/>
        <v>398</v>
      </c>
      <c r="H47" s="64">
        <v>499</v>
      </c>
      <c r="I47" s="67">
        <v>21</v>
      </c>
      <c r="J47" s="67">
        <v>21</v>
      </c>
      <c r="K47" s="68">
        <v>4</v>
      </c>
      <c r="L47" s="68">
        <v>3</v>
      </c>
      <c r="M47" s="64">
        <v>13002</v>
      </c>
      <c r="N47" s="64">
        <f t="shared" si="15"/>
        <v>732.902673</v>
      </c>
      <c r="O47" s="69">
        <v>30.854</v>
      </c>
      <c r="P47" s="70">
        <v>2E-06</v>
      </c>
      <c r="Q47" s="70">
        <v>1.535206</v>
      </c>
      <c r="R47" s="70">
        <v>41.654973</v>
      </c>
      <c r="S47" s="71">
        <v>38</v>
      </c>
      <c r="T47" s="71">
        <v>10</v>
      </c>
      <c r="U47" s="73">
        <f t="shared" si="8"/>
        <v>0.10410958904109589</v>
      </c>
      <c r="V47" s="73">
        <f t="shared" si="9"/>
        <v>0.1</v>
      </c>
      <c r="W47" s="74">
        <f t="shared" si="10"/>
        <v>0.20410958904109588</v>
      </c>
      <c r="X47" s="65">
        <f t="shared" si="16"/>
        <v>50.25106460609334</v>
      </c>
      <c r="Y47" s="66">
        <v>50.25107410225574</v>
      </c>
      <c r="Z47" s="64">
        <f t="shared" si="17"/>
        <v>6248.2459499999995</v>
      </c>
      <c r="AA47" s="64">
        <f t="shared" si="18"/>
        <v>1628.6726066666668</v>
      </c>
    </row>
    <row r="48" spans="1:27" ht="12.75" customHeight="1">
      <c r="A48" s="62">
        <v>2551</v>
      </c>
      <c r="B48" s="63" t="str">
        <f t="shared" si="14"/>
        <v>HanhwaCC#1</v>
      </c>
      <c r="C48" s="63" t="str">
        <f t="shared" si="11"/>
        <v>CC</v>
      </c>
      <c r="D48" s="64">
        <v>450</v>
      </c>
      <c r="E48" s="64">
        <v>130</v>
      </c>
      <c r="F48" s="64">
        <f t="shared" si="19"/>
        <v>230.66666666666669</v>
      </c>
      <c r="G48" s="64">
        <f t="shared" si="20"/>
        <v>331.33333333333337</v>
      </c>
      <c r="H48" s="64">
        <v>432</v>
      </c>
      <c r="I48" s="67">
        <v>22</v>
      </c>
      <c r="J48" s="67">
        <v>22</v>
      </c>
      <c r="K48" s="68">
        <v>4</v>
      </c>
      <c r="L48" s="68">
        <v>1</v>
      </c>
      <c r="M48" s="64">
        <v>12999</v>
      </c>
      <c r="N48" s="64">
        <f t="shared" si="15"/>
        <v>932.7026129999999</v>
      </c>
      <c r="O48" s="69">
        <v>30.854</v>
      </c>
      <c r="P48" s="70">
        <v>0.001871</v>
      </c>
      <c r="Q48" s="70">
        <v>0.526389</v>
      </c>
      <c r="R48" s="70">
        <v>316.950063</v>
      </c>
      <c r="S48" s="71">
        <v>41</v>
      </c>
      <c r="T48" s="71">
        <v>6.5</v>
      </c>
      <c r="U48" s="73">
        <f t="shared" si="8"/>
        <v>0.11232876712328767</v>
      </c>
      <c r="V48" s="73">
        <f t="shared" si="9"/>
        <v>0.065</v>
      </c>
      <c r="W48" s="74">
        <f t="shared" si="10"/>
        <v>0.17732876712328766</v>
      </c>
      <c r="X48" s="65">
        <f t="shared" si="16"/>
        <v>63.95023649222666</v>
      </c>
      <c r="Y48" s="66">
        <v>63.95024041649317</v>
      </c>
      <c r="Z48" s="64">
        <f t="shared" si="17"/>
        <v>47542.50945</v>
      </c>
      <c r="AA48" s="64">
        <f t="shared" si="18"/>
        <v>2072.672473333333</v>
      </c>
    </row>
    <row r="49" spans="1:27" ht="12.75" customHeight="1">
      <c r="A49" s="62">
        <v>2552</v>
      </c>
      <c r="B49" s="63" t="str">
        <f t="shared" si="14"/>
        <v>HanhwaCC#2</v>
      </c>
      <c r="C49" s="63" t="str">
        <f t="shared" si="11"/>
        <v>CC</v>
      </c>
      <c r="D49" s="64">
        <v>450</v>
      </c>
      <c r="E49" s="64">
        <v>130</v>
      </c>
      <c r="F49" s="64">
        <f t="shared" si="19"/>
        <v>230.66666666666669</v>
      </c>
      <c r="G49" s="64">
        <f t="shared" si="20"/>
        <v>331.33333333333337</v>
      </c>
      <c r="H49" s="64">
        <v>432</v>
      </c>
      <c r="I49" s="67">
        <v>22</v>
      </c>
      <c r="J49" s="67">
        <v>22</v>
      </c>
      <c r="K49" s="68">
        <v>4</v>
      </c>
      <c r="L49" s="68">
        <v>1</v>
      </c>
      <c r="M49" s="64">
        <v>13000</v>
      </c>
      <c r="N49" s="64">
        <f t="shared" si="15"/>
        <v>932.7026129999999</v>
      </c>
      <c r="O49" s="69">
        <v>30.854</v>
      </c>
      <c r="P49" s="70">
        <v>0.001871</v>
      </c>
      <c r="Q49" s="70">
        <v>0.526389</v>
      </c>
      <c r="R49" s="70">
        <v>316.950063</v>
      </c>
      <c r="S49" s="71">
        <v>41</v>
      </c>
      <c r="T49" s="71">
        <v>6.5</v>
      </c>
      <c r="U49" s="73">
        <f t="shared" si="8"/>
        <v>0.11232876712328767</v>
      </c>
      <c r="V49" s="73">
        <f t="shared" si="9"/>
        <v>0.065</v>
      </c>
      <c r="W49" s="74">
        <f t="shared" si="10"/>
        <v>0.17732876712328766</v>
      </c>
      <c r="X49" s="65">
        <f t="shared" si="16"/>
        <v>63.95023649222666</v>
      </c>
      <c r="Y49" s="66">
        <v>63.95023882692868</v>
      </c>
      <c r="Z49" s="64">
        <f t="shared" si="17"/>
        <v>47542.50945</v>
      </c>
      <c r="AA49" s="64">
        <f t="shared" si="18"/>
        <v>2072.672473333333</v>
      </c>
    </row>
    <row r="50" spans="1:27" ht="12.75" customHeight="1">
      <c r="A50" s="62">
        <v>2553</v>
      </c>
      <c r="B50" s="63" t="str">
        <f t="shared" si="14"/>
        <v>HanhwaCC#3</v>
      </c>
      <c r="C50" s="63" t="str">
        <f t="shared" si="11"/>
        <v>CC</v>
      </c>
      <c r="D50" s="64">
        <v>450</v>
      </c>
      <c r="E50" s="64">
        <v>137</v>
      </c>
      <c r="F50" s="64">
        <f t="shared" si="19"/>
        <v>243</v>
      </c>
      <c r="G50" s="64">
        <f t="shared" si="20"/>
        <v>349</v>
      </c>
      <c r="H50" s="64">
        <v>455</v>
      </c>
      <c r="I50" s="67">
        <v>22</v>
      </c>
      <c r="J50" s="67">
        <v>22</v>
      </c>
      <c r="K50" s="68">
        <v>4</v>
      </c>
      <c r="L50" s="68">
        <v>1</v>
      </c>
      <c r="M50" s="64">
        <v>12999</v>
      </c>
      <c r="N50" s="64">
        <f t="shared" si="15"/>
        <v>853.397903</v>
      </c>
      <c r="O50" s="69">
        <v>30.854</v>
      </c>
      <c r="P50" s="70">
        <v>0.000814</v>
      </c>
      <c r="Q50" s="70">
        <v>1.032943</v>
      </c>
      <c r="R50" s="70">
        <v>223.738553</v>
      </c>
      <c r="S50" s="71">
        <v>41</v>
      </c>
      <c r="T50" s="71">
        <v>6.5</v>
      </c>
      <c r="U50" s="73">
        <f t="shared" si="8"/>
        <v>0.11232876712328767</v>
      </c>
      <c r="V50" s="73">
        <f t="shared" si="9"/>
        <v>0.065</v>
      </c>
      <c r="W50" s="74">
        <f t="shared" si="10"/>
        <v>0.17732876712328766</v>
      </c>
      <c r="X50" s="65">
        <f t="shared" si="16"/>
        <v>58.512753109248884</v>
      </c>
      <c r="Y50" s="66">
        <v>58.51275433110396</v>
      </c>
      <c r="Z50" s="64">
        <f t="shared" si="17"/>
        <v>33560.78295</v>
      </c>
      <c r="AA50" s="64">
        <f t="shared" si="18"/>
        <v>1896.4397844444445</v>
      </c>
    </row>
    <row r="51" spans="1:27" ht="12.75" customHeight="1">
      <c r="A51" s="62">
        <v>2554</v>
      </c>
      <c r="B51" s="63" t="str">
        <f t="shared" si="14"/>
        <v>HanhwaCC#4</v>
      </c>
      <c r="C51" s="63" t="str">
        <f t="shared" si="11"/>
        <v>CC</v>
      </c>
      <c r="D51" s="64">
        <v>450</v>
      </c>
      <c r="E51" s="64">
        <v>137</v>
      </c>
      <c r="F51" s="64">
        <f t="shared" si="19"/>
        <v>243</v>
      </c>
      <c r="G51" s="64">
        <f t="shared" si="20"/>
        <v>349</v>
      </c>
      <c r="H51" s="64">
        <v>455</v>
      </c>
      <c r="I51" s="67">
        <v>22</v>
      </c>
      <c r="J51" s="67">
        <v>22</v>
      </c>
      <c r="K51" s="68">
        <v>4</v>
      </c>
      <c r="L51" s="68">
        <v>1</v>
      </c>
      <c r="M51" s="64">
        <v>13000</v>
      </c>
      <c r="N51" s="64">
        <f t="shared" si="15"/>
        <v>853.397903</v>
      </c>
      <c r="O51" s="69">
        <v>30.854</v>
      </c>
      <c r="P51" s="70">
        <v>0.000814</v>
      </c>
      <c r="Q51" s="70">
        <v>1.032943</v>
      </c>
      <c r="R51" s="70">
        <v>223.738553</v>
      </c>
      <c r="S51" s="71">
        <v>41</v>
      </c>
      <c r="T51" s="71">
        <v>6.5</v>
      </c>
      <c r="U51" s="73">
        <f t="shared" si="8"/>
        <v>0.11232876712328767</v>
      </c>
      <c r="V51" s="73">
        <f t="shared" si="9"/>
        <v>0.065</v>
      </c>
      <c r="W51" s="74">
        <f t="shared" si="10"/>
        <v>0.17732876712328766</v>
      </c>
      <c r="X51" s="65">
        <f t="shared" si="16"/>
        <v>58.512753109248884</v>
      </c>
      <c r="Y51" s="66">
        <v>58.512755061237016</v>
      </c>
      <c r="Z51" s="64">
        <f t="shared" si="17"/>
        <v>33560.78295</v>
      </c>
      <c r="AA51" s="64">
        <f t="shared" si="18"/>
        <v>1896.4397844444445</v>
      </c>
    </row>
    <row r="52" spans="1:27" ht="12.75" customHeight="1">
      <c r="A52" s="62">
        <v>2581</v>
      </c>
      <c r="B52" s="63" t="str">
        <f t="shared" si="14"/>
        <v>BugokCC#1</v>
      </c>
      <c r="C52" s="63" t="str">
        <f t="shared" si="11"/>
        <v>CC</v>
      </c>
      <c r="D52" s="64">
        <v>500</v>
      </c>
      <c r="E52" s="64">
        <v>164</v>
      </c>
      <c r="F52" s="64">
        <f t="shared" si="19"/>
        <v>292</v>
      </c>
      <c r="G52" s="64">
        <f t="shared" si="20"/>
        <v>420</v>
      </c>
      <c r="H52" s="64">
        <v>548</v>
      </c>
      <c r="I52" s="67">
        <v>7.5</v>
      </c>
      <c r="J52" s="67">
        <v>10</v>
      </c>
      <c r="K52" s="68">
        <v>4</v>
      </c>
      <c r="L52" s="68">
        <v>3</v>
      </c>
      <c r="M52" s="64">
        <v>12999</v>
      </c>
      <c r="N52" s="64">
        <f t="shared" si="15"/>
        <v>849.75837</v>
      </c>
      <c r="O52" s="69">
        <v>30.854</v>
      </c>
      <c r="P52" s="70">
        <v>1E-06</v>
      </c>
      <c r="Q52" s="70">
        <v>1.632067</v>
      </c>
      <c r="R52" s="70">
        <v>33.47487</v>
      </c>
      <c r="S52" s="71">
        <v>41</v>
      </c>
      <c r="T52" s="71">
        <v>6.5</v>
      </c>
      <c r="U52" s="73">
        <f t="shared" si="8"/>
        <v>0.11232876712328767</v>
      </c>
      <c r="V52" s="73">
        <f t="shared" si="9"/>
        <v>0.065</v>
      </c>
      <c r="W52" s="74">
        <f t="shared" si="10"/>
        <v>0.17732876712328766</v>
      </c>
      <c r="X52" s="65">
        <f t="shared" si="16"/>
        <v>52.43688949596</v>
      </c>
      <c r="Y52" s="66">
        <v>52.43689208466819</v>
      </c>
      <c r="Z52" s="64">
        <f t="shared" si="17"/>
        <v>5021.230500000001</v>
      </c>
      <c r="AA52" s="64">
        <f t="shared" si="18"/>
        <v>1699.51674</v>
      </c>
    </row>
    <row r="53" spans="1:27" ht="12.75" customHeight="1">
      <c r="A53" s="62">
        <v>2591</v>
      </c>
      <c r="B53" s="63" t="str">
        <f t="shared" si="14"/>
        <v>Mokdong#1</v>
      </c>
      <c r="C53" s="63" t="str">
        <f t="shared" si="11"/>
        <v>CC</v>
      </c>
      <c r="D53" s="64">
        <v>21</v>
      </c>
      <c r="E53" s="64">
        <v>3</v>
      </c>
      <c r="F53" s="64">
        <f t="shared" si="19"/>
        <v>8.333333333333332</v>
      </c>
      <c r="G53" s="64">
        <f t="shared" si="20"/>
        <v>13.666666666666666</v>
      </c>
      <c r="H53" s="64">
        <v>19</v>
      </c>
      <c r="I53" s="67">
        <v>3.5</v>
      </c>
      <c r="J53" s="67">
        <v>3.5</v>
      </c>
      <c r="K53" s="68">
        <v>4</v>
      </c>
      <c r="L53" s="68">
        <v>4</v>
      </c>
      <c r="M53" s="64">
        <v>13000</v>
      </c>
      <c r="N53" s="64">
        <f t="shared" si="15"/>
        <v>61.401712</v>
      </c>
      <c r="O53" s="69">
        <v>33.617</v>
      </c>
      <c r="P53" s="70">
        <v>0.020887</v>
      </c>
      <c r="Q53" s="70">
        <v>1.746775</v>
      </c>
      <c r="R53" s="70">
        <v>15.50827</v>
      </c>
      <c r="S53" s="71">
        <v>41</v>
      </c>
      <c r="T53" s="71">
        <v>6.5</v>
      </c>
      <c r="U53" s="73">
        <f t="shared" si="8"/>
        <v>0.11232876712328767</v>
      </c>
      <c r="V53" s="73">
        <f t="shared" si="9"/>
        <v>0.065</v>
      </c>
      <c r="W53" s="74">
        <f t="shared" si="10"/>
        <v>0.17732876712328766</v>
      </c>
      <c r="X53" s="65">
        <f t="shared" si="16"/>
        <v>98.29244534780952</v>
      </c>
      <c r="Y53" s="66">
        <v>98.29245116419528</v>
      </c>
      <c r="Z53" s="64">
        <f t="shared" si="17"/>
        <v>2326.2405</v>
      </c>
      <c r="AA53" s="64">
        <f t="shared" si="18"/>
        <v>2923.8910476190476</v>
      </c>
    </row>
    <row r="54" spans="1:27" ht="12.75" customHeight="1">
      <c r="A54" s="62">
        <v>2601</v>
      </c>
      <c r="B54" s="63" t="str">
        <f t="shared" si="14"/>
        <v>Nowon#1</v>
      </c>
      <c r="C54" s="63" t="str">
        <f t="shared" si="11"/>
        <v>CC</v>
      </c>
      <c r="D54" s="64">
        <v>37</v>
      </c>
      <c r="E54" s="64">
        <v>2</v>
      </c>
      <c r="F54" s="64">
        <f t="shared" si="19"/>
        <v>10.666666666666666</v>
      </c>
      <c r="G54" s="64">
        <f t="shared" si="20"/>
        <v>19.333333333333332</v>
      </c>
      <c r="H54" s="64">
        <v>28</v>
      </c>
      <c r="I54" s="67">
        <v>6.1</v>
      </c>
      <c r="J54" s="67">
        <v>6.1</v>
      </c>
      <c r="K54" s="68">
        <v>4</v>
      </c>
      <c r="L54" s="68">
        <v>4</v>
      </c>
      <c r="M54" s="64">
        <v>13000</v>
      </c>
      <c r="N54" s="64">
        <f t="shared" si="15"/>
        <v>117.556567</v>
      </c>
      <c r="O54" s="69">
        <v>28.534</v>
      </c>
      <c r="P54" s="70">
        <v>0.002553</v>
      </c>
      <c r="Q54" s="70">
        <v>2.998573</v>
      </c>
      <c r="R54" s="70">
        <v>3.114309</v>
      </c>
      <c r="S54" s="71">
        <v>41</v>
      </c>
      <c r="T54" s="71">
        <v>6.5</v>
      </c>
      <c r="U54" s="73">
        <f t="shared" si="8"/>
        <v>0.11232876712328767</v>
      </c>
      <c r="V54" s="73">
        <f t="shared" si="9"/>
        <v>0.065</v>
      </c>
      <c r="W54" s="74">
        <f t="shared" si="10"/>
        <v>0.17732876712328766</v>
      </c>
      <c r="X54" s="65">
        <f t="shared" si="16"/>
        <v>90.6583535885946</v>
      </c>
      <c r="Y54" s="66">
        <v>90.65835842643475</v>
      </c>
      <c r="Z54" s="64">
        <f t="shared" si="17"/>
        <v>467.14635</v>
      </c>
      <c r="AA54" s="64">
        <f t="shared" si="18"/>
        <v>3177.2045135135136</v>
      </c>
    </row>
    <row r="55" spans="1:27" ht="12.75" customHeight="1">
      <c r="A55" s="62">
        <v>2631</v>
      </c>
      <c r="B55" s="63" t="str">
        <f t="shared" si="14"/>
        <v>PusanCC1</v>
      </c>
      <c r="C55" s="63" t="str">
        <f t="shared" si="11"/>
        <v>CC</v>
      </c>
      <c r="D55" s="64">
        <v>450</v>
      </c>
      <c r="E55" s="64">
        <v>175</v>
      </c>
      <c r="F55" s="64">
        <f t="shared" si="19"/>
        <v>296.6666666666667</v>
      </c>
      <c r="G55" s="64">
        <f t="shared" si="20"/>
        <v>418.33333333333337</v>
      </c>
      <c r="H55" s="64">
        <v>540</v>
      </c>
      <c r="I55" s="67">
        <v>27.5</v>
      </c>
      <c r="J55" s="67">
        <v>27.5</v>
      </c>
      <c r="K55" s="68">
        <v>4</v>
      </c>
      <c r="L55" s="68">
        <v>3</v>
      </c>
      <c r="M55" s="64">
        <v>12999</v>
      </c>
      <c r="N55" s="64">
        <f t="shared" si="15"/>
        <v>757.621351</v>
      </c>
      <c r="O55" s="69">
        <v>30.854</v>
      </c>
      <c r="P55" s="70">
        <v>0.0001</v>
      </c>
      <c r="Q55" s="70">
        <v>1.517659</v>
      </c>
      <c r="R55" s="70">
        <v>54.424801</v>
      </c>
      <c r="S55" s="71">
        <v>41</v>
      </c>
      <c r="T55" s="71">
        <v>6.5</v>
      </c>
      <c r="U55" s="73">
        <f t="shared" si="8"/>
        <v>0.11232876712328767</v>
      </c>
      <c r="V55" s="73">
        <f t="shared" si="9"/>
        <v>0.065</v>
      </c>
      <c r="W55" s="74">
        <f t="shared" si="10"/>
        <v>0.17732876712328766</v>
      </c>
      <c r="X55" s="65">
        <f t="shared" si="16"/>
        <v>51.945887030564435</v>
      </c>
      <c r="Y55" s="66">
        <v>51.94589157198716</v>
      </c>
      <c r="Z55" s="64">
        <f t="shared" si="17"/>
        <v>8163.72015</v>
      </c>
      <c r="AA55" s="64">
        <f t="shared" si="18"/>
        <v>1683.6030022222221</v>
      </c>
    </row>
    <row r="56" spans="1:27" ht="12.75" customHeight="1">
      <c r="A56" s="62">
        <v>2632</v>
      </c>
      <c r="B56" s="63" t="str">
        <f t="shared" si="14"/>
        <v>PusanCC2</v>
      </c>
      <c r="C56" s="63" t="str">
        <f t="shared" si="11"/>
        <v>CC</v>
      </c>
      <c r="D56" s="64">
        <v>450</v>
      </c>
      <c r="E56" s="64">
        <v>175</v>
      </c>
      <c r="F56" s="64">
        <f t="shared" si="19"/>
        <v>296.6666666666667</v>
      </c>
      <c r="G56" s="64">
        <f t="shared" si="20"/>
        <v>418.33333333333337</v>
      </c>
      <c r="H56" s="64">
        <v>540</v>
      </c>
      <c r="I56" s="67">
        <v>27.5</v>
      </c>
      <c r="J56" s="67">
        <v>27.5</v>
      </c>
      <c r="K56" s="68">
        <v>4</v>
      </c>
      <c r="L56" s="68">
        <v>3</v>
      </c>
      <c r="M56" s="64">
        <v>12999</v>
      </c>
      <c r="N56" s="64">
        <f t="shared" si="15"/>
        <v>757.621351</v>
      </c>
      <c r="O56" s="69">
        <v>30.854</v>
      </c>
      <c r="P56" s="70">
        <v>0.0001</v>
      </c>
      <c r="Q56" s="70">
        <v>1.517659</v>
      </c>
      <c r="R56" s="70">
        <v>54.424801</v>
      </c>
      <c r="S56" s="71">
        <v>41</v>
      </c>
      <c r="T56" s="71">
        <v>6.5</v>
      </c>
      <c r="U56" s="73">
        <f t="shared" si="8"/>
        <v>0.11232876712328767</v>
      </c>
      <c r="V56" s="73">
        <f t="shared" si="9"/>
        <v>0.065</v>
      </c>
      <c r="W56" s="74">
        <f t="shared" si="10"/>
        <v>0.17732876712328766</v>
      </c>
      <c r="X56" s="65">
        <f t="shared" si="16"/>
        <v>51.945887030564435</v>
      </c>
      <c r="Y56" s="66">
        <v>51.945890456399816</v>
      </c>
      <c r="Z56" s="64">
        <f t="shared" si="17"/>
        <v>8163.72015</v>
      </c>
      <c r="AA56" s="64">
        <f t="shared" si="18"/>
        <v>1683.6030022222221</v>
      </c>
    </row>
    <row r="57" spans="1:27" ht="12.75" customHeight="1">
      <c r="A57" s="62">
        <v>3014</v>
      </c>
      <c r="B57" s="63" t="str">
        <f t="shared" si="14"/>
        <v>Seoul#4</v>
      </c>
      <c r="C57" s="63" t="s">
        <v>99</v>
      </c>
      <c r="D57" s="64">
        <v>137.5</v>
      </c>
      <c r="E57" s="64">
        <v>56</v>
      </c>
      <c r="F57" s="64">
        <f t="shared" si="19"/>
        <v>81.33333333333333</v>
      </c>
      <c r="G57" s="64">
        <f t="shared" si="20"/>
        <v>106.66666666666666</v>
      </c>
      <c r="H57" s="64">
        <v>132</v>
      </c>
      <c r="I57" s="67">
        <v>2</v>
      </c>
      <c r="J57" s="67">
        <v>2</v>
      </c>
      <c r="K57" s="68">
        <v>6</v>
      </c>
      <c r="L57" s="68">
        <v>12</v>
      </c>
      <c r="M57" s="64">
        <v>12999</v>
      </c>
      <c r="N57" s="64">
        <f t="shared" si="15"/>
        <v>349.4253905</v>
      </c>
      <c r="O57" s="69">
        <v>30.854</v>
      </c>
      <c r="P57" s="70">
        <v>0.00303</v>
      </c>
      <c r="Q57" s="70">
        <v>1.786062</v>
      </c>
      <c r="R57" s="70">
        <v>46.555928</v>
      </c>
      <c r="S57" s="71">
        <v>44</v>
      </c>
      <c r="T57" s="71">
        <v>3</v>
      </c>
      <c r="U57" s="73">
        <f t="shared" si="8"/>
        <v>0.12054794520547946</v>
      </c>
      <c r="V57" s="73">
        <f t="shared" si="9"/>
        <v>0.03</v>
      </c>
      <c r="W57" s="74">
        <f t="shared" si="10"/>
        <v>0.15054794520547946</v>
      </c>
      <c r="X57" s="65">
        <f t="shared" si="16"/>
        <v>78.40851635263272</v>
      </c>
      <c r="Y57" s="66">
        <v>78.40852359520484</v>
      </c>
      <c r="Z57" s="64">
        <f t="shared" si="17"/>
        <v>6983.3892000000005</v>
      </c>
      <c r="AA57" s="64">
        <f t="shared" si="18"/>
        <v>2541.275567272727</v>
      </c>
    </row>
    <row r="58" spans="1:27" ht="12.75" customHeight="1">
      <c r="A58" s="62">
        <v>3015</v>
      </c>
      <c r="B58" s="63" t="str">
        <f t="shared" si="14"/>
        <v>Seoul#5</v>
      </c>
      <c r="C58" s="63" t="s">
        <v>99</v>
      </c>
      <c r="D58" s="64">
        <v>250</v>
      </c>
      <c r="E58" s="64">
        <v>115</v>
      </c>
      <c r="F58" s="64">
        <f t="shared" si="19"/>
        <v>158.33333333333334</v>
      </c>
      <c r="G58" s="64">
        <f t="shared" si="20"/>
        <v>201.66666666666669</v>
      </c>
      <c r="H58" s="64">
        <v>245</v>
      </c>
      <c r="I58" s="67">
        <v>3</v>
      </c>
      <c r="J58" s="67">
        <v>3</v>
      </c>
      <c r="K58" s="68">
        <v>7</v>
      </c>
      <c r="L58" s="68">
        <v>12</v>
      </c>
      <c r="M58" s="64">
        <v>12999</v>
      </c>
      <c r="N58" s="64">
        <f t="shared" si="15"/>
        <v>605.543412</v>
      </c>
      <c r="O58" s="69">
        <v>30.854</v>
      </c>
      <c r="P58" s="70">
        <v>0.002225</v>
      </c>
      <c r="Q58" s="70">
        <v>1.460975</v>
      </c>
      <c r="R58" s="70">
        <v>101.237162</v>
      </c>
      <c r="S58" s="71">
        <v>34</v>
      </c>
      <c r="T58" s="71">
        <v>5</v>
      </c>
      <c r="U58" s="73">
        <f t="shared" si="8"/>
        <v>0.09315068493150686</v>
      </c>
      <c r="V58" s="73">
        <f t="shared" si="9"/>
        <v>0.05</v>
      </c>
      <c r="W58" s="74">
        <f t="shared" si="10"/>
        <v>0.14315068493150684</v>
      </c>
      <c r="X58" s="65">
        <f t="shared" si="16"/>
        <v>74.733745735392</v>
      </c>
      <c r="Y58" s="66">
        <v>74.73374714951778</v>
      </c>
      <c r="Z58" s="64">
        <f t="shared" si="17"/>
        <v>15185.5743</v>
      </c>
      <c r="AA58" s="64">
        <f t="shared" si="18"/>
        <v>2422.173648</v>
      </c>
    </row>
    <row r="59" spans="1:27" ht="12.75" customHeight="1">
      <c r="A59" s="62">
        <v>3031</v>
      </c>
      <c r="B59" s="63" t="str">
        <f t="shared" si="14"/>
        <v>Incheon#1</v>
      </c>
      <c r="C59" s="63" t="s">
        <v>99</v>
      </c>
      <c r="D59" s="64">
        <v>250</v>
      </c>
      <c r="E59" s="64">
        <v>115</v>
      </c>
      <c r="F59" s="64">
        <f t="shared" si="19"/>
        <v>158.33333333333334</v>
      </c>
      <c r="G59" s="64">
        <f t="shared" si="20"/>
        <v>201.66666666666669</v>
      </c>
      <c r="H59" s="64">
        <v>245</v>
      </c>
      <c r="I59" s="67">
        <v>2</v>
      </c>
      <c r="J59" s="67">
        <v>3</v>
      </c>
      <c r="K59" s="68">
        <v>6</v>
      </c>
      <c r="L59" s="68">
        <v>12</v>
      </c>
      <c r="M59" s="64">
        <v>12999</v>
      </c>
      <c r="N59" s="64">
        <f t="shared" si="15"/>
        <v>602.926088</v>
      </c>
      <c r="O59" s="69">
        <v>30.854</v>
      </c>
      <c r="P59" s="70">
        <v>0.001259</v>
      </c>
      <c r="Q59" s="70">
        <v>1.823237</v>
      </c>
      <c r="R59" s="70">
        <v>68.429338</v>
      </c>
      <c r="S59" s="71">
        <v>44</v>
      </c>
      <c r="T59" s="71">
        <v>4.9</v>
      </c>
      <c r="U59" s="73">
        <f t="shared" si="8"/>
        <v>0.12054794520547946</v>
      </c>
      <c r="V59" s="73">
        <f t="shared" si="9"/>
        <v>0.049</v>
      </c>
      <c r="W59" s="74">
        <f t="shared" si="10"/>
        <v>0.16954794520547944</v>
      </c>
      <c r="X59" s="65">
        <f t="shared" si="16"/>
        <v>74.410726076608</v>
      </c>
      <c r="Y59" s="66">
        <v>74.41072631915262</v>
      </c>
      <c r="Z59" s="64">
        <f t="shared" si="17"/>
        <v>10264.4007</v>
      </c>
      <c r="AA59" s="64">
        <f t="shared" si="18"/>
        <v>2411.704352</v>
      </c>
    </row>
    <row r="60" spans="1:27" ht="12.75" customHeight="1">
      <c r="A60" s="62">
        <v>3032</v>
      </c>
      <c r="B60" s="63" t="str">
        <f t="shared" si="14"/>
        <v>Incheon#2</v>
      </c>
      <c r="C60" s="63" t="s">
        <v>99</v>
      </c>
      <c r="D60" s="64">
        <v>250</v>
      </c>
      <c r="E60" s="64">
        <v>115</v>
      </c>
      <c r="F60" s="64">
        <f t="shared" si="19"/>
        <v>158.33333333333334</v>
      </c>
      <c r="G60" s="64">
        <f t="shared" si="20"/>
        <v>201.66666666666669</v>
      </c>
      <c r="H60" s="64">
        <v>245</v>
      </c>
      <c r="I60" s="67">
        <v>2</v>
      </c>
      <c r="J60" s="67">
        <v>3</v>
      </c>
      <c r="K60" s="68">
        <v>6</v>
      </c>
      <c r="L60" s="68">
        <v>12</v>
      </c>
      <c r="M60" s="64">
        <v>13000</v>
      </c>
      <c r="N60" s="64">
        <f t="shared" si="15"/>
        <v>602.926088</v>
      </c>
      <c r="O60" s="69">
        <v>30.854</v>
      </c>
      <c r="P60" s="70">
        <v>0.001259</v>
      </c>
      <c r="Q60" s="70">
        <v>1.823237</v>
      </c>
      <c r="R60" s="70">
        <v>68.429338</v>
      </c>
      <c r="S60" s="71">
        <v>44</v>
      </c>
      <c r="T60" s="71">
        <v>4.9</v>
      </c>
      <c r="U60" s="73">
        <f t="shared" si="8"/>
        <v>0.12054794520547946</v>
      </c>
      <c r="V60" s="73">
        <f t="shared" si="9"/>
        <v>0.049</v>
      </c>
      <c r="W60" s="74">
        <f t="shared" si="10"/>
        <v>0.16954794520547944</v>
      </c>
      <c r="X60" s="65">
        <f t="shared" si="16"/>
        <v>74.410726076608</v>
      </c>
      <c r="Y60" s="66">
        <v>74.41073022049986</v>
      </c>
      <c r="Z60" s="64">
        <f t="shared" si="17"/>
        <v>10264.4007</v>
      </c>
      <c r="AA60" s="64">
        <f t="shared" si="18"/>
        <v>2411.704352</v>
      </c>
    </row>
    <row r="61" spans="1:27" ht="12.75" customHeight="1">
      <c r="A61" s="62">
        <v>3033</v>
      </c>
      <c r="B61" s="63" t="str">
        <f t="shared" si="14"/>
        <v>Incheon#3</v>
      </c>
      <c r="C61" s="63" t="s">
        <v>99</v>
      </c>
      <c r="D61" s="64">
        <v>325</v>
      </c>
      <c r="E61" s="64">
        <v>207</v>
      </c>
      <c r="F61" s="64">
        <f t="shared" si="19"/>
        <v>240.33333333333334</v>
      </c>
      <c r="G61" s="64">
        <f t="shared" si="20"/>
        <v>273.6666666666667</v>
      </c>
      <c r="H61" s="64">
        <v>307</v>
      </c>
      <c r="I61" s="67">
        <v>2</v>
      </c>
      <c r="J61" s="67">
        <v>3</v>
      </c>
      <c r="K61" s="68">
        <v>6</v>
      </c>
      <c r="L61" s="68">
        <v>12</v>
      </c>
      <c r="M61" s="64">
        <v>12999</v>
      </c>
      <c r="N61" s="64">
        <f t="shared" si="15"/>
        <v>828.644511</v>
      </c>
      <c r="O61" s="69">
        <v>30.854</v>
      </c>
      <c r="P61" s="70">
        <v>3.6E-05</v>
      </c>
      <c r="Q61" s="70">
        <v>2.379766</v>
      </c>
      <c r="R61" s="70">
        <v>51.418061</v>
      </c>
      <c r="S61" s="71">
        <v>16</v>
      </c>
      <c r="T61" s="71">
        <v>10</v>
      </c>
      <c r="U61" s="73">
        <f t="shared" si="8"/>
        <v>0.043835616438356165</v>
      </c>
      <c r="V61" s="73">
        <f t="shared" si="9"/>
        <v>0.1</v>
      </c>
      <c r="W61" s="74">
        <f t="shared" si="10"/>
        <v>0.14383561643835618</v>
      </c>
      <c r="X61" s="65">
        <f t="shared" si="16"/>
        <v>78.6676853612123</v>
      </c>
      <c r="Y61" s="66">
        <v>78.66769463639527</v>
      </c>
      <c r="Z61" s="64">
        <f t="shared" si="17"/>
        <v>7712.709150000001</v>
      </c>
      <c r="AA61" s="64">
        <f t="shared" si="18"/>
        <v>2549.6754184615384</v>
      </c>
    </row>
    <row r="62" spans="1:27" ht="12.75" customHeight="1">
      <c r="A62" s="62">
        <v>3034</v>
      </c>
      <c r="B62" s="63" t="str">
        <f t="shared" si="14"/>
        <v>Incheon#4</v>
      </c>
      <c r="C62" s="63" t="s">
        <v>99</v>
      </c>
      <c r="D62" s="64">
        <v>325</v>
      </c>
      <c r="E62" s="64">
        <v>207</v>
      </c>
      <c r="F62" s="64">
        <f t="shared" si="19"/>
        <v>240.33333333333334</v>
      </c>
      <c r="G62" s="64">
        <f t="shared" si="20"/>
        <v>273.6666666666667</v>
      </c>
      <c r="H62" s="64">
        <v>307</v>
      </c>
      <c r="I62" s="67">
        <v>2</v>
      </c>
      <c r="J62" s="67">
        <v>3</v>
      </c>
      <c r="K62" s="68">
        <v>6</v>
      </c>
      <c r="L62" s="68">
        <v>12</v>
      </c>
      <c r="M62" s="64">
        <v>13000</v>
      </c>
      <c r="N62" s="64">
        <f t="shared" si="15"/>
        <v>828.644511</v>
      </c>
      <c r="O62" s="69">
        <v>30.854</v>
      </c>
      <c r="P62" s="70">
        <v>3.6E-05</v>
      </c>
      <c r="Q62" s="70">
        <v>2.379766</v>
      </c>
      <c r="R62" s="70">
        <v>51.418061</v>
      </c>
      <c r="S62" s="71">
        <v>16</v>
      </c>
      <c r="T62" s="71">
        <v>10</v>
      </c>
      <c r="U62" s="73">
        <f t="shared" si="8"/>
        <v>0.043835616438356165</v>
      </c>
      <c r="V62" s="73">
        <f t="shared" si="9"/>
        <v>0.1</v>
      </c>
      <c r="W62" s="74">
        <f t="shared" si="10"/>
        <v>0.14383561643835618</v>
      </c>
      <c r="X62" s="65">
        <f t="shared" si="16"/>
        <v>78.6676853612123</v>
      </c>
      <c r="Y62" s="66">
        <v>78.66768904635323</v>
      </c>
      <c r="Z62" s="64">
        <f t="shared" si="17"/>
        <v>7712.709150000001</v>
      </c>
      <c r="AA62" s="64">
        <f t="shared" si="18"/>
        <v>2549.6754184615384</v>
      </c>
    </row>
    <row r="63" spans="1:27" ht="12.75" customHeight="1">
      <c r="A63" s="62">
        <v>4011</v>
      </c>
      <c r="B63" s="63" t="str">
        <f t="shared" si="14"/>
        <v>Pyongtack#1</v>
      </c>
      <c r="C63" s="63" t="s">
        <v>99</v>
      </c>
      <c r="D63" s="64">
        <v>350</v>
      </c>
      <c r="E63" s="64">
        <v>175</v>
      </c>
      <c r="F63" s="64">
        <f t="shared" si="19"/>
        <v>230</v>
      </c>
      <c r="G63" s="64">
        <f t="shared" si="20"/>
        <v>285</v>
      </c>
      <c r="H63" s="64">
        <v>340</v>
      </c>
      <c r="I63" s="67">
        <v>5.3</v>
      </c>
      <c r="J63" s="67">
        <v>5.3</v>
      </c>
      <c r="K63" s="68">
        <v>6</v>
      </c>
      <c r="L63" s="68">
        <v>3</v>
      </c>
      <c r="M63" s="64">
        <v>9897</v>
      </c>
      <c r="N63" s="64">
        <f t="shared" si="15"/>
        <v>791.229061</v>
      </c>
      <c r="O63" s="69">
        <v>26.803</v>
      </c>
      <c r="P63" s="70">
        <v>2E-05</v>
      </c>
      <c r="Q63" s="70">
        <v>2.003722</v>
      </c>
      <c r="R63" s="70">
        <v>87.476361</v>
      </c>
      <c r="S63" s="71">
        <v>39</v>
      </c>
      <c r="T63" s="71">
        <v>5.7</v>
      </c>
      <c r="U63" s="73">
        <f t="shared" si="8"/>
        <v>0.10684931506849316</v>
      </c>
      <c r="V63" s="73">
        <f t="shared" si="9"/>
        <v>0.057</v>
      </c>
      <c r="W63" s="74">
        <f t="shared" si="10"/>
        <v>0.16384931506849315</v>
      </c>
      <c r="X63" s="65">
        <f t="shared" si="16"/>
        <v>60.592321491380005</v>
      </c>
      <c r="Y63" s="66">
        <v>60.59232537366703</v>
      </c>
      <c r="Z63" s="64">
        <f t="shared" si="17"/>
        <v>13121.45415</v>
      </c>
      <c r="AA63" s="64">
        <f t="shared" si="18"/>
        <v>2260.65446</v>
      </c>
    </row>
    <row r="64" spans="1:27" ht="12.75" customHeight="1">
      <c r="A64" s="62">
        <v>4012</v>
      </c>
      <c r="B64" s="63" t="str">
        <f t="shared" si="14"/>
        <v>Pyongtack#2</v>
      </c>
      <c r="C64" s="63" t="s">
        <v>99</v>
      </c>
      <c r="D64" s="64">
        <v>350</v>
      </c>
      <c r="E64" s="64">
        <v>175</v>
      </c>
      <c r="F64" s="64">
        <f t="shared" si="19"/>
        <v>230</v>
      </c>
      <c r="G64" s="64">
        <f t="shared" si="20"/>
        <v>285</v>
      </c>
      <c r="H64" s="64">
        <v>340</v>
      </c>
      <c r="I64" s="67">
        <v>5.3</v>
      </c>
      <c r="J64" s="67">
        <v>5.3</v>
      </c>
      <c r="K64" s="68">
        <v>6</v>
      </c>
      <c r="L64" s="68">
        <v>3</v>
      </c>
      <c r="M64" s="64">
        <v>9898</v>
      </c>
      <c r="N64" s="64">
        <f t="shared" si="15"/>
        <v>791.229061</v>
      </c>
      <c r="O64" s="69">
        <v>26.803</v>
      </c>
      <c r="P64" s="70">
        <v>2E-05</v>
      </c>
      <c r="Q64" s="70">
        <v>2.003722</v>
      </c>
      <c r="R64" s="70">
        <v>87.476361</v>
      </c>
      <c r="S64" s="71">
        <v>39</v>
      </c>
      <c r="T64" s="71">
        <v>5.7</v>
      </c>
      <c r="U64" s="73">
        <f t="shared" si="8"/>
        <v>0.10684931506849316</v>
      </c>
      <c r="V64" s="73">
        <f t="shared" si="9"/>
        <v>0.057</v>
      </c>
      <c r="W64" s="74">
        <f t="shared" si="10"/>
        <v>0.16384931506849315</v>
      </c>
      <c r="X64" s="65">
        <f t="shared" si="16"/>
        <v>60.592321491380005</v>
      </c>
      <c r="Y64" s="66">
        <v>60.592321545506266</v>
      </c>
      <c r="Z64" s="64">
        <f t="shared" si="17"/>
        <v>13121.45415</v>
      </c>
      <c r="AA64" s="64">
        <f t="shared" si="18"/>
        <v>2260.65446</v>
      </c>
    </row>
    <row r="65" spans="1:27" ht="12.75" customHeight="1">
      <c r="A65" s="62">
        <v>4013</v>
      </c>
      <c r="B65" s="63" t="str">
        <f t="shared" si="14"/>
        <v>Pyongtack#3</v>
      </c>
      <c r="C65" s="63" t="s">
        <v>99</v>
      </c>
      <c r="D65" s="64">
        <v>350</v>
      </c>
      <c r="E65" s="64">
        <v>175</v>
      </c>
      <c r="F65" s="64">
        <f aca="true" t="shared" si="21" ref="F65:F94">E65+(H65-E65)*1/3</f>
        <v>230</v>
      </c>
      <c r="G65" s="64">
        <f aca="true" t="shared" si="22" ref="G65:G94">E65+(H65-E65)*2/3</f>
        <v>285</v>
      </c>
      <c r="H65" s="64">
        <v>340</v>
      </c>
      <c r="I65" s="67">
        <v>5.3</v>
      </c>
      <c r="J65" s="67">
        <v>5.3</v>
      </c>
      <c r="K65" s="68">
        <v>6</v>
      </c>
      <c r="L65" s="68">
        <v>3</v>
      </c>
      <c r="M65" s="64">
        <v>9899</v>
      </c>
      <c r="N65" s="64">
        <f t="shared" si="15"/>
        <v>791.229061</v>
      </c>
      <c r="O65" s="69">
        <v>26.803</v>
      </c>
      <c r="P65" s="70">
        <v>2E-05</v>
      </c>
      <c r="Q65" s="70">
        <v>2.003722</v>
      </c>
      <c r="R65" s="70">
        <v>87.476361</v>
      </c>
      <c r="S65" s="71">
        <v>39</v>
      </c>
      <c r="T65" s="71">
        <v>5.7</v>
      </c>
      <c r="U65" s="73">
        <f t="shared" si="8"/>
        <v>0.10684931506849316</v>
      </c>
      <c r="V65" s="73">
        <f t="shared" si="9"/>
        <v>0.057</v>
      </c>
      <c r="W65" s="74">
        <f t="shared" si="10"/>
        <v>0.16384931506849315</v>
      </c>
      <c r="X65" s="65">
        <f t="shared" si="16"/>
        <v>60.592321491380005</v>
      </c>
      <c r="Y65" s="66">
        <v>60.59232517869042</v>
      </c>
      <c r="Z65" s="64">
        <f t="shared" si="17"/>
        <v>13121.45415</v>
      </c>
      <c r="AA65" s="64">
        <f t="shared" si="18"/>
        <v>2260.65446</v>
      </c>
    </row>
    <row r="66" spans="1:27" ht="12.75" customHeight="1">
      <c r="A66" s="62">
        <v>4014</v>
      </c>
      <c r="B66" s="63" t="str">
        <f t="shared" si="14"/>
        <v>Pyongtack#4</v>
      </c>
      <c r="C66" s="63" t="s">
        <v>99</v>
      </c>
      <c r="D66" s="64">
        <v>350</v>
      </c>
      <c r="E66" s="64">
        <v>175</v>
      </c>
      <c r="F66" s="64">
        <f t="shared" si="21"/>
        <v>230</v>
      </c>
      <c r="G66" s="64">
        <f t="shared" si="22"/>
        <v>285</v>
      </c>
      <c r="H66" s="64">
        <v>340</v>
      </c>
      <c r="I66" s="67">
        <v>5.3</v>
      </c>
      <c r="J66" s="67">
        <v>5.3</v>
      </c>
      <c r="K66" s="68">
        <v>6</v>
      </c>
      <c r="L66" s="68">
        <v>3</v>
      </c>
      <c r="M66" s="64">
        <v>9900</v>
      </c>
      <c r="N66" s="64">
        <f t="shared" si="15"/>
        <v>791.229061</v>
      </c>
      <c r="O66" s="69">
        <v>26.803</v>
      </c>
      <c r="P66" s="70">
        <v>2E-05</v>
      </c>
      <c r="Q66" s="70">
        <v>2.003722</v>
      </c>
      <c r="R66" s="70">
        <v>87.476361</v>
      </c>
      <c r="S66" s="71">
        <v>39</v>
      </c>
      <c r="T66" s="71">
        <v>5.7</v>
      </c>
      <c r="U66" s="73">
        <f t="shared" si="8"/>
        <v>0.10684931506849316</v>
      </c>
      <c r="V66" s="73">
        <f t="shared" si="9"/>
        <v>0.057</v>
      </c>
      <c r="W66" s="74">
        <f t="shared" si="10"/>
        <v>0.16384931506849315</v>
      </c>
      <c r="X66" s="65">
        <f t="shared" si="16"/>
        <v>60.592321491380005</v>
      </c>
      <c r="Y66" s="66">
        <v>60.592326680277594</v>
      </c>
      <c r="Z66" s="64">
        <f t="shared" si="17"/>
        <v>13121.45415</v>
      </c>
      <c r="AA66" s="64">
        <f t="shared" si="18"/>
        <v>2260.65446</v>
      </c>
    </row>
    <row r="67" spans="1:27" ht="12.75" customHeight="1">
      <c r="A67" s="62">
        <v>4021</v>
      </c>
      <c r="B67" s="63" t="str">
        <f aca="true" t="shared" si="23" ref="B67:B98">VLOOKUP(A67,EngName,3,FALSE)</f>
        <v>Ulsan#1</v>
      </c>
      <c r="C67" s="63" t="s">
        <v>99</v>
      </c>
      <c r="D67" s="64">
        <v>200</v>
      </c>
      <c r="E67" s="64">
        <v>94</v>
      </c>
      <c r="F67" s="64">
        <f t="shared" si="21"/>
        <v>129.33333333333334</v>
      </c>
      <c r="G67" s="64">
        <f t="shared" si="22"/>
        <v>164.66666666666669</v>
      </c>
      <c r="H67" s="64">
        <v>200</v>
      </c>
      <c r="I67" s="67">
        <v>2</v>
      </c>
      <c r="J67" s="67">
        <v>2</v>
      </c>
      <c r="K67" s="68">
        <v>12</v>
      </c>
      <c r="L67" s="68">
        <v>22</v>
      </c>
      <c r="M67" s="64">
        <v>9755</v>
      </c>
      <c r="N67" s="64">
        <f aca="true" t="shared" si="24" ref="N67:N98">R67+D67*Q67+(D67^2)*P67</f>
        <v>485.05536099999995</v>
      </c>
      <c r="O67" s="69">
        <v>26.346</v>
      </c>
      <c r="P67" s="70">
        <v>0.000508</v>
      </c>
      <c r="Q67" s="70">
        <v>2.153351</v>
      </c>
      <c r="R67" s="70">
        <v>34.065161</v>
      </c>
      <c r="S67" s="71">
        <v>38</v>
      </c>
      <c r="T67" s="71">
        <v>6.4</v>
      </c>
      <c r="U67" s="73">
        <f t="shared" si="8"/>
        <v>0.10410958904109589</v>
      </c>
      <c r="V67" s="73">
        <f t="shared" si="9"/>
        <v>0.064</v>
      </c>
      <c r="W67" s="74">
        <f t="shared" si="10"/>
        <v>0.1681095890410959</v>
      </c>
      <c r="X67" s="65">
        <f aca="true" t="shared" si="25" ref="X67:X98">AA67*O67/1000</f>
        <v>63.89634270453</v>
      </c>
      <c r="Y67" s="66">
        <v>63.89634498102388</v>
      </c>
      <c r="Z67" s="64">
        <f aca="true" t="shared" si="26" ref="Z67:Z98">R67*150</f>
        <v>5109.77415</v>
      </c>
      <c r="AA67" s="64">
        <f aca="true" t="shared" si="27" ref="AA67:AA98">(R67+Q67*D67+(D67^2)*P67)/D67*1000</f>
        <v>2425.276805</v>
      </c>
    </row>
    <row r="68" spans="1:27" ht="12.75" customHeight="1">
      <c r="A68" s="62">
        <v>4022</v>
      </c>
      <c r="B68" s="63" t="str">
        <f t="shared" si="23"/>
        <v>Ulsan#2</v>
      </c>
      <c r="C68" s="63" t="s">
        <v>99</v>
      </c>
      <c r="D68" s="64">
        <v>200</v>
      </c>
      <c r="E68" s="64">
        <v>94</v>
      </c>
      <c r="F68" s="64">
        <f t="shared" si="21"/>
        <v>129.33333333333334</v>
      </c>
      <c r="G68" s="64">
        <f t="shared" si="22"/>
        <v>164.66666666666669</v>
      </c>
      <c r="H68" s="64">
        <v>200</v>
      </c>
      <c r="I68" s="67">
        <v>2</v>
      </c>
      <c r="J68" s="67">
        <v>2</v>
      </c>
      <c r="K68" s="68">
        <v>12</v>
      </c>
      <c r="L68" s="68">
        <v>22</v>
      </c>
      <c r="M68" s="64">
        <v>9756</v>
      </c>
      <c r="N68" s="64">
        <f t="shared" si="24"/>
        <v>485.05536099999995</v>
      </c>
      <c r="O68" s="69">
        <v>26.346</v>
      </c>
      <c r="P68" s="70">
        <v>0.000508</v>
      </c>
      <c r="Q68" s="70">
        <v>2.153351</v>
      </c>
      <c r="R68" s="70">
        <v>34.065161</v>
      </c>
      <c r="S68" s="71">
        <v>38</v>
      </c>
      <c r="T68" s="71">
        <v>6.4</v>
      </c>
      <c r="U68" s="73">
        <f aca="true" t="shared" si="28" ref="U68:U131">S68/365</f>
        <v>0.10410958904109589</v>
      </c>
      <c r="V68" s="73">
        <f aca="true" t="shared" si="29" ref="V68:V131">T68/100</f>
        <v>0.064</v>
      </c>
      <c r="W68" s="74">
        <f aca="true" t="shared" si="30" ref="W68:W131">U68+V68</f>
        <v>0.1681095890410959</v>
      </c>
      <c r="X68" s="65">
        <f t="shared" si="25"/>
        <v>63.89634270453</v>
      </c>
      <c r="Y68" s="66">
        <v>63.896352264222756</v>
      </c>
      <c r="Z68" s="64">
        <f t="shared" si="26"/>
        <v>5109.77415</v>
      </c>
      <c r="AA68" s="64">
        <f t="shared" si="27"/>
        <v>2425.276805</v>
      </c>
    </row>
    <row r="69" spans="1:27" ht="12.75" customHeight="1">
      <c r="A69" s="62">
        <v>4023</v>
      </c>
      <c r="B69" s="63" t="str">
        <f t="shared" si="23"/>
        <v>Ulsan#3</v>
      </c>
      <c r="C69" s="63" t="s">
        <v>99</v>
      </c>
      <c r="D69" s="64">
        <v>200</v>
      </c>
      <c r="E69" s="64">
        <v>94</v>
      </c>
      <c r="F69" s="64">
        <f t="shared" si="21"/>
        <v>129.33333333333334</v>
      </c>
      <c r="G69" s="64">
        <f t="shared" si="22"/>
        <v>164.66666666666669</v>
      </c>
      <c r="H69" s="64">
        <v>200</v>
      </c>
      <c r="I69" s="67">
        <v>2</v>
      </c>
      <c r="J69" s="67">
        <v>2</v>
      </c>
      <c r="K69" s="68">
        <v>12</v>
      </c>
      <c r="L69" s="68">
        <v>22</v>
      </c>
      <c r="M69" s="64">
        <v>9757</v>
      </c>
      <c r="N69" s="64">
        <f t="shared" si="24"/>
        <v>485.05536099999995</v>
      </c>
      <c r="O69" s="69">
        <v>26.346</v>
      </c>
      <c r="P69" s="70">
        <v>0.000508</v>
      </c>
      <c r="Q69" s="70">
        <v>2.153351</v>
      </c>
      <c r="R69" s="70">
        <v>34.065161</v>
      </c>
      <c r="S69" s="71">
        <v>38</v>
      </c>
      <c r="T69" s="71">
        <v>6.4</v>
      </c>
      <c r="U69" s="73">
        <f t="shared" si="28"/>
        <v>0.10410958904109589</v>
      </c>
      <c r="V69" s="73">
        <f t="shared" si="29"/>
        <v>0.064</v>
      </c>
      <c r="W69" s="74">
        <f t="shared" si="30"/>
        <v>0.1681095890410959</v>
      </c>
      <c r="X69" s="65">
        <f t="shared" si="25"/>
        <v>63.89634270453</v>
      </c>
      <c r="Y69" s="66">
        <v>63.89635056033173</v>
      </c>
      <c r="Z69" s="64">
        <f t="shared" si="26"/>
        <v>5109.77415</v>
      </c>
      <c r="AA69" s="64">
        <f t="shared" si="27"/>
        <v>2425.276805</v>
      </c>
    </row>
    <row r="70" spans="1:27" ht="12.75" customHeight="1">
      <c r="A70" s="62">
        <v>4024</v>
      </c>
      <c r="B70" s="63" t="str">
        <f t="shared" si="23"/>
        <v>Ulsan#4</v>
      </c>
      <c r="C70" s="63" t="s">
        <v>99</v>
      </c>
      <c r="D70" s="64">
        <v>400</v>
      </c>
      <c r="E70" s="64">
        <v>244</v>
      </c>
      <c r="F70" s="64">
        <f t="shared" si="21"/>
        <v>289.3333333333333</v>
      </c>
      <c r="G70" s="64">
        <f t="shared" si="22"/>
        <v>334.6666666666667</v>
      </c>
      <c r="H70" s="64">
        <v>380</v>
      </c>
      <c r="I70" s="67">
        <v>8</v>
      </c>
      <c r="J70" s="67">
        <v>8</v>
      </c>
      <c r="K70" s="68">
        <v>8</v>
      </c>
      <c r="L70" s="68">
        <v>12</v>
      </c>
      <c r="M70" s="64">
        <v>9966</v>
      </c>
      <c r="N70" s="64">
        <f t="shared" si="24"/>
        <v>919.6662910000001</v>
      </c>
      <c r="O70" s="69">
        <v>24.845</v>
      </c>
      <c r="P70" s="70">
        <v>0.000785</v>
      </c>
      <c r="Q70" s="70">
        <v>1.663215</v>
      </c>
      <c r="R70" s="70">
        <v>128.780291</v>
      </c>
      <c r="S70" s="71">
        <v>35</v>
      </c>
      <c r="T70" s="71">
        <v>6.2</v>
      </c>
      <c r="U70" s="73">
        <f t="shared" si="28"/>
        <v>0.0958904109589041</v>
      </c>
      <c r="V70" s="73">
        <f t="shared" si="29"/>
        <v>0.062</v>
      </c>
      <c r="W70" s="74">
        <f t="shared" si="30"/>
        <v>0.1578904109589041</v>
      </c>
      <c r="X70" s="65">
        <f t="shared" si="25"/>
        <v>57.12277249973751</v>
      </c>
      <c r="Y70" s="66">
        <v>57.12277644184551</v>
      </c>
      <c r="Z70" s="64">
        <f t="shared" si="26"/>
        <v>19317.04365</v>
      </c>
      <c r="AA70" s="64">
        <f t="shared" si="27"/>
        <v>2299.1657275000002</v>
      </c>
    </row>
    <row r="71" spans="1:27" ht="12.75" customHeight="1">
      <c r="A71" s="62">
        <v>4025</v>
      </c>
      <c r="B71" s="63" t="str">
        <f t="shared" si="23"/>
        <v>Ulsan#5</v>
      </c>
      <c r="C71" s="63" t="s">
        <v>99</v>
      </c>
      <c r="D71" s="64">
        <v>400</v>
      </c>
      <c r="E71" s="64">
        <v>244</v>
      </c>
      <c r="F71" s="64">
        <f t="shared" si="21"/>
        <v>289.3333333333333</v>
      </c>
      <c r="G71" s="64">
        <f t="shared" si="22"/>
        <v>334.6666666666667</v>
      </c>
      <c r="H71" s="64">
        <v>380</v>
      </c>
      <c r="I71" s="67">
        <v>8</v>
      </c>
      <c r="J71" s="67">
        <v>8</v>
      </c>
      <c r="K71" s="68">
        <v>8</v>
      </c>
      <c r="L71" s="68">
        <v>12</v>
      </c>
      <c r="M71" s="64">
        <v>9967</v>
      </c>
      <c r="N71" s="64">
        <f t="shared" si="24"/>
        <v>919.6662910000001</v>
      </c>
      <c r="O71" s="69">
        <v>24.845</v>
      </c>
      <c r="P71" s="70">
        <v>0.000785</v>
      </c>
      <c r="Q71" s="70">
        <v>1.663215</v>
      </c>
      <c r="R71" s="70">
        <v>128.780291</v>
      </c>
      <c r="S71" s="71">
        <v>35</v>
      </c>
      <c r="T71" s="71">
        <v>6.2</v>
      </c>
      <c r="U71" s="73">
        <f t="shared" si="28"/>
        <v>0.0958904109589041</v>
      </c>
      <c r="V71" s="73">
        <f t="shared" si="29"/>
        <v>0.062</v>
      </c>
      <c r="W71" s="74">
        <f t="shared" si="30"/>
        <v>0.1578904109589041</v>
      </c>
      <c r="X71" s="65">
        <f t="shared" si="25"/>
        <v>57.12277249973751</v>
      </c>
      <c r="Y71" s="66">
        <v>57.12278005566072</v>
      </c>
      <c r="Z71" s="64">
        <f t="shared" si="26"/>
        <v>19317.04365</v>
      </c>
      <c r="AA71" s="64">
        <f t="shared" si="27"/>
        <v>2299.1657275000002</v>
      </c>
    </row>
    <row r="72" spans="1:27" ht="12.75" customHeight="1">
      <c r="A72" s="62">
        <v>4026</v>
      </c>
      <c r="B72" s="63" t="str">
        <f t="shared" si="23"/>
        <v>Ulsan#6</v>
      </c>
      <c r="C72" s="63" t="s">
        <v>99</v>
      </c>
      <c r="D72" s="64">
        <v>400</v>
      </c>
      <c r="E72" s="64">
        <v>244</v>
      </c>
      <c r="F72" s="64">
        <f t="shared" si="21"/>
        <v>289.3333333333333</v>
      </c>
      <c r="G72" s="64">
        <f t="shared" si="22"/>
        <v>334.6666666666667</v>
      </c>
      <c r="H72" s="64">
        <v>380</v>
      </c>
      <c r="I72" s="67">
        <v>8</v>
      </c>
      <c r="J72" s="67">
        <v>8</v>
      </c>
      <c r="K72" s="68">
        <v>8</v>
      </c>
      <c r="L72" s="68">
        <v>12</v>
      </c>
      <c r="M72" s="64">
        <v>9968</v>
      </c>
      <c r="N72" s="64">
        <f t="shared" si="24"/>
        <v>919.6662910000001</v>
      </c>
      <c r="O72" s="69">
        <v>24.845</v>
      </c>
      <c r="P72" s="70">
        <v>0.000785</v>
      </c>
      <c r="Q72" s="70">
        <v>1.663215</v>
      </c>
      <c r="R72" s="70">
        <v>128.780291</v>
      </c>
      <c r="S72" s="71">
        <v>35</v>
      </c>
      <c r="T72" s="71">
        <v>6.2</v>
      </c>
      <c r="U72" s="73">
        <f t="shared" si="28"/>
        <v>0.0958904109589041</v>
      </c>
      <c r="V72" s="73">
        <f t="shared" si="29"/>
        <v>0.062</v>
      </c>
      <c r="W72" s="74">
        <f t="shared" si="30"/>
        <v>0.1578904109589041</v>
      </c>
      <c r="X72" s="65">
        <f t="shared" si="25"/>
        <v>57.12277249973751</v>
      </c>
      <c r="Y72" s="66">
        <v>57.122781334890924</v>
      </c>
      <c r="Z72" s="64">
        <f t="shared" si="26"/>
        <v>19317.04365</v>
      </c>
      <c r="AA72" s="64">
        <f t="shared" si="27"/>
        <v>2299.1657275000002</v>
      </c>
    </row>
    <row r="73" spans="1:27" ht="12.75" customHeight="1">
      <c r="A73" s="62">
        <v>4031</v>
      </c>
      <c r="B73" s="63" t="str">
        <f t="shared" si="23"/>
        <v>Yungnam#1</v>
      </c>
      <c r="C73" s="63" t="s">
        <v>99</v>
      </c>
      <c r="D73" s="64">
        <v>200</v>
      </c>
      <c r="E73" s="64">
        <v>95</v>
      </c>
      <c r="F73" s="64">
        <f t="shared" si="21"/>
        <v>126.66666666666667</v>
      </c>
      <c r="G73" s="64">
        <f t="shared" si="22"/>
        <v>158.33333333333334</v>
      </c>
      <c r="H73" s="64">
        <v>190</v>
      </c>
      <c r="I73" s="67">
        <v>4</v>
      </c>
      <c r="J73" s="67">
        <v>4</v>
      </c>
      <c r="K73" s="68">
        <v>6</v>
      </c>
      <c r="L73" s="68">
        <v>22</v>
      </c>
      <c r="M73" s="64">
        <v>9922</v>
      </c>
      <c r="N73" s="64">
        <f t="shared" si="24"/>
        <v>482.044558</v>
      </c>
      <c r="O73" s="69">
        <v>21.973</v>
      </c>
      <c r="P73" s="70">
        <v>0.000801</v>
      </c>
      <c r="Q73" s="70">
        <v>1.872739</v>
      </c>
      <c r="R73" s="70">
        <v>75.456758</v>
      </c>
      <c r="S73" s="71">
        <v>46</v>
      </c>
      <c r="T73" s="71">
        <v>6.7</v>
      </c>
      <c r="U73" s="73">
        <f t="shared" si="28"/>
        <v>0.12602739726027398</v>
      </c>
      <c r="V73" s="73">
        <f t="shared" si="29"/>
        <v>0.067</v>
      </c>
      <c r="W73" s="74">
        <f t="shared" si="30"/>
        <v>0.193027397260274</v>
      </c>
      <c r="X73" s="65">
        <f t="shared" si="25"/>
        <v>52.95982536467</v>
      </c>
      <c r="Y73" s="66">
        <v>52.959827519605554</v>
      </c>
      <c r="Z73" s="64">
        <f t="shared" si="26"/>
        <v>11318.5137</v>
      </c>
      <c r="AA73" s="64">
        <f t="shared" si="27"/>
        <v>2410.2227900000003</v>
      </c>
    </row>
    <row r="74" spans="1:27" ht="12.75" customHeight="1">
      <c r="A74" s="62">
        <v>4032</v>
      </c>
      <c r="B74" s="63" t="str">
        <f t="shared" si="23"/>
        <v>Yungnam#2</v>
      </c>
      <c r="C74" s="63" t="s">
        <v>99</v>
      </c>
      <c r="D74" s="64">
        <v>200</v>
      </c>
      <c r="E74" s="64">
        <v>95</v>
      </c>
      <c r="F74" s="64">
        <f t="shared" si="21"/>
        <v>126.66666666666667</v>
      </c>
      <c r="G74" s="64">
        <f t="shared" si="22"/>
        <v>158.33333333333334</v>
      </c>
      <c r="H74" s="64">
        <v>190</v>
      </c>
      <c r="I74" s="67">
        <v>4</v>
      </c>
      <c r="J74" s="67">
        <v>4</v>
      </c>
      <c r="K74" s="68">
        <v>6</v>
      </c>
      <c r="L74" s="68">
        <v>22</v>
      </c>
      <c r="M74" s="64">
        <v>9922</v>
      </c>
      <c r="N74" s="64">
        <f t="shared" si="24"/>
        <v>481.89023899999995</v>
      </c>
      <c r="O74" s="69">
        <v>21.973</v>
      </c>
      <c r="P74" s="70">
        <v>0.000791</v>
      </c>
      <c r="Q74" s="70">
        <v>1.897628</v>
      </c>
      <c r="R74" s="70">
        <v>70.724639</v>
      </c>
      <c r="S74" s="71">
        <v>46</v>
      </c>
      <c r="T74" s="71">
        <v>6.7</v>
      </c>
      <c r="U74" s="73">
        <f t="shared" si="28"/>
        <v>0.12602739726027398</v>
      </c>
      <c r="V74" s="73">
        <f t="shared" si="29"/>
        <v>0.067</v>
      </c>
      <c r="W74" s="74">
        <f t="shared" si="30"/>
        <v>0.193027397260274</v>
      </c>
      <c r="X74" s="65">
        <f t="shared" si="25"/>
        <v>52.942871107735</v>
      </c>
      <c r="Y74" s="66">
        <v>52.94287684304777</v>
      </c>
      <c r="Z74" s="64">
        <f t="shared" si="26"/>
        <v>10608.69585</v>
      </c>
      <c r="AA74" s="64">
        <f t="shared" si="27"/>
        <v>2409.451195</v>
      </c>
    </row>
    <row r="75" spans="1:27" ht="12.75" customHeight="1">
      <c r="A75" s="62">
        <v>4041</v>
      </c>
      <c r="B75" s="63" t="str">
        <f t="shared" si="23"/>
        <v>Yosu#1</v>
      </c>
      <c r="C75" s="63" t="s">
        <v>99</v>
      </c>
      <c r="D75" s="64">
        <v>200</v>
      </c>
      <c r="E75" s="64">
        <v>116</v>
      </c>
      <c r="F75" s="64">
        <f t="shared" si="21"/>
        <v>142</v>
      </c>
      <c r="G75" s="64">
        <f t="shared" si="22"/>
        <v>168</v>
      </c>
      <c r="H75" s="64">
        <v>194</v>
      </c>
      <c r="I75" s="67">
        <v>2</v>
      </c>
      <c r="J75" s="67">
        <v>2</v>
      </c>
      <c r="K75" s="68">
        <v>6</v>
      </c>
      <c r="L75" s="68">
        <v>12</v>
      </c>
      <c r="M75" s="64">
        <v>10000</v>
      </c>
      <c r="N75" s="64">
        <f t="shared" si="24"/>
        <v>474.7103680000001</v>
      </c>
      <c r="O75" s="69">
        <v>22.603</v>
      </c>
      <c r="P75" s="70">
        <v>0.002492</v>
      </c>
      <c r="Q75" s="70">
        <v>1.542404</v>
      </c>
      <c r="R75" s="70">
        <v>66.549568</v>
      </c>
      <c r="S75" s="71">
        <v>37</v>
      </c>
      <c r="T75" s="71">
        <v>7</v>
      </c>
      <c r="U75" s="73">
        <f t="shared" si="28"/>
        <v>0.10136986301369863</v>
      </c>
      <c r="V75" s="73">
        <f t="shared" si="29"/>
        <v>0.07</v>
      </c>
      <c r="W75" s="74">
        <f t="shared" si="30"/>
        <v>0.17136986301369864</v>
      </c>
      <c r="X75" s="65">
        <f t="shared" si="25"/>
        <v>53.649392239520004</v>
      </c>
      <c r="Y75" s="66">
        <v>53.64940085947655</v>
      </c>
      <c r="Z75" s="64">
        <f t="shared" si="26"/>
        <v>9982.4352</v>
      </c>
      <c r="AA75" s="64">
        <f t="shared" si="27"/>
        <v>2373.55184</v>
      </c>
    </row>
    <row r="76" spans="1:27" ht="12.75" customHeight="1">
      <c r="A76" s="62">
        <v>4042</v>
      </c>
      <c r="B76" s="63" t="str">
        <f t="shared" si="23"/>
        <v>Yosu#2</v>
      </c>
      <c r="C76" s="63" t="s">
        <v>99</v>
      </c>
      <c r="D76" s="64">
        <v>300</v>
      </c>
      <c r="E76" s="64">
        <v>175</v>
      </c>
      <c r="F76" s="64">
        <f t="shared" si="21"/>
        <v>214</v>
      </c>
      <c r="G76" s="64">
        <f t="shared" si="22"/>
        <v>253</v>
      </c>
      <c r="H76" s="64">
        <v>292</v>
      </c>
      <c r="I76" s="67">
        <v>3</v>
      </c>
      <c r="J76" s="67">
        <v>3</v>
      </c>
      <c r="K76" s="68">
        <v>6</v>
      </c>
      <c r="L76" s="68">
        <v>12</v>
      </c>
      <c r="M76" s="64">
        <v>10000</v>
      </c>
      <c r="N76" s="64">
        <f t="shared" si="24"/>
        <v>761.790064</v>
      </c>
      <c r="O76" s="69">
        <v>22.603</v>
      </c>
      <c r="P76" s="70">
        <v>0.000509</v>
      </c>
      <c r="Q76" s="70">
        <v>2.158616</v>
      </c>
      <c r="R76" s="70">
        <v>68.395264</v>
      </c>
      <c r="S76" s="71">
        <v>23</v>
      </c>
      <c r="T76" s="71">
        <v>8.7</v>
      </c>
      <c r="U76" s="73">
        <f t="shared" si="28"/>
        <v>0.06301369863013699</v>
      </c>
      <c r="V76" s="73">
        <f t="shared" si="29"/>
        <v>0.087</v>
      </c>
      <c r="W76" s="74">
        <f t="shared" si="30"/>
        <v>0.15001369863013697</v>
      </c>
      <c r="X76" s="65">
        <f t="shared" si="25"/>
        <v>57.39580272197334</v>
      </c>
      <c r="Y76" s="66">
        <v>57.39581142846821</v>
      </c>
      <c r="Z76" s="64">
        <f t="shared" si="26"/>
        <v>10259.2896</v>
      </c>
      <c r="AA76" s="64">
        <f t="shared" si="27"/>
        <v>2539.3002133333334</v>
      </c>
    </row>
    <row r="77" spans="1:27" ht="12.75" customHeight="1">
      <c r="A77" s="62">
        <v>4070</v>
      </c>
      <c r="B77" s="63" t="str">
        <f t="shared" si="23"/>
        <v>Ansan</v>
      </c>
      <c r="C77" s="63" t="s">
        <v>120</v>
      </c>
      <c r="D77" s="64">
        <v>60.8</v>
      </c>
      <c r="E77" s="64">
        <v>4</v>
      </c>
      <c r="F77" s="64">
        <f t="shared" si="21"/>
        <v>22</v>
      </c>
      <c r="G77" s="64">
        <f t="shared" si="22"/>
        <v>40</v>
      </c>
      <c r="H77" s="64">
        <v>58</v>
      </c>
      <c r="I77" s="67">
        <v>1.5</v>
      </c>
      <c r="J77" s="67">
        <v>1.5</v>
      </c>
      <c r="K77" s="68">
        <v>6</v>
      </c>
      <c r="L77" s="68">
        <v>6</v>
      </c>
      <c r="M77" s="64">
        <v>9975</v>
      </c>
      <c r="N77" s="64">
        <f t="shared" si="24"/>
        <v>185.18384623999998</v>
      </c>
      <c r="O77" s="69">
        <v>28.647</v>
      </c>
      <c r="P77" s="70">
        <v>1E-06</v>
      </c>
      <c r="Q77" s="70">
        <v>2.575847</v>
      </c>
      <c r="R77" s="70">
        <v>28.568652</v>
      </c>
      <c r="S77" s="75">
        <v>41</v>
      </c>
      <c r="T77" s="75">
        <v>6.5</v>
      </c>
      <c r="U77" s="73">
        <f t="shared" si="28"/>
        <v>0.11232876712328767</v>
      </c>
      <c r="V77" s="73">
        <f t="shared" si="29"/>
        <v>0.065</v>
      </c>
      <c r="W77" s="74">
        <f t="shared" si="30"/>
        <v>0.17732876712328766</v>
      </c>
      <c r="X77" s="65">
        <f t="shared" si="25"/>
        <v>87.25265860587629</v>
      </c>
      <c r="Y77" s="66">
        <v>87.25266720525929</v>
      </c>
      <c r="Z77" s="64">
        <f t="shared" si="26"/>
        <v>4285.2978</v>
      </c>
      <c r="AA77" s="64">
        <f t="shared" si="27"/>
        <v>3045.7869447368416</v>
      </c>
    </row>
    <row r="78" spans="1:27" ht="12.75" customHeight="1">
      <c r="A78" s="62">
        <v>9191</v>
      </c>
      <c r="B78" s="63" t="str">
        <f t="shared" si="23"/>
        <v>Daejon34kongdan</v>
      </c>
      <c r="C78" s="63" t="s">
        <v>120</v>
      </c>
      <c r="D78" s="64">
        <v>88</v>
      </c>
      <c r="E78" s="64">
        <v>15</v>
      </c>
      <c r="F78" s="64">
        <f t="shared" si="21"/>
        <v>37.66666666666667</v>
      </c>
      <c r="G78" s="64">
        <f t="shared" si="22"/>
        <v>60.333333333333336</v>
      </c>
      <c r="H78" s="64">
        <v>83</v>
      </c>
      <c r="I78" s="67">
        <v>5</v>
      </c>
      <c r="J78" s="67">
        <v>5</v>
      </c>
      <c r="K78" s="68">
        <v>4</v>
      </c>
      <c r="L78" s="68">
        <v>4</v>
      </c>
      <c r="M78" s="64">
        <v>9975</v>
      </c>
      <c r="N78" s="64">
        <f t="shared" si="24"/>
        <v>227.69923300000002</v>
      </c>
      <c r="O78" s="69">
        <v>27.45</v>
      </c>
      <c r="P78" s="70">
        <v>0.001648</v>
      </c>
      <c r="Q78" s="70">
        <v>2.066529</v>
      </c>
      <c r="R78" s="70">
        <v>33.082569</v>
      </c>
      <c r="S78" s="75">
        <v>41</v>
      </c>
      <c r="T78" s="75">
        <v>6.5</v>
      </c>
      <c r="U78" s="73">
        <f t="shared" si="28"/>
        <v>0.11232876712328767</v>
      </c>
      <c r="V78" s="73">
        <f t="shared" si="29"/>
        <v>0.065</v>
      </c>
      <c r="W78" s="74">
        <f t="shared" si="30"/>
        <v>0.17732876712328766</v>
      </c>
      <c r="X78" s="65">
        <f t="shared" si="25"/>
        <v>71.02663574829546</v>
      </c>
      <c r="Y78" s="66">
        <v>71.02664240195278</v>
      </c>
      <c r="Z78" s="64">
        <f t="shared" si="26"/>
        <v>4962.38535</v>
      </c>
      <c r="AA78" s="64">
        <f t="shared" si="27"/>
        <v>2587.4912840909096</v>
      </c>
    </row>
    <row r="79" spans="1:27" ht="12.75" customHeight="1">
      <c r="A79" s="62">
        <v>4091</v>
      </c>
      <c r="B79" s="63" t="str">
        <f t="shared" si="23"/>
        <v>Chungju</v>
      </c>
      <c r="C79" s="63" t="s">
        <v>0</v>
      </c>
      <c r="D79" s="64">
        <v>61.4</v>
      </c>
      <c r="E79" s="64">
        <v>9</v>
      </c>
      <c r="F79" s="64">
        <f t="shared" si="21"/>
        <v>23.333333333333336</v>
      </c>
      <c r="G79" s="64">
        <f t="shared" si="22"/>
        <v>37.66666666666667</v>
      </c>
      <c r="H79" s="64">
        <v>52</v>
      </c>
      <c r="I79" s="67">
        <v>2.7</v>
      </c>
      <c r="J79" s="67">
        <v>2.7</v>
      </c>
      <c r="K79" s="68">
        <v>6</v>
      </c>
      <c r="L79" s="68">
        <v>6</v>
      </c>
      <c r="M79" s="64">
        <v>9975</v>
      </c>
      <c r="N79" s="64">
        <f t="shared" si="24"/>
        <v>171.38341956</v>
      </c>
      <c r="O79" s="69">
        <v>28.423</v>
      </c>
      <c r="P79" s="70">
        <v>1.1E-05</v>
      </c>
      <c r="Q79" s="70">
        <v>2.38602</v>
      </c>
      <c r="R79" s="70">
        <v>24.840322</v>
      </c>
      <c r="S79" s="75">
        <v>41</v>
      </c>
      <c r="T79" s="75">
        <v>6.5</v>
      </c>
      <c r="U79" s="73">
        <f t="shared" si="28"/>
        <v>0.11232876712328767</v>
      </c>
      <c r="V79" s="73">
        <f t="shared" si="29"/>
        <v>0.065</v>
      </c>
      <c r="W79" s="74">
        <f t="shared" si="30"/>
        <v>0.17732876712328766</v>
      </c>
      <c r="X79" s="65">
        <f t="shared" si="25"/>
        <v>79.33600869957459</v>
      </c>
      <c r="Y79" s="66">
        <v>79.33601638137633</v>
      </c>
      <c r="Z79" s="64">
        <f t="shared" si="26"/>
        <v>3726.0483</v>
      </c>
      <c r="AA79" s="64">
        <f t="shared" si="27"/>
        <v>2791.2609048859936</v>
      </c>
    </row>
    <row r="80" spans="1:27" ht="12.75" customHeight="1">
      <c r="A80" s="62">
        <v>4101</v>
      </c>
      <c r="B80" s="63" t="str">
        <f t="shared" si="23"/>
        <v>Suwon</v>
      </c>
      <c r="C80" s="63" t="s">
        <v>0</v>
      </c>
      <c r="D80" s="64">
        <v>43</v>
      </c>
      <c r="E80" s="64">
        <v>12</v>
      </c>
      <c r="F80" s="64">
        <f t="shared" si="21"/>
        <v>20</v>
      </c>
      <c r="G80" s="64">
        <f t="shared" si="22"/>
        <v>28</v>
      </c>
      <c r="H80" s="64">
        <v>36</v>
      </c>
      <c r="I80" s="67">
        <v>1.9</v>
      </c>
      <c r="J80" s="67">
        <v>1.9</v>
      </c>
      <c r="K80" s="68">
        <v>6</v>
      </c>
      <c r="L80" s="68">
        <v>6</v>
      </c>
      <c r="M80" s="64">
        <v>9975</v>
      </c>
      <c r="N80" s="64">
        <f t="shared" si="24"/>
        <v>128.779627</v>
      </c>
      <c r="O80" s="69">
        <v>28.74</v>
      </c>
      <c r="P80" s="70">
        <v>0.013786</v>
      </c>
      <c r="Q80" s="70">
        <v>1.915497</v>
      </c>
      <c r="R80" s="70">
        <v>20.922942</v>
      </c>
      <c r="S80" s="75">
        <v>41</v>
      </c>
      <c r="T80" s="75">
        <v>6.5</v>
      </c>
      <c r="U80" s="73">
        <f t="shared" si="28"/>
        <v>0.11232876712328767</v>
      </c>
      <c r="V80" s="73">
        <f t="shared" si="29"/>
        <v>0.065</v>
      </c>
      <c r="W80" s="74">
        <f t="shared" si="30"/>
        <v>0.17732876712328766</v>
      </c>
      <c r="X80" s="65">
        <f t="shared" si="25"/>
        <v>86.07270883674417</v>
      </c>
      <c r="Y80" s="66">
        <v>86.07271392480767</v>
      </c>
      <c r="Z80" s="64">
        <f t="shared" si="26"/>
        <v>3138.4413</v>
      </c>
      <c r="AA80" s="64">
        <f t="shared" si="27"/>
        <v>2994.8750465116277</v>
      </c>
    </row>
    <row r="81" spans="1:27" ht="12.75" customHeight="1">
      <c r="A81" s="62">
        <v>4111</v>
      </c>
      <c r="B81" s="63" t="str">
        <f t="shared" si="23"/>
        <v>Daegu#1</v>
      </c>
      <c r="C81" s="63" t="s">
        <v>0</v>
      </c>
      <c r="D81" s="64">
        <v>44</v>
      </c>
      <c r="E81" s="64">
        <v>10</v>
      </c>
      <c r="F81" s="64">
        <f t="shared" si="21"/>
        <v>18</v>
      </c>
      <c r="G81" s="64">
        <f t="shared" si="22"/>
        <v>26</v>
      </c>
      <c r="H81" s="64">
        <v>34</v>
      </c>
      <c r="I81" s="67">
        <v>2</v>
      </c>
      <c r="J81" s="67">
        <v>2</v>
      </c>
      <c r="K81" s="68">
        <v>6</v>
      </c>
      <c r="L81" s="68">
        <v>6</v>
      </c>
      <c r="M81" s="64">
        <v>9975</v>
      </c>
      <c r="N81" s="64">
        <f t="shared" si="24"/>
        <v>128.433661</v>
      </c>
      <c r="O81" s="69">
        <v>28.423</v>
      </c>
      <c r="P81" s="70">
        <v>0.00585</v>
      </c>
      <c r="Q81" s="70">
        <v>2.286991</v>
      </c>
      <c r="R81" s="70">
        <v>16.480457</v>
      </c>
      <c r="S81" s="75">
        <v>41</v>
      </c>
      <c r="T81" s="75">
        <v>6.5</v>
      </c>
      <c r="U81" s="73">
        <f t="shared" si="28"/>
        <v>0.11232876712328767</v>
      </c>
      <c r="V81" s="73">
        <f t="shared" si="29"/>
        <v>0.065</v>
      </c>
      <c r="W81" s="74">
        <f t="shared" si="30"/>
        <v>0.17732876712328766</v>
      </c>
      <c r="X81" s="65">
        <f t="shared" si="25"/>
        <v>82.9652260591591</v>
      </c>
      <c r="Y81" s="66">
        <v>82.9652280440469</v>
      </c>
      <c r="Z81" s="64">
        <f t="shared" si="26"/>
        <v>2472.06855</v>
      </c>
      <c r="AA81" s="64">
        <f t="shared" si="27"/>
        <v>2918.946840909091</v>
      </c>
    </row>
    <row r="82" spans="1:27" ht="12.75" customHeight="1">
      <c r="A82" s="62">
        <v>4171</v>
      </c>
      <c r="B82" s="63" t="str">
        <f t="shared" si="23"/>
        <v>DaesanCC#1</v>
      </c>
      <c r="C82" s="63" t="s">
        <v>120</v>
      </c>
      <c r="D82" s="64">
        <v>403</v>
      </c>
      <c r="E82" s="64">
        <v>110</v>
      </c>
      <c r="F82" s="64">
        <f t="shared" si="21"/>
        <v>196</v>
      </c>
      <c r="G82" s="64">
        <f t="shared" si="22"/>
        <v>282</v>
      </c>
      <c r="H82" s="64">
        <v>368</v>
      </c>
      <c r="I82" s="67">
        <v>4.5</v>
      </c>
      <c r="J82" s="67">
        <v>4.5</v>
      </c>
      <c r="K82" s="68">
        <v>4</v>
      </c>
      <c r="L82" s="68">
        <v>3</v>
      </c>
      <c r="M82" s="64">
        <v>9975</v>
      </c>
      <c r="N82" s="64">
        <f t="shared" si="24"/>
        <v>906.125553</v>
      </c>
      <c r="O82" s="69">
        <v>29.766</v>
      </c>
      <c r="P82" s="70">
        <v>1E-06</v>
      </c>
      <c r="Q82" s="70">
        <v>2.163077</v>
      </c>
      <c r="R82" s="70">
        <v>34.243113</v>
      </c>
      <c r="S82" s="75">
        <v>41</v>
      </c>
      <c r="T82" s="75">
        <v>6.5</v>
      </c>
      <c r="U82" s="73">
        <f t="shared" si="28"/>
        <v>0.11232876712328767</v>
      </c>
      <c r="V82" s="73">
        <f t="shared" si="29"/>
        <v>0.065</v>
      </c>
      <c r="W82" s="74">
        <f t="shared" si="30"/>
        <v>0.17732876712328766</v>
      </c>
      <c r="X82" s="65">
        <f t="shared" si="25"/>
        <v>66.92737769379156</v>
      </c>
      <c r="Y82" s="66">
        <v>66.92738339012953</v>
      </c>
      <c r="Z82" s="64">
        <f t="shared" si="26"/>
        <v>5136.46695</v>
      </c>
      <c r="AA82" s="64">
        <f t="shared" si="27"/>
        <v>2248.4505037220842</v>
      </c>
    </row>
    <row r="83" spans="1:27" ht="12.75" customHeight="1">
      <c r="A83" s="62">
        <v>5011</v>
      </c>
      <c r="B83" s="63" t="str">
        <f t="shared" si="23"/>
        <v>Yongdong#1</v>
      </c>
      <c r="C83" s="63" t="s">
        <v>129</v>
      </c>
      <c r="D83" s="64">
        <v>125</v>
      </c>
      <c r="E83" s="64">
        <v>71</v>
      </c>
      <c r="F83" s="64">
        <f t="shared" si="21"/>
        <v>86.66666666666667</v>
      </c>
      <c r="G83" s="64">
        <f t="shared" si="22"/>
        <v>102.33333333333333</v>
      </c>
      <c r="H83" s="64">
        <v>118</v>
      </c>
      <c r="I83" s="67">
        <v>0.5</v>
      </c>
      <c r="J83" s="67">
        <v>2</v>
      </c>
      <c r="K83" s="68">
        <v>7</v>
      </c>
      <c r="L83" s="68">
        <v>12</v>
      </c>
      <c r="M83" s="64">
        <v>4540</v>
      </c>
      <c r="N83" s="64">
        <f t="shared" si="24"/>
        <v>357.46013800000003</v>
      </c>
      <c r="O83" s="69">
        <v>18.9</v>
      </c>
      <c r="P83" s="70">
        <v>0.001252</v>
      </c>
      <c r="Q83" s="70">
        <v>2.33143</v>
      </c>
      <c r="R83" s="70">
        <v>46.468888</v>
      </c>
      <c r="S83" s="71">
        <v>26</v>
      </c>
      <c r="T83" s="71">
        <v>6.6</v>
      </c>
      <c r="U83" s="73">
        <f t="shared" si="28"/>
        <v>0.07123287671232877</v>
      </c>
      <c r="V83" s="73">
        <f t="shared" si="29"/>
        <v>0.066</v>
      </c>
      <c r="W83" s="74">
        <f t="shared" si="30"/>
        <v>0.13723287671232876</v>
      </c>
      <c r="X83" s="65">
        <f t="shared" si="25"/>
        <v>54.0479728656</v>
      </c>
      <c r="Y83" s="66">
        <v>54.047978714145614</v>
      </c>
      <c r="Z83" s="64">
        <f t="shared" si="26"/>
        <v>6970.3332</v>
      </c>
      <c r="AA83" s="64">
        <f t="shared" si="27"/>
        <v>2859.6811040000002</v>
      </c>
    </row>
    <row r="84" spans="1:27" ht="12.75" customHeight="1">
      <c r="A84" s="62">
        <v>5012</v>
      </c>
      <c r="B84" s="63" t="str">
        <f t="shared" si="23"/>
        <v>Yongdong#2</v>
      </c>
      <c r="C84" s="63" t="s">
        <v>129</v>
      </c>
      <c r="D84" s="64">
        <v>200</v>
      </c>
      <c r="E84" s="64">
        <v>120</v>
      </c>
      <c r="F84" s="64">
        <f t="shared" si="21"/>
        <v>145</v>
      </c>
      <c r="G84" s="64">
        <f t="shared" si="22"/>
        <v>170</v>
      </c>
      <c r="H84" s="64">
        <v>195</v>
      </c>
      <c r="I84" s="67">
        <v>0.5</v>
      </c>
      <c r="J84" s="67">
        <v>2</v>
      </c>
      <c r="K84" s="68">
        <v>8</v>
      </c>
      <c r="L84" s="68">
        <v>12</v>
      </c>
      <c r="M84" s="64">
        <v>4540</v>
      </c>
      <c r="N84" s="64">
        <f t="shared" si="24"/>
        <v>540.948205</v>
      </c>
      <c r="O84" s="69">
        <v>18.9</v>
      </c>
      <c r="P84" s="70">
        <v>0.000454</v>
      </c>
      <c r="Q84" s="70">
        <v>2.253378</v>
      </c>
      <c r="R84" s="70">
        <v>72.112605</v>
      </c>
      <c r="S84" s="71">
        <v>34</v>
      </c>
      <c r="T84" s="71">
        <v>7</v>
      </c>
      <c r="U84" s="73">
        <f t="shared" si="28"/>
        <v>0.09315068493150686</v>
      </c>
      <c r="V84" s="73">
        <f t="shared" si="29"/>
        <v>0.07</v>
      </c>
      <c r="W84" s="74">
        <f t="shared" si="30"/>
        <v>0.16315068493150686</v>
      </c>
      <c r="X84" s="65">
        <f t="shared" si="25"/>
        <v>51.119605372500004</v>
      </c>
      <c r="Y84" s="66">
        <v>51.119606052225215</v>
      </c>
      <c r="Z84" s="64">
        <f t="shared" si="26"/>
        <v>10816.89075</v>
      </c>
      <c r="AA84" s="64">
        <f t="shared" si="27"/>
        <v>2704.7410250000003</v>
      </c>
    </row>
    <row r="85" spans="1:27" ht="12.75" customHeight="1">
      <c r="A85" s="62">
        <v>5031</v>
      </c>
      <c r="B85" s="63" t="str">
        <f t="shared" si="23"/>
        <v>Donghae#1</v>
      </c>
      <c r="C85" s="63" t="s">
        <v>129</v>
      </c>
      <c r="D85" s="64">
        <v>200</v>
      </c>
      <c r="E85" s="64">
        <v>125</v>
      </c>
      <c r="F85" s="64">
        <f t="shared" si="21"/>
        <v>150</v>
      </c>
      <c r="G85" s="64">
        <f t="shared" si="22"/>
        <v>175</v>
      </c>
      <c r="H85" s="64">
        <v>200</v>
      </c>
      <c r="I85" s="67">
        <v>1</v>
      </c>
      <c r="J85" s="67">
        <v>1</v>
      </c>
      <c r="K85" s="68">
        <v>10</v>
      </c>
      <c r="L85" s="68">
        <v>12</v>
      </c>
      <c r="M85" s="64">
        <v>4687</v>
      </c>
      <c r="N85" s="64">
        <f t="shared" si="24"/>
        <v>497.30745499999995</v>
      </c>
      <c r="O85" s="69">
        <v>16.423</v>
      </c>
      <c r="P85" s="70">
        <v>0.000186</v>
      </c>
      <c r="Q85" s="70">
        <v>2.238075</v>
      </c>
      <c r="R85" s="70">
        <v>42.252455</v>
      </c>
      <c r="S85" s="71">
        <v>47</v>
      </c>
      <c r="T85" s="71">
        <v>5.8</v>
      </c>
      <c r="U85" s="73">
        <f t="shared" si="28"/>
        <v>0.12876712328767123</v>
      </c>
      <c r="V85" s="73">
        <f t="shared" si="29"/>
        <v>0.057999999999999996</v>
      </c>
      <c r="W85" s="74">
        <f t="shared" si="30"/>
        <v>0.18676712328767123</v>
      </c>
      <c r="X85" s="65">
        <f t="shared" si="25"/>
        <v>40.83640166732499</v>
      </c>
      <c r="Y85" s="66">
        <v>40.83640936187178</v>
      </c>
      <c r="Z85" s="64">
        <f t="shared" si="26"/>
        <v>6337.8682499999995</v>
      </c>
      <c r="AA85" s="64">
        <f t="shared" si="27"/>
        <v>2486.5372749999997</v>
      </c>
    </row>
    <row r="86" spans="1:27" ht="12.75" customHeight="1">
      <c r="A86" s="62">
        <v>5032</v>
      </c>
      <c r="B86" s="63" t="str">
        <f t="shared" si="23"/>
        <v>Donghae#2</v>
      </c>
      <c r="C86" s="63" t="s">
        <v>129</v>
      </c>
      <c r="D86" s="64">
        <v>200</v>
      </c>
      <c r="E86" s="64">
        <v>125</v>
      </c>
      <c r="F86" s="64">
        <f t="shared" si="21"/>
        <v>150</v>
      </c>
      <c r="G86" s="64">
        <f t="shared" si="22"/>
        <v>175</v>
      </c>
      <c r="H86" s="64">
        <v>200</v>
      </c>
      <c r="I86" s="67">
        <v>1</v>
      </c>
      <c r="J86" s="67">
        <v>1</v>
      </c>
      <c r="K86" s="68">
        <v>10</v>
      </c>
      <c r="L86" s="68">
        <v>12</v>
      </c>
      <c r="M86" s="64">
        <v>4688</v>
      </c>
      <c r="N86" s="64">
        <f t="shared" si="24"/>
        <v>497.30745499999995</v>
      </c>
      <c r="O86" s="69">
        <v>16.423</v>
      </c>
      <c r="P86" s="70">
        <v>0.000186</v>
      </c>
      <c r="Q86" s="70">
        <v>2.238075</v>
      </c>
      <c r="R86" s="70">
        <v>42.252455</v>
      </c>
      <c r="S86" s="71">
        <v>47</v>
      </c>
      <c r="T86" s="71">
        <v>5.8</v>
      </c>
      <c r="U86" s="73">
        <f t="shared" si="28"/>
        <v>0.12876712328767123</v>
      </c>
      <c r="V86" s="73">
        <f t="shared" si="29"/>
        <v>0.057999999999999996</v>
      </c>
      <c r="W86" s="74">
        <f t="shared" si="30"/>
        <v>0.18676712328767123</v>
      </c>
      <c r="X86" s="65">
        <f t="shared" si="25"/>
        <v>40.83640166732499</v>
      </c>
      <c r="Y86" s="66">
        <v>40.836401924605525</v>
      </c>
      <c r="Z86" s="64">
        <f t="shared" si="26"/>
        <v>6337.8682499999995</v>
      </c>
      <c r="AA86" s="64">
        <f t="shared" si="27"/>
        <v>2486.5372749999997</v>
      </c>
    </row>
    <row r="87" spans="1:27" ht="12.75" customHeight="1">
      <c r="A87" s="62">
        <v>5041</v>
      </c>
      <c r="B87" s="63" t="str">
        <f t="shared" si="23"/>
        <v>Seocheon#1</v>
      </c>
      <c r="C87" s="63" t="s">
        <v>129</v>
      </c>
      <c r="D87" s="64">
        <v>200</v>
      </c>
      <c r="E87" s="64">
        <v>90</v>
      </c>
      <c r="F87" s="64">
        <f t="shared" si="21"/>
        <v>123.33333333333334</v>
      </c>
      <c r="G87" s="64">
        <f t="shared" si="22"/>
        <v>156.66666666666669</v>
      </c>
      <c r="H87" s="64">
        <v>190</v>
      </c>
      <c r="I87" s="67">
        <v>2.5</v>
      </c>
      <c r="J87" s="67">
        <v>2.5</v>
      </c>
      <c r="K87" s="68">
        <v>7</v>
      </c>
      <c r="L87" s="68">
        <v>12</v>
      </c>
      <c r="M87" s="64">
        <v>4631</v>
      </c>
      <c r="N87" s="64">
        <f t="shared" si="24"/>
        <v>554.303771</v>
      </c>
      <c r="O87" s="69">
        <v>18.071</v>
      </c>
      <c r="P87" s="70">
        <v>0.000586</v>
      </c>
      <c r="Q87" s="70">
        <v>2.3928</v>
      </c>
      <c r="R87" s="70">
        <v>52.303771</v>
      </c>
      <c r="S87" s="71">
        <v>43</v>
      </c>
      <c r="T87" s="71">
        <v>6.9</v>
      </c>
      <c r="U87" s="73">
        <f t="shared" si="28"/>
        <v>0.1178082191780822</v>
      </c>
      <c r="V87" s="73">
        <f t="shared" si="29"/>
        <v>0.069</v>
      </c>
      <c r="W87" s="74">
        <f t="shared" si="30"/>
        <v>0.1868082191780822</v>
      </c>
      <c r="X87" s="65">
        <f t="shared" si="25"/>
        <v>50.084117228705004</v>
      </c>
      <c r="Y87" s="66">
        <v>50.08412609407801</v>
      </c>
      <c r="Z87" s="64">
        <f t="shared" si="26"/>
        <v>7845.56565</v>
      </c>
      <c r="AA87" s="64">
        <f t="shared" si="27"/>
        <v>2771.5188550000003</v>
      </c>
    </row>
    <row r="88" spans="1:27" ht="12.75" customHeight="1">
      <c r="A88" s="62">
        <v>5042</v>
      </c>
      <c r="B88" s="63" t="str">
        <f t="shared" si="23"/>
        <v>Seocheon#2</v>
      </c>
      <c r="C88" s="63" t="s">
        <v>129</v>
      </c>
      <c r="D88" s="64">
        <v>200</v>
      </c>
      <c r="E88" s="64">
        <v>90</v>
      </c>
      <c r="F88" s="64">
        <f t="shared" si="21"/>
        <v>123.33333333333334</v>
      </c>
      <c r="G88" s="64">
        <f t="shared" si="22"/>
        <v>156.66666666666669</v>
      </c>
      <c r="H88" s="64">
        <v>190</v>
      </c>
      <c r="I88" s="67">
        <v>2.5</v>
      </c>
      <c r="J88" s="67">
        <v>2.5</v>
      </c>
      <c r="K88" s="68">
        <v>7</v>
      </c>
      <c r="L88" s="68">
        <v>12</v>
      </c>
      <c r="M88" s="64">
        <v>4631</v>
      </c>
      <c r="N88" s="64">
        <f t="shared" si="24"/>
        <v>554.303771</v>
      </c>
      <c r="O88" s="69">
        <v>18.071</v>
      </c>
      <c r="P88" s="70">
        <v>0.000586</v>
      </c>
      <c r="Q88" s="70">
        <v>2.3928</v>
      </c>
      <c r="R88" s="70">
        <v>52.303771</v>
      </c>
      <c r="S88" s="71">
        <v>43</v>
      </c>
      <c r="T88" s="71">
        <v>6.9</v>
      </c>
      <c r="U88" s="73">
        <f t="shared" si="28"/>
        <v>0.1178082191780822</v>
      </c>
      <c r="V88" s="73">
        <f t="shared" si="29"/>
        <v>0.069</v>
      </c>
      <c r="W88" s="74">
        <f t="shared" si="30"/>
        <v>0.1868082191780822</v>
      </c>
      <c r="X88" s="65">
        <f t="shared" si="25"/>
        <v>50.084117228705004</v>
      </c>
      <c r="Y88" s="66">
        <v>50.08412617026412</v>
      </c>
      <c r="Z88" s="64">
        <f t="shared" si="26"/>
        <v>7845.56565</v>
      </c>
      <c r="AA88" s="64">
        <f t="shared" si="27"/>
        <v>2771.5188550000003</v>
      </c>
    </row>
    <row r="89" spans="1:27" ht="12.75" customHeight="1">
      <c r="A89" s="62">
        <v>5051</v>
      </c>
      <c r="B89" s="63" t="str">
        <f t="shared" si="23"/>
        <v>Kunsan#1</v>
      </c>
      <c r="C89" s="63" t="s">
        <v>129</v>
      </c>
      <c r="D89" s="64">
        <v>66</v>
      </c>
      <c r="E89" s="64">
        <v>40</v>
      </c>
      <c r="F89" s="64">
        <f t="shared" si="21"/>
        <v>48.666666666666664</v>
      </c>
      <c r="G89" s="64">
        <f t="shared" si="22"/>
        <v>57.33333333333333</v>
      </c>
      <c r="H89" s="64">
        <v>66</v>
      </c>
      <c r="I89" s="67">
        <v>1</v>
      </c>
      <c r="J89" s="67">
        <v>1</v>
      </c>
      <c r="K89" s="68">
        <v>6</v>
      </c>
      <c r="L89" s="68">
        <v>12</v>
      </c>
      <c r="M89" s="64">
        <v>4832</v>
      </c>
      <c r="N89" s="64">
        <f t="shared" si="24"/>
        <v>204.54436800000002</v>
      </c>
      <c r="O89" s="69">
        <v>22.51</v>
      </c>
      <c r="P89" s="70">
        <v>0.004541</v>
      </c>
      <c r="Q89" s="70">
        <v>2.390837</v>
      </c>
      <c r="R89" s="70">
        <v>26.96853</v>
      </c>
      <c r="S89" s="71">
        <v>23</v>
      </c>
      <c r="T89" s="71">
        <v>7.1</v>
      </c>
      <c r="U89" s="73">
        <f t="shared" si="28"/>
        <v>0.06301369863013699</v>
      </c>
      <c r="V89" s="73">
        <f t="shared" si="29"/>
        <v>0.071</v>
      </c>
      <c r="W89" s="74">
        <f t="shared" si="30"/>
        <v>0.13401369863013698</v>
      </c>
      <c r="X89" s="65">
        <f t="shared" si="25"/>
        <v>69.76202611636366</v>
      </c>
      <c r="Y89" s="66">
        <v>69.76203328169419</v>
      </c>
      <c r="Z89" s="64">
        <f t="shared" si="26"/>
        <v>4045.2795</v>
      </c>
      <c r="AA89" s="64">
        <f t="shared" si="27"/>
        <v>3099.1570909090915</v>
      </c>
    </row>
    <row r="90" spans="1:27" ht="12.75" customHeight="1">
      <c r="A90" s="62">
        <v>6011</v>
      </c>
      <c r="B90" s="63" t="str">
        <f t="shared" si="23"/>
        <v>Boryeong#1</v>
      </c>
      <c r="C90" s="63" t="s">
        <v>137</v>
      </c>
      <c r="D90" s="64">
        <v>500</v>
      </c>
      <c r="E90" s="64">
        <v>280</v>
      </c>
      <c r="F90" s="64">
        <f t="shared" si="21"/>
        <v>350</v>
      </c>
      <c r="G90" s="64">
        <f t="shared" si="22"/>
        <v>420</v>
      </c>
      <c r="H90" s="64">
        <v>490</v>
      </c>
      <c r="I90" s="67">
        <v>3</v>
      </c>
      <c r="J90" s="67">
        <v>5</v>
      </c>
      <c r="K90" s="68">
        <v>6</v>
      </c>
      <c r="L90" s="68">
        <v>12</v>
      </c>
      <c r="M90" s="64">
        <v>6151</v>
      </c>
      <c r="N90" s="64">
        <f t="shared" si="24"/>
        <v>1153.977273</v>
      </c>
      <c r="O90" s="69">
        <v>5.487</v>
      </c>
      <c r="P90" s="70">
        <v>0.000369</v>
      </c>
      <c r="Q90" s="70">
        <v>1.853188</v>
      </c>
      <c r="R90" s="70">
        <v>135.133273</v>
      </c>
      <c r="S90" s="71">
        <v>38</v>
      </c>
      <c r="T90" s="71">
        <v>4.9</v>
      </c>
      <c r="U90" s="73">
        <f t="shared" si="28"/>
        <v>0.10410958904109589</v>
      </c>
      <c r="V90" s="73">
        <f t="shared" si="29"/>
        <v>0.049</v>
      </c>
      <c r="W90" s="74">
        <f t="shared" si="30"/>
        <v>0.1531095890410959</v>
      </c>
      <c r="X90" s="65">
        <f t="shared" si="25"/>
        <v>12.663746593902001</v>
      </c>
      <c r="Y90" s="66">
        <v>12.663749418257217</v>
      </c>
      <c r="Z90" s="64">
        <f t="shared" si="26"/>
        <v>20269.99095</v>
      </c>
      <c r="AA90" s="64">
        <f t="shared" si="27"/>
        <v>2307.954546</v>
      </c>
    </row>
    <row r="91" spans="1:27" ht="12.75" customHeight="1">
      <c r="A91" s="62">
        <v>6012</v>
      </c>
      <c r="B91" s="63" t="str">
        <f t="shared" si="23"/>
        <v>Boryeong#2</v>
      </c>
      <c r="C91" s="63" t="s">
        <v>137</v>
      </c>
      <c r="D91" s="64">
        <v>500</v>
      </c>
      <c r="E91" s="64">
        <v>280</v>
      </c>
      <c r="F91" s="64">
        <f t="shared" si="21"/>
        <v>350</v>
      </c>
      <c r="G91" s="64">
        <f t="shared" si="22"/>
        <v>420</v>
      </c>
      <c r="H91" s="64">
        <v>490</v>
      </c>
      <c r="I91" s="67">
        <v>3</v>
      </c>
      <c r="J91" s="67">
        <v>5</v>
      </c>
      <c r="K91" s="68">
        <v>6</v>
      </c>
      <c r="L91" s="68">
        <v>12</v>
      </c>
      <c r="M91" s="64">
        <v>6152</v>
      </c>
      <c r="N91" s="64">
        <f t="shared" si="24"/>
        <v>1153.977273</v>
      </c>
      <c r="O91" s="69">
        <v>5.487</v>
      </c>
      <c r="P91" s="70">
        <v>0.000369</v>
      </c>
      <c r="Q91" s="70">
        <v>1.853188</v>
      </c>
      <c r="R91" s="70">
        <v>135.133273</v>
      </c>
      <c r="S91" s="71">
        <v>38</v>
      </c>
      <c r="T91" s="71">
        <v>4.9</v>
      </c>
      <c r="U91" s="73">
        <f t="shared" si="28"/>
        <v>0.10410958904109589</v>
      </c>
      <c r="V91" s="73">
        <f t="shared" si="29"/>
        <v>0.049</v>
      </c>
      <c r="W91" s="74">
        <f t="shared" si="30"/>
        <v>0.1531095890410959</v>
      </c>
      <c r="X91" s="65">
        <f t="shared" si="25"/>
        <v>12.663746593902001</v>
      </c>
      <c r="Y91" s="66">
        <v>12.663746699738514</v>
      </c>
      <c r="Z91" s="64">
        <f t="shared" si="26"/>
        <v>20269.99095</v>
      </c>
      <c r="AA91" s="64">
        <f t="shared" si="27"/>
        <v>2307.954546</v>
      </c>
    </row>
    <row r="92" spans="1:27" ht="12.75" customHeight="1">
      <c r="A92" s="62">
        <v>6013</v>
      </c>
      <c r="B92" s="63" t="str">
        <f t="shared" si="23"/>
        <v>Boryeong#3</v>
      </c>
      <c r="C92" s="63" t="s">
        <v>137</v>
      </c>
      <c r="D92" s="64">
        <v>500</v>
      </c>
      <c r="E92" s="64">
        <v>260</v>
      </c>
      <c r="F92" s="64">
        <f t="shared" si="21"/>
        <v>341</v>
      </c>
      <c r="G92" s="64">
        <f t="shared" si="22"/>
        <v>422</v>
      </c>
      <c r="H92" s="64">
        <v>503</v>
      </c>
      <c r="I92" s="67">
        <v>5</v>
      </c>
      <c r="J92" s="67">
        <v>8.5</v>
      </c>
      <c r="K92" s="68">
        <v>6</v>
      </c>
      <c r="L92" s="68">
        <v>12</v>
      </c>
      <c r="M92" s="64">
        <v>6151</v>
      </c>
      <c r="N92" s="64">
        <f t="shared" si="24"/>
        <v>1091.5675230000002</v>
      </c>
      <c r="O92" s="69">
        <v>5.487</v>
      </c>
      <c r="P92" s="70">
        <v>0.00029</v>
      </c>
      <c r="Q92" s="70">
        <v>1.812756</v>
      </c>
      <c r="R92" s="70">
        <v>112.689523</v>
      </c>
      <c r="S92" s="71">
        <v>38</v>
      </c>
      <c r="T92" s="71">
        <v>4.9</v>
      </c>
      <c r="U92" s="73">
        <f t="shared" si="28"/>
        <v>0.10410958904109589</v>
      </c>
      <c r="V92" s="73">
        <f t="shared" si="29"/>
        <v>0.049</v>
      </c>
      <c r="W92" s="74">
        <f t="shared" si="30"/>
        <v>0.1531095890410959</v>
      </c>
      <c r="X92" s="65">
        <f t="shared" si="25"/>
        <v>11.978861997402003</v>
      </c>
      <c r="Y92" s="66">
        <v>11.97886353106018</v>
      </c>
      <c r="Z92" s="64">
        <f t="shared" si="26"/>
        <v>16903.42845</v>
      </c>
      <c r="AA92" s="64">
        <f t="shared" si="27"/>
        <v>2183.1350460000003</v>
      </c>
    </row>
    <row r="93" spans="1:27" ht="12.75" customHeight="1">
      <c r="A93" s="62">
        <v>6014</v>
      </c>
      <c r="B93" s="63" t="str">
        <f t="shared" si="23"/>
        <v>Boryeong#4</v>
      </c>
      <c r="C93" s="63" t="s">
        <v>137</v>
      </c>
      <c r="D93" s="64">
        <v>500</v>
      </c>
      <c r="E93" s="64">
        <v>260</v>
      </c>
      <c r="F93" s="64">
        <f t="shared" si="21"/>
        <v>341</v>
      </c>
      <c r="G93" s="64">
        <f t="shared" si="22"/>
        <v>422</v>
      </c>
      <c r="H93" s="64">
        <v>503</v>
      </c>
      <c r="I93" s="67">
        <v>5</v>
      </c>
      <c r="J93" s="67">
        <v>8.5</v>
      </c>
      <c r="K93" s="68">
        <v>6</v>
      </c>
      <c r="L93" s="68">
        <v>12</v>
      </c>
      <c r="M93" s="64">
        <v>6152</v>
      </c>
      <c r="N93" s="64">
        <f t="shared" si="24"/>
        <v>1091.5675230000002</v>
      </c>
      <c r="O93" s="69">
        <v>5.487</v>
      </c>
      <c r="P93" s="70">
        <v>0.00029</v>
      </c>
      <c r="Q93" s="70">
        <v>1.812756</v>
      </c>
      <c r="R93" s="70">
        <v>112.689523</v>
      </c>
      <c r="S93" s="71">
        <v>38</v>
      </c>
      <c r="T93" s="71">
        <v>4.9</v>
      </c>
      <c r="U93" s="73">
        <f t="shared" si="28"/>
        <v>0.10410958904109589</v>
      </c>
      <c r="V93" s="73">
        <f t="shared" si="29"/>
        <v>0.049</v>
      </c>
      <c r="W93" s="74">
        <f t="shared" si="30"/>
        <v>0.1531095890410959</v>
      </c>
      <c r="X93" s="65">
        <f t="shared" si="25"/>
        <v>11.978861997402003</v>
      </c>
      <c r="Y93" s="66">
        <v>11.978866167626459</v>
      </c>
      <c r="Z93" s="64">
        <f t="shared" si="26"/>
        <v>16903.42845</v>
      </c>
      <c r="AA93" s="64">
        <f t="shared" si="27"/>
        <v>2183.1350460000003</v>
      </c>
    </row>
    <row r="94" spans="1:27" ht="12.75" customHeight="1">
      <c r="A94" s="62">
        <v>6015</v>
      </c>
      <c r="B94" s="63" t="str">
        <f t="shared" si="23"/>
        <v>Boryeong#5</v>
      </c>
      <c r="C94" s="63" t="s">
        <v>137</v>
      </c>
      <c r="D94" s="64">
        <v>500</v>
      </c>
      <c r="E94" s="64">
        <v>260</v>
      </c>
      <c r="F94" s="64">
        <f t="shared" si="21"/>
        <v>341</v>
      </c>
      <c r="G94" s="64">
        <f t="shared" si="22"/>
        <v>422</v>
      </c>
      <c r="H94" s="64">
        <v>503</v>
      </c>
      <c r="I94" s="67">
        <v>5</v>
      </c>
      <c r="J94" s="67">
        <v>8.5</v>
      </c>
      <c r="K94" s="68">
        <v>6</v>
      </c>
      <c r="L94" s="68">
        <v>12</v>
      </c>
      <c r="M94" s="64">
        <v>6153</v>
      </c>
      <c r="N94" s="64">
        <f t="shared" si="24"/>
        <v>1091.5675230000002</v>
      </c>
      <c r="O94" s="69">
        <v>5.487</v>
      </c>
      <c r="P94" s="70">
        <v>0.00029</v>
      </c>
      <c r="Q94" s="70">
        <v>1.812756</v>
      </c>
      <c r="R94" s="70">
        <v>112.689523</v>
      </c>
      <c r="S94" s="71">
        <v>38</v>
      </c>
      <c r="T94" s="71">
        <v>4.9</v>
      </c>
      <c r="U94" s="73">
        <f t="shared" si="28"/>
        <v>0.10410958904109589</v>
      </c>
      <c r="V94" s="73">
        <f t="shared" si="29"/>
        <v>0.049</v>
      </c>
      <c r="W94" s="74">
        <f t="shared" si="30"/>
        <v>0.1531095890410959</v>
      </c>
      <c r="X94" s="65">
        <f t="shared" si="25"/>
        <v>11.978861997402003</v>
      </c>
      <c r="Y94" s="66">
        <v>11.978869885050502</v>
      </c>
      <c r="Z94" s="64">
        <f t="shared" si="26"/>
        <v>16903.42845</v>
      </c>
      <c r="AA94" s="64">
        <f t="shared" si="27"/>
        <v>2183.1350460000003</v>
      </c>
    </row>
    <row r="95" spans="1:27" ht="12.75" customHeight="1">
      <c r="A95" s="62">
        <v>6016</v>
      </c>
      <c r="B95" s="63" t="str">
        <f t="shared" si="23"/>
        <v>Boryeong#6</v>
      </c>
      <c r="C95" s="63" t="s">
        <v>137</v>
      </c>
      <c r="D95" s="64">
        <v>500</v>
      </c>
      <c r="E95" s="64">
        <v>260</v>
      </c>
      <c r="F95" s="64">
        <f aca="true" t="shared" si="31" ref="F95:F126">E95+(H95-E95)*1/3</f>
        <v>341</v>
      </c>
      <c r="G95" s="64">
        <f aca="true" t="shared" si="32" ref="G95:G126">E95+(H95-E95)*2/3</f>
        <v>422</v>
      </c>
      <c r="H95" s="64">
        <v>503</v>
      </c>
      <c r="I95" s="67">
        <v>5</v>
      </c>
      <c r="J95" s="67">
        <v>8.5</v>
      </c>
      <c r="K95" s="68">
        <v>6</v>
      </c>
      <c r="L95" s="68">
        <v>12</v>
      </c>
      <c r="M95" s="64">
        <v>6154</v>
      </c>
      <c r="N95" s="64">
        <f t="shared" si="24"/>
        <v>1091.5675230000002</v>
      </c>
      <c r="O95" s="69">
        <v>5.487</v>
      </c>
      <c r="P95" s="70">
        <v>0.00029</v>
      </c>
      <c r="Q95" s="70">
        <v>1.812756</v>
      </c>
      <c r="R95" s="70">
        <v>112.689523</v>
      </c>
      <c r="S95" s="71">
        <v>38</v>
      </c>
      <c r="T95" s="71">
        <v>4.9</v>
      </c>
      <c r="U95" s="73">
        <f t="shared" si="28"/>
        <v>0.10410958904109589</v>
      </c>
      <c r="V95" s="73">
        <f t="shared" si="29"/>
        <v>0.049</v>
      </c>
      <c r="W95" s="74">
        <f t="shared" si="30"/>
        <v>0.1531095890410959</v>
      </c>
      <c r="X95" s="65">
        <f t="shared" si="25"/>
        <v>11.978861997402003</v>
      </c>
      <c r="Y95" s="66">
        <v>11.978868706581112</v>
      </c>
      <c r="Z95" s="64">
        <f t="shared" si="26"/>
        <v>16903.42845</v>
      </c>
      <c r="AA95" s="64">
        <f t="shared" si="27"/>
        <v>2183.1350460000003</v>
      </c>
    </row>
    <row r="96" spans="1:27" ht="12.75" customHeight="1">
      <c r="A96" s="62">
        <v>6031</v>
      </c>
      <c r="B96" s="63" t="str">
        <f t="shared" si="23"/>
        <v>Taean#1</v>
      </c>
      <c r="C96" s="63" t="s">
        <v>137</v>
      </c>
      <c r="D96" s="64">
        <v>500</v>
      </c>
      <c r="E96" s="64">
        <v>260</v>
      </c>
      <c r="F96" s="64">
        <f t="shared" si="31"/>
        <v>341.6666666666667</v>
      </c>
      <c r="G96" s="64">
        <f t="shared" si="32"/>
        <v>423.33333333333337</v>
      </c>
      <c r="H96" s="64">
        <v>505</v>
      </c>
      <c r="I96" s="67">
        <v>10</v>
      </c>
      <c r="J96" s="67">
        <v>10</v>
      </c>
      <c r="K96" s="68">
        <v>6</v>
      </c>
      <c r="L96" s="68">
        <v>12</v>
      </c>
      <c r="M96" s="64">
        <v>6304</v>
      </c>
      <c r="N96" s="64">
        <f t="shared" si="24"/>
        <v>1098.1723960000002</v>
      </c>
      <c r="O96" s="69">
        <v>5.478</v>
      </c>
      <c r="P96" s="70">
        <v>0.000173</v>
      </c>
      <c r="Q96" s="70">
        <v>1.877879</v>
      </c>
      <c r="R96" s="70">
        <v>115.982896</v>
      </c>
      <c r="S96" s="71">
        <v>38</v>
      </c>
      <c r="T96" s="71">
        <v>4.9</v>
      </c>
      <c r="U96" s="73">
        <f t="shared" si="28"/>
        <v>0.10410958904109589</v>
      </c>
      <c r="V96" s="73">
        <f t="shared" si="29"/>
        <v>0.049</v>
      </c>
      <c r="W96" s="74">
        <f t="shared" si="30"/>
        <v>0.1531095890410959</v>
      </c>
      <c r="X96" s="65">
        <f t="shared" si="25"/>
        <v>12.031576770576</v>
      </c>
      <c r="Y96" s="66">
        <v>12.031579731868925</v>
      </c>
      <c r="Z96" s="64">
        <f t="shared" si="26"/>
        <v>17397.4344</v>
      </c>
      <c r="AA96" s="64">
        <f t="shared" si="27"/>
        <v>2196.3447920000003</v>
      </c>
    </row>
    <row r="97" spans="1:27" ht="12.75" customHeight="1">
      <c r="A97" s="62">
        <v>6032</v>
      </c>
      <c r="B97" s="63" t="str">
        <f t="shared" si="23"/>
        <v>Taean#2</v>
      </c>
      <c r="C97" s="63" t="s">
        <v>137</v>
      </c>
      <c r="D97" s="64">
        <v>500</v>
      </c>
      <c r="E97" s="64">
        <v>260</v>
      </c>
      <c r="F97" s="64">
        <f t="shared" si="31"/>
        <v>341.6666666666667</v>
      </c>
      <c r="G97" s="64">
        <f t="shared" si="32"/>
        <v>423.33333333333337</v>
      </c>
      <c r="H97" s="64">
        <v>505</v>
      </c>
      <c r="I97" s="67">
        <v>10</v>
      </c>
      <c r="J97" s="67">
        <v>10</v>
      </c>
      <c r="K97" s="68">
        <v>6</v>
      </c>
      <c r="L97" s="68">
        <v>12</v>
      </c>
      <c r="M97" s="64">
        <v>6305</v>
      </c>
      <c r="N97" s="64">
        <f t="shared" si="24"/>
        <v>1098.1723960000002</v>
      </c>
      <c r="O97" s="69">
        <v>5.478</v>
      </c>
      <c r="P97" s="70">
        <v>0.000173</v>
      </c>
      <c r="Q97" s="70">
        <v>1.877879</v>
      </c>
      <c r="R97" s="70">
        <v>115.982896</v>
      </c>
      <c r="S97" s="71">
        <v>38</v>
      </c>
      <c r="T97" s="71">
        <v>4.9</v>
      </c>
      <c r="U97" s="73">
        <f t="shared" si="28"/>
        <v>0.10410958904109589</v>
      </c>
      <c r="V97" s="73">
        <f t="shared" si="29"/>
        <v>0.049</v>
      </c>
      <c r="W97" s="74">
        <f t="shared" si="30"/>
        <v>0.1531095890410959</v>
      </c>
      <c r="X97" s="65">
        <f t="shared" si="25"/>
        <v>12.031576770576</v>
      </c>
      <c r="Y97" s="66">
        <v>12.031581741665129</v>
      </c>
      <c r="Z97" s="64">
        <f t="shared" si="26"/>
        <v>17397.4344</v>
      </c>
      <c r="AA97" s="64">
        <f t="shared" si="27"/>
        <v>2196.3447920000003</v>
      </c>
    </row>
    <row r="98" spans="1:27" ht="12.75" customHeight="1">
      <c r="A98" s="62">
        <v>6033</v>
      </c>
      <c r="B98" s="63" t="str">
        <f t="shared" si="23"/>
        <v>Taean#3</v>
      </c>
      <c r="C98" s="63" t="s">
        <v>137</v>
      </c>
      <c r="D98" s="64">
        <v>500</v>
      </c>
      <c r="E98" s="64">
        <v>260</v>
      </c>
      <c r="F98" s="64">
        <f t="shared" si="31"/>
        <v>341.6666666666667</v>
      </c>
      <c r="G98" s="64">
        <f t="shared" si="32"/>
        <v>423.33333333333337</v>
      </c>
      <c r="H98" s="64">
        <v>505</v>
      </c>
      <c r="I98" s="67">
        <v>10</v>
      </c>
      <c r="J98" s="67">
        <v>10</v>
      </c>
      <c r="K98" s="68">
        <v>6</v>
      </c>
      <c r="L98" s="68">
        <v>12</v>
      </c>
      <c r="M98" s="64">
        <v>6306</v>
      </c>
      <c r="N98" s="64">
        <f t="shared" si="24"/>
        <v>1098.1723960000002</v>
      </c>
      <c r="O98" s="69">
        <v>5.478</v>
      </c>
      <c r="P98" s="70">
        <v>0.000173</v>
      </c>
      <c r="Q98" s="70">
        <v>1.877879</v>
      </c>
      <c r="R98" s="70">
        <v>115.982896</v>
      </c>
      <c r="S98" s="71">
        <v>38</v>
      </c>
      <c r="T98" s="71">
        <v>4.9</v>
      </c>
      <c r="U98" s="73">
        <f t="shared" si="28"/>
        <v>0.10410958904109589</v>
      </c>
      <c r="V98" s="73">
        <f t="shared" si="29"/>
        <v>0.049</v>
      </c>
      <c r="W98" s="74">
        <f t="shared" si="30"/>
        <v>0.1531095890410959</v>
      </c>
      <c r="X98" s="65">
        <f t="shared" si="25"/>
        <v>12.031576770576</v>
      </c>
      <c r="Y98" s="66">
        <v>12.031579950167883</v>
      </c>
      <c r="Z98" s="64">
        <f t="shared" si="26"/>
        <v>17397.4344</v>
      </c>
      <c r="AA98" s="64">
        <f t="shared" si="27"/>
        <v>2196.3447920000003</v>
      </c>
    </row>
    <row r="99" spans="1:27" ht="12.75" customHeight="1">
      <c r="A99" s="62">
        <v>6034</v>
      </c>
      <c r="B99" s="63" t="str">
        <f aca="true" t="shared" si="33" ref="B99:B130">VLOOKUP(A99,EngName,3,FALSE)</f>
        <v>Taean#4</v>
      </c>
      <c r="C99" s="63" t="s">
        <v>137</v>
      </c>
      <c r="D99" s="64">
        <v>500</v>
      </c>
      <c r="E99" s="64">
        <v>260</v>
      </c>
      <c r="F99" s="64">
        <f t="shared" si="31"/>
        <v>341.6666666666667</v>
      </c>
      <c r="G99" s="64">
        <f t="shared" si="32"/>
        <v>423.33333333333337</v>
      </c>
      <c r="H99" s="64">
        <v>505</v>
      </c>
      <c r="I99" s="67">
        <v>10</v>
      </c>
      <c r="J99" s="67">
        <v>10</v>
      </c>
      <c r="K99" s="68">
        <v>6</v>
      </c>
      <c r="L99" s="68">
        <v>12</v>
      </c>
      <c r="M99" s="64">
        <v>6307</v>
      </c>
      <c r="N99" s="64">
        <f aca="true" t="shared" si="34" ref="N99:N130">R99+D99*Q99+(D99^2)*P99</f>
        <v>1098.1723960000002</v>
      </c>
      <c r="O99" s="69">
        <v>5.478</v>
      </c>
      <c r="P99" s="70">
        <v>0.000173</v>
      </c>
      <c r="Q99" s="70">
        <v>1.877879</v>
      </c>
      <c r="R99" s="70">
        <v>115.982896</v>
      </c>
      <c r="S99" s="71">
        <v>38</v>
      </c>
      <c r="T99" s="71">
        <v>4.9</v>
      </c>
      <c r="U99" s="73">
        <f t="shared" si="28"/>
        <v>0.10410958904109589</v>
      </c>
      <c r="V99" s="73">
        <f t="shared" si="29"/>
        <v>0.049</v>
      </c>
      <c r="W99" s="74">
        <f t="shared" si="30"/>
        <v>0.1531095890410959</v>
      </c>
      <c r="X99" s="65">
        <f aca="true" t="shared" si="35" ref="X99:X130">AA99*O99/1000</f>
        <v>12.031576770576</v>
      </c>
      <c r="Y99" s="66">
        <v>12.031585655723074</v>
      </c>
      <c r="Z99" s="64">
        <f aca="true" t="shared" si="36" ref="Z99:Z130">R99*150</f>
        <v>17397.4344</v>
      </c>
      <c r="AA99" s="64">
        <f aca="true" t="shared" si="37" ref="AA99:AA130">(R99+Q99*D99+(D99^2)*P99)/D99*1000</f>
        <v>2196.3447920000003</v>
      </c>
    </row>
    <row r="100" spans="1:27" ht="12.75" customHeight="1">
      <c r="A100" s="62">
        <v>6035</v>
      </c>
      <c r="B100" s="63" t="str">
        <f t="shared" si="33"/>
        <v>Taean#5</v>
      </c>
      <c r="C100" s="63" t="s">
        <v>137</v>
      </c>
      <c r="D100" s="64">
        <v>500</v>
      </c>
      <c r="E100" s="64">
        <v>260</v>
      </c>
      <c r="F100" s="64">
        <f t="shared" si="31"/>
        <v>341.6666666666667</v>
      </c>
      <c r="G100" s="64">
        <f t="shared" si="32"/>
        <v>423.33333333333337</v>
      </c>
      <c r="H100" s="64">
        <v>505</v>
      </c>
      <c r="I100" s="67">
        <v>10</v>
      </c>
      <c r="J100" s="67">
        <v>10</v>
      </c>
      <c r="K100" s="68">
        <v>6</v>
      </c>
      <c r="L100" s="68">
        <v>12</v>
      </c>
      <c r="M100" s="64">
        <v>6304</v>
      </c>
      <c r="N100" s="64">
        <f t="shared" si="34"/>
        <v>1079.083378</v>
      </c>
      <c r="O100" s="69">
        <v>5.478</v>
      </c>
      <c r="P100" s="70">
        <v>0.000176</v>
      </c>
      <c r="Q100" s="70">
        <v>1.874233</v>
      </c>
      <c r="R100" s="70">
        <v>97.966878</v>
      </c>
      <c r="S100" s="71">
        <v>38</v>
      </c>
      <c r="T100" s="71">
        <v>4.9</v>
      </c>
      <c r="U100" s="73">
        <f t="shared" si="28"/>
        <v>0.10410958904109589</v>
      </c>
      <c r="V100" s="73">
        <f t="shared" si="29"/>
        <v>0.049</v>
      </c>
      <c r="W100" s="74">
        <f t="shared" si="30"/>
        <v>0.1531095890410959</v>
      </c>
      <c r="X100" s="65">
        <f t="shared" si="35"/>
        <v>11.822437489368</v>
      </c>
      <c r="Y100" s="66">
        <v>11.822440632050979</v>
      </c>
      <c r="Z100" s="64">
        <f t="shared" si="36"/>
        <v>14695.0317</v>
      </c>
      <c r="AA100" s="64">
        <f t="shared" si="37"/>
        <v>2158.166756</v>
      </c>
    </row>
    <row r="101" spans="1:27" ht="12.75" customHeight="1">
      <c r="A101" s="62">
        <v>6036</v>
      </c>
      <c r="B101" s="63" t="str">
        <f t="shared" si="33"/>
        <v>Taean#6</v>
      </c>
      <c r="C101" s="63" t="s">
        <v>137</v>
      </c>
      <c r="D101" s="64">
        <v>500</v>
      </c>
      <c r="E101" s="64">
        <v>260</v>
      </c>
      <c r="F101" s="64">
        <f t="shared" si="31"/>
        <v>341.6666666666667</v>
      </c>
      <c r="G101" s="64">
        <f t="shared" si="32"/>
        <v>423.33333333333337</v>
      </c>
      <c r="H101" s="64">
        <v>505</v>
      </c>
      <c r="I101" s="67">
        <v>10</v>
      </c>
      <c r="J101" s="67">
        <v>10</v>
      </c>
      <c r="K101" s="68">
        <v>6</v>
      </c>
      <c r="L101" s="68">
        <v>12</v>
      </c>
      <c r="M101" s="64">
        <v>6305</v>
      </c>
      <c r="N101" s="64">
        <f t="shared" si="34"/>
        <v>1079.083378</v>
      </c>
      <c r="O101" s="69">
        <v>5.478</v>
      </c>
      <c r="P101" s="70">
        <v>0.000176</v>
      </c>
      <c r="Q101" s="70">
        <v>1.874233</v>
      </c>
      <c r="R101" s="70">
        <v>97.966878</v>
      </c>
      <c r="S101" s="71">
        <v>38</v>
      </c>
      <c r="T101" s="71">
        <v>4.9</v>
      </c>
      <c r="U101" s="73">
        <f t="shared" si="28"/>
        <v>0.10410958904109589</v>
      </c>
      <c r="V101" s="73">
        <f t="shared" si="29"/>
        <v>0.049</v>
      </c>
      <c r="W101" s="74">
        <f t="shared" si="30"/>
        <v>0.1531095890410959</v>
      </c>
      <c r="X101" s="65">
        <f t="shared" si="35"/>
        <v>11.822437489368</v>
      </c>
      <c r="Y101" s="66">
        <v>11.822443892182203</v>
      </c>
      <c r="Z101" s="64">
        <f t="shared" si="36"/>
        <v>14695.0317</v>
      </c>
      <c r="AA101" s="64">
        <f t="shared" si="37"/>
        <v>2158.166756</v>
      </c>
    </row>
    <row r="102" spans="1:27" ht="12.75" customHeight="1">
      <c r="A102" s="62">
        <v>6051</v>
      </c>
      <c r="B102" s="63" t="str">
        <f t="shared" si="33"/>
        <v>Hadong#1</v>
      </c>
      <c r="C102" s="63" t="s">
        <v>137</v>
      </c>
      <c r="D102" s="64">
        <v>500</v>
      </c>
      <c r="E102" s="64">
        <v>260</v>
      </c>
      <c r="F102" s="64">
        <f t="shared" si="31"/>
        <v>344.6666666666667</v>
      </c>
      <c r="G102" s="64">
        <f t="shared" si="32"/>
        <v>429.33333333333337</v>
      </c>
      <c r="H102" s="64">
        <v>514</v>
      </c>
      <c r="I102" s="67">
        <v>10</v>
      </c>
      <c r="J102" s="67">
        <v>10</v>
      </c>
      <c r="K102" s="68">
        <v>10</v>
      </c>
      <c r="L102" s="68">
        <v>12</v>
      </c>
      <c r="M102" s="64">
        <v>6276</v>
      </c>
      <c r="N102" s="64">
        <f t="shared" si="34"/>
        <v>1087.194112</v>
      </c>
      <c r="O102" s="69">
        <v>5.546</v>
      </c>
      <c r="P102" s="70">
        <v>0.000269</v>
      </c>
      <c r="Q102" s="70">
        <v>1.839033</v>
      </c>
      <c r="R102" s="70">
        <v>100.427612</v>
      </c>
      <c r="S102" s="71">
        <v>38</v>
      </c>
      <c r="T102" s="71">
        <v>4.9</v>
      </c>
      <c r="U102" s="73">
        <f t="shared" si="28"/>
        <v>0.10410958904109589</v>
      </c>
      <c r="V102" s="73">
        <f t="shared" si="29"/>
        <v>0.049</v>
      </c>
      <c r="W102" s="74">
        <f t="shared" si="30"/>
        <v>0.1531095890410959</v>
      </c>
      <c r="X102" s="65">
        <f t="shared" si="35"/>
        <v>12.059157090304</v>
      </c>
      <c r="Y102" s="66">
        <v>12.059161241868024</v>
      </c>
      <c r="Z102" s="64">
        <f t="shared" si="36"/>
        <v>15064.1418</v>
      </c>
      <c r="AA102" s="64">
        <f t="shared" si="37"/>
        <v>2174.388224</v>
      </c>
    </row>
    <row r="103" spans="1:27" ht="12.75" customHeight="1">
      <c r="A103" s="62">
        <v>6052</v>
      </c>
      <c r="B103" s="63" t="str">
        <f t="shared" si="33"/>
        <v>Hadong#2</v>
      </c>
      <c r="C103" s="63" t="s">
        <v>137</v>
      </c>
      <c r="D103" s="64">
        <v>500</v>
      </c>
      <c r="E103" s="64">
        <v>260</v>
      </c>
      <c r="F103" s="64">
        <f t="shared" si="31"/>
        <v>344.6666666666667</v>
      </c>
      <c r="G103" s="64">
        <f t="shared" si="32"/>
        <v>429.33333333333337</v>
      </c>
      <c r="H103" s="64">
        <v>514</v>
      </c>
      <c r="I103" s="67">
        <v>10</v>
      </c>
      <c r="J103" s="67">
        <v>10</v>
      </c>
      <c r="K103" s="68">
        <v>10</v>
      </c>
      <c r="L103" s="68">
        <v>12</v>
      </c>
      <c r="M103" s="64">
        <v>6276</v>
      </c>
      <c r="N103" s="64">
        <f t="shared" si="34"/>
        <v>1087.194112</v>
      </c>
      <c r="O103" s="69">
        <v>5.546</v>
      </c>
      <c r="P103" s="70">
        <v>0.000269</v>
      </c>
      <c r="Q103" s="70">
        <v>1.839033</v>
      </c>
      <c r="R103" s="70">
        <v>100.427612</v>
      </c>
      <c r="S103" s="71">
        <v>38</v>
      </c>
      <c r="T103" s="71">
        <v>4.9</v>
      </c>
      <c r="U103" s="73">
        <f t="shared" si="28"/>
        <v>0.10410958904109589</v>
      </c>
      <c r="V103" s="73">
        <f t="shared" si="29"/>
        <v>0.049</v>
      </c>
      <c r="W103" s="74">
        <f t="shared" si="30"/>
        <v>0.1531095890410959</v>
      </c>
      <c r="X103" s="65">
        <f t="shared" si="35"/>
        <v>12.059157090304</v>
      </c>
      <c r="Y103" s="66">
        <v>12.059161713851507</v>
      </c>
      <c r="Z103" s="64">
        <f t="shared" si="36"/>
        <v>15064.1418</v>
      </c>
      <c r="AA103" s="64">
        <f t="shared" si="37"/>
        <v>2174.388224</v>
      </c>
    </row>
    <row r="104" spans="1:27" ht="12.75" customHeight="1">
      <c r="A104" s="62">
        <v>6053</v>
      </c>
      <c r="B104" s="63" t="str">
        <f t="shared" si="33"/>
        <v>Hadong#3</v>
      </c>
      <c r="C104" s="63" t="s">
        <v>137</v>
      </c>
      <c r="D104" s="64">
        <v>500</v>
      </c>
      <c r="E104" s="64">
        <v>260</v>
      </c>
      <c r="F104" s="64">
        <f t="shared" si="31"/>
        <v>344.6666666666667</v>
      </c>
      <c r="G104" s="64">
        <f t="shared" si="32"/>
        <v>429.33333333333337</v>
      </c>
      <c r="H104" s="64">
        <v>514</v>
      </c>
      <c r="I104" s="67">
        <v>10</v>
      </c>
      <c r="J104" s="67">
        <v>10</v>
      </c>
      <c r="K104" s="68">
        <v>10</v>
      </c>
      <c r="L104" s="68">
        <v>12</v>
      </c>
      <c r="M104" s="64">
        <v>6276</v>
      </c>
      <c r="N104" s="64">
        <f t="shared" si="34"/>
        <v>1087.194112</v>
      </c>
      <c r="O104" s="69">
        <v>5.546</v>
      </c>
      <c r="P104" s="70">
        <v>0.000269</v>
      </c>
      <c r="Q104" s="70">
        <v>1.839033</v>
      </c>
      <c r="R104" s="70">
        <v>100.427612</v>
      </c>
      <c r="S104" s="71">
        <v>38</v>
      </c>
      <c r="T104" s="71">
        <v>4.9</v>
      </c>
      <c r="U104" s="73">
        <f t="shared" si="28"/>
        <v>0.10410958904109589</v>
      </c>
      <c r="V104" s="73">
        <f t="shared" si="29"/>
        <v>0.049</v>
      </c>
      <c r="W104" s="74">
        <f t="shared" si="30"/>
        <v>0.1531095890410959</v>
      </c>
      <c r="X104" s="65">
        <f t="shared" si="35"/>
        <v>12.059157090304</v>
      </c>
      <c r="Y104" s="66">
        <v>12.059167063653904</v>
      </c>
      <c r="Z104" s="64">
        <f t="shared" si="36"/>
        <v>15064.1418</v>
      </c>
      <c r="AA104" s="64">
        <f t="shared" si="37"/>
        <v>2174.388224</v>
      </c>
    </row>
    <row r="105" spans="1:27" ht="12.75" customHeight="1">
      <c r="A105" s="62">
        <v>6054</v>
      </c>
      <c r="B105" s="63" t="str">
        <f t="shared" si="33"/>
        <v>Hadong#4</v>
      </c>
      <c r="C105" s="63" t="s">
        <v>137</v>
      </c>
      <c r="D105" s="64">
        <v>500</v>
      </c>
      <c r="E105" s="64">
        <v>260</v>
      </c>
      <c r="F105" s="64">
        <f t="shared" si="31"/>
        <v>344.6666666666667</v>
      </c>
      <c r="G105" s="64">
        <f t="shared" si="32"/>
        <v>429.33333333333337</v>
      </c>
      <c r="H105" s="64">
        <v>514</v>
      </c>
      <c r="I105" s="67">
        <v>10</v>
      </c>
      <c r="J105" s="67">
        <v>10</v>
      </c>
      <c r="K105" s="68">
        <v>10</v>
      </c>
      <c r="L105" s="68">
        <v>12</v>
      </c>
      <c r="M105" s="64">
        <v>6276</v>
      </c>
      <c r="N105" s="64">
        <f t="shared" si="34"/>
        <v>1087.194112</v>
      </c>
      <c r="O105" s="69">
        <v>5.546</v>
      </c>
      <c r="P105" s="70">
        <v>0.000269</v>
      </c>
      <c r="Q105" s="70">
        <v>1.839033</v>
      </c>
      <c r="R105" s="70">
        <v>100.427612</v>
      </c>
      <c r="S105" s="71">
        <v>38</v>
      </c>
      <c r="T105" s="71">
        <v>4.9</v>
      </c>
      <c r="U105" s="73">
        <f t="shared" si="28"/>
        <v>0.10410958904109589</v>
      </c>
      <c r="V105" s="73">
        <f t="shared" si="29"/>
        <v>0.049</v>
      </c>
      <c r="W105" s="74">
        <f t="shared" si="30"/>
        <v>0.1531095890410959</v>
      </c>
      <c r="X105" s="65">
        <f t="shared" si="35"/>
        <v>12.059157090304</v>
      </c>
      <c r="Y105" s="66">
        <v>12.059157472989675</v>
      </c>
      <c r="Z105" s="64">
        <f t="shared" si="36"/>
        <v>15064.1418</v>
      </c>
      <c r="AA105" s="64">
        <f t="shared" si="37"/>
        <v>2174.388224</v>
      </c>
    </row>
    <row r="106" spans="1:27" ht="12.75" customHeight="1">
      <c r="A106" s="62">
        <v>6055</v>
      </c>
      <c r="B106" s="63" t="str">
        <f t="shared" si="33"/>
        <v>Hadong#5</v>
      </c>
      <c r="C106" s="63" t="s">
        <v>137</v>
      </c>
      <c r="D106" s="64">
        <v>500</v>
      </c>
      <c r="E106" s="64">
        <v>260</v>
      </c>
      <c r="F106" s="64">
        <f t="shared" si="31"/>
        <v>344.6666666666667</v>
      </c>
      <c r="G106" s="64">
        <f t="shared" si="32"/>
        <v>429.33333333333337</v>
      </c>
      <c r="H106" s="64">
        <v>514</v>
      </c>
      <c r="I106" s="67">
        <v>10</v>
      </c>
      <c r="J106" s="67">
        <v>10</v>
      </c>
      <c r="K106" s="68">
        <v>10</v>
      </c>
      <c r="L106" s="68">
        <v>12</v>
      </c>
      <c r="M106" s="64">
        <v>6276</v>
      </c>
      <c r="N106" s="64">
        <f t="shared" si="34"/>
        <v>1087.194112</v>
      </c>
      <c r="O106" s="69">
        <v>5.546</v>
      </c>
      <c r="P106" s="70">
        <v>0.000269</v>
      </c>
      <c r="Q106" s="70">
        <v>1.839033</v>
      </c>
      <c r="R106" s="70">
        <v>100.427612</v>
      </c>
      <c r="S106" s="71">
        <v>38</v>
      </c>
      <c r="T106" s="71">
        <v>4.9</v>
      </c>
      <c r="U106" s="73">
        <f t="shared" si="28"/>
        <v>0.10410958904109589</v>
      </c>
      <c r="V106" s="73">
        <f t="shared" si="29"/>
        <v>0.049</v>
      </c>
      <c r="W106" s="74">
        <f t="shared" si="30"/>
        <v>0.1531095890410959</v>
      </c>
      <c r="X106" s="65">
        <f t="shared" si="35"/>
        <v>12.059157090304</v>
      </c>
      <c r="Y106" s="66">
        <v>12.059157559592547</v>
      </c>
      <c r="Z106" s="64">
        <f t="shared" si="36"/>
        <v>15064.1418</v>
      </c>
      <c r="AA106" s="64">
        <f t="shared" si="37"/>
        <v>2174.388224</v>
      </c>
    </row>
    <row r="107" spans="1:27" ht="12.75" customHeight="1">
      <c r="A107" s="62">
        <v>6056</v>
      </c>
      <c r="B107" s="63" t="str">
        <f t="shared" si="33"/>
        <v>Hadong#6</v>
      </c>
      <c r="C107" s="63" t="s">
        <v>137</v>
      </c>
      <c r="D107" s="64">
        <v>500</v>
      </c>
      <c r="E107" s="64">
        <v>260</v>
      </c>
      <c r="F107" s="64">
        <f t="shared" si="31"/>
        <v>344.6666666666667</v>
      </c>
      <c r="G107" s="64">
        <f t="shared" si="32"/>
        <v>429.33333333333337</v>
      </c>
      <c r="H107" s="64">
        <v>514</v>
      </c>
      <c r="I107" s="67">
        <v>10</v>
      </c>
      <c r="J107" s="67">
        <v>10</v>
      </c>
      <c r="K107" s="68">
        <v>10</v>
      </c>
      <c r="L107" s="68">
        <v>12</v>
      </c>
      <c r="M107" s="64">
        <v>6276</v>
      </c>
      <c r="N107" s="64">
        <f t="shared" si="34"/>
        <v>1087.194112</v>
      </c>
      <c r="O107" s="69">
        <v>5.546</v>
      </c>
      <c r="P107" s="70">
        <v>0.000269</v>
      </c>
      <c r="Q107" s="70">
        <v>1.839033</v>
      </c>
      <c r="R107" s="70">
        <v>100.427612</v>
      </c>
      <c r="S107" s="71">
        <v>38</v>
      </c>
      <c r="T107" s="71">
        <v>4.9</v>
      </c>
      <c r="U107" s="73">
        <f t="shared" si="28"/>
        <v>0.10410958904109589</v>
      </c>
      <c r="V107" s="73">
        <f t="shared" si="29"/>
        <v>0.049</v>
      </c>
      <c r="W107" s="74">
        <f t="shared" si="30"/>
        <v>0.1531095890410959</v>
      </c>
      <c r="X107" s="65">
        <f t="shared" si="35"/>
        <v>12.059157090304</v>
      </c>
      <c r="Y107" s="66">
        <v>12.059158086407633</v>
      </c>
      <c r="Z107" s="64">
        <f t="shared" si="36"/>
        <v>15064.1418</v>
      </c>
      <c r="AA107" s="64">
        <f t="shared" si="37"/>
        <v>2174.388224</v>
      </c>
    </row>
    <row r="108" spans="1:27" ht="12.75" customHeight="1">
      <c r="A108" s="62">
        <v>6071</v>
      </c>
      <c r="B108" s="63" t="str">
        <f t="shared" si="33"/>
        <v>Samchonpo#1</v>
      </c>
      <c r="C108" s="63" t="s">
        <v>137</v>
      </c>
      <c r="D108" s="64">
        <v>560</v>
      </c>
      <c r="E108" s="64">
        <v>280</v>
      </c>
      <c r="F108" s="64">
        <f t="shared" si="31"/>
        <v>366.6666666666667</v>
      </c>
      <c r="G108" s="64">
        <f t="shared" si="32"/>
        <v>453.33333333333337</v>
      </c>
      <c r="H108" s="64">
        <v>540</v>
      </c>
      <c r="I108" s="67">
        <v>5</v>
      </c>
      <c r="J108" s="67">
        <v>5</v>
      </c>
      <c r="K108" s="68">
        <v>9</v>
      </c>
      <c r="L108" s="68">
        <v>12</v>
      </c>
      <c r="M108" s="64">
        <v>6037</v>
      </c>
      <c r="N108" s="64">
        <f t="shared" si="34"/>
        <v>1291.4561190000002</v>
      </c>
      <c r="O108" s="69">
        <v>5.494</v>
      </c>
      <c r="P108" s="70">
        <v>0.000754</v>
      </c>
      <c r="Q108" s="70">
        <v>1.496266</v>
      </c>
      <c r="R108" s="70">
        <v>217.092759</v>
      </c>
      <c r="S108" s="71">
        <v>38</v>
      </c>
      <c r="T108" s="71">
        <v>4.9</v>
      </c>
      <c r="U108" s="73">
        <f t="shared" si="28"/>
        <v>0.10410958904109589</v>
      </c>
      <c r="V108" s="73">
        <f t="shared" si="29"/>
        <v>0.049</v>
      </c>
      <c r="W108" s="74">
        <f t="shared" si="30"/>
        <v>0.1531095890410959</v>
      </c>
      <c r="X108" s="65">
        <f t="shared" si="35"/>
        <v>12.67010699604643</v>
      </c>
      <c r="Y108" s="66">
        <v>12.670111843096109</v>
      </c>
      <c r="Z108" s="64">
        <f t="shared" si="36"/>
        <v>32563.91385</v>
      </c>
      <c r="AA108" s="64">
        <f t="shared" si="37"/>
        <v>2306.171641071429</v>
      </c>
    </row>
    <row r="109" spans="1:27" ht="12.75" customHeight="1">
      <c r="A109" s="62">
        <v>6072</v>
      </c>
      <c r="B109" s="63" t="str">
        <f t="shared" si="33"/>
        <v>Samchonpo#2</v>
      </c>
      <c r="C109" s="63" t="s">
        <v>137</v>
      </c>
      <c r="D109" s="64">
        <v>560</v>
      </c>
      <c r="E109" s="64">
        <v>280</v>
      </c>
      <c r="F109" s="64">
        <f t="shared" si="31"/>
        <v>366.6666666666667</v>
      </c>
      <c r="G109" s="64">
        <f t="shared" si="32"/>
        <v>453.33333333333337</v>
      </c>
      <c r="H109" s="64">
        <v>540</v>
      </c>
      <c r="I109" s="67">
        <v>5</v>
      </c>
      <c r="J109" s="67">
        <v>5</v>
      </c>
      <c r="K109" s="68">
        <v>9</v>
      </c>
      <c r="L109" s="68">
        <v>12</v>
      </c>
      <c r="M109" s="64">
        <v>6037</v>
      </c>
      <c r="N109" s="64">
        <f t="shared" si="34"/>
        <v>1291.4561190000002</v>
      </c>
      <c r="O109" s="69">
        <v>5.494</v>
      </c>
      <c r="P109" s="70">
        <v>0.000754</v>
      </c>
      <c r="Q109" s="70">
        <v>1.496266</v>
      </c>
      <c r="R109" s="70">
        <v>217.092759</v>
      </c>
      <c r="S109" s="71">
        <v>38</v>
      </c>
      <c r="T109" s="71">
        <v>4.9</v>
      </c>
      <c r="U109" s="73">
        <f t="shared" si="28"/>
        <v>0.10410958904109589</v>
      </c>
      <c r="V109" s="73">
        <f t="shared" si="29"/>
        <v>0.049</v>
      </c>
      <c r="W109" s="74">
        <f t="shared" si="30"/>
        <v>0.1531095890410959</v>
      </c>
      <c r="X109" s="65">
        <f t="shared" si="35"/>
        <v>12.67010699604643</v>
      </c>
      <c r="Y109" s="66">
        <v>12.670111984208912</v>
      </c>
      <c r="Z109" s="64">
        <f t="shared" si="36"/>
        <v>32563.91385</v>
      </c>
      <c r="AA109" s="64">
        <f t="shared" si="37"/>
        <v>2306.171641071429</v>
      </c>
    </row>
    <row r="110" spans="1:27" ht="12.75" customHeight="1">
      <c r="A110" s="62">
        <v>6073</v>
      </c>
      <c r="B110" s="63" t="str">
        <f t="shared" si="33"/>
        <v>Samchonpo#3</v>
      </c>
      <c r="C110" s="63" t="s">
        <v>137</v>
      </c>
      <c r="D110" s="64">
        <v>560</v>
      </c>
      <c r="E110" s="64">
        <v>280</v>
      </c>
      <c r="F110" s="64">
        <f t="shared" si="31"/>
        <v>370</v>
      </c>
      <c r="G110" s="64">
        <f t="shared" si="32"/>
        <v>460</v>
      </c>
      <c r="H110" s="64">
        <v>550</v>
      </c>
      <c r="I110" s="67">
        <v>6</v>
      </c>
      <c r="J110" s="67">
        <v>6</v>
      </c>
      <c r="K110" s="68">
        <v>9</v>
      </c>
      <c r="L110" s="68">
        <v>12</v>
      </c>
      <c r="M110" s="64">
        <v>6156</v>
      </c>
      <c r="N110" s="64">
        <f t="shared" si="34"/>
        <v>1295.4850959999999</v>
      </c>
      <c r="O110" s="69">
        <v>5.494</v>
      </c>
      <c r="P110" s="70">
        <v>0.001138</v>
      </c>
      <c r="Q110" s="70">
        <v>1.177822</v>
      </c>
      <c r="R110" s="70">
        <v>279.027976</v>
      </c>
      <c r="S110" s="71">
        <v>38</v>
      </c>
      <c r="T110" s="71">
        <v>4.9</v>
      </c>
      <c r="U110" s="73">
        <f t="shared" si="28"/>
        <v>0.10410958904109589</v>
      </c>
      <c r="V110" s="73">
        <f t="shared" si="29"/>
        <v>0.049</v>
      </c>
      <c r="W110" s="74">
        <f t="shared" si="30"/>
        <v>0.1531095890410959</v>
      </c>
      <c r="X110" s="65">
        <f t="shared" si="35"/>
        <v>12.709634138257139</v>
      </c>
      <c r="Y110" s="66">
        <v>12.70963499527196</v>
      </c>
      <c r="Z110" s="64">
        <f t="shared" si="36"/>
        <v>41854.1964</v>
      </c>
      <c r="AA110" s="64">
        <f t="shared" si="37"/>
        <v>2313.3662428571424</v>
      </c>
    </row>
    <row r="111" spans="1:27" ht="12.75" customHeight="1">
      <c r="A111" s="62">
        <v>6074</v>
      </c>
      <c r="B111" s="63" t="str">
        <f t="shared" si="33"/>
        <v>Samchonpo#4</v>
      </c>
      <c r="C111" s="63" t="s">
        <v>137</v>
      </c>
      <c r="D111" s="64">
        <v>560</v>
      </c>
      <c r="E111" s="64">
        <v>280</v>
      </c>
      <c r="F111" s="64">
        <f t="shared" si="31"/>
        <v>370</v>
      </c>
      <c r="G111" s="64">
        <f t="shared" si="32"/>
        <v>460</v>
      </c>
      <c r="H111" s="64">
        <v>550</v>
      </c>
      <c r="I111" s="67">
        <v>6</v>
      </c>
      <c r="J111" s="67">
        <v>6</v>
      </c>
      <c r="K111" s="68">
        <v>9</v>
      </c>
      <c r="L111" s="68">
        <v>12</v>
      </c>
      <c r="M111" s="64">
        <v>6156</v>
      </c>
      <c r="N111" s="64">
        <f t="shared" si="34"/>
        <v>1295.4850959999999</v>
      </c>
      <c r="O111" s="69">
        <v>5.494</v>
      </c>
      <c r="P111" s="70">
        <v>0.001138</v>
      </c>
      <c r="Q111" s="70">
        <v>1.177822</v>
      </c>
      <c r="R111" s="70">
        <v>279.027976</v>
      </c>
      <c r="S111" s="71">
        <v>38</v>
      </c>
      <c r="T111" s="71">
        <v>4.9</v>
      </c>
      <c r="U111" s="73">
        <f t="shared" si="28"/>
        <v>0.10410958904109589</v>
      </c>
      <c r="V111" s="73">
        <f t="shared" si="29"/>
        <v>0.049</v>
      </c>
      <c r="W111" s="74">
        <f t="shared" si="30"/>
        <v>0.1531095890410959</v>
      </c>
      <c r="X111" s="65">
        <f t="shared" si="35"/>
        <v>12.709634138257139</v>
      </c>
      <c r="Y111" s="66">
        <v>12.709642994084142</v>
      </c>
      <c r="Z111" s="64">
        <f t="shared" si="36"/>
        <v>41854.1964</v>
      </c>
      <c r="AA111" s="64">
        <f t="shared" si="37"/>
        <v>2313.3662428571424</v>
      </c>
    </row>
    <row r="112" spans="1:27" ht="12.75" customHeight="1">
      <c r="A112" s="62">
        <v>6075</v>
      </c>
      <c r="B112" s="63" t="str">
        <f t="shared" si="33"/>
        <v>Samchonpo#5</v>
      </c>
      <c r="C112" s="63" t="s">
        <v>137</v>
      </c>
      <c r="D112" s="64">
        <v>500</v>
      </c>
      <c r="E112" s="64">
        <v>260</v>
      </c>
      <c r="F112" s="64">
        <f t="shared" si="31"/>
        <v>338</v>
      </c>
      <c r="G112" s="64">
        <f t="shared" si="32"/>
        <v>416</v>
      </c>
      <c r="H112" s="64">
        <v>494</v>
      </c>
      <c r="I112" s="67">
        <v>3</v>
      </c>
      <c r="J112" s="67">
        <v>3</v>
      </c>
      <c r="K112" s="68">
        <v>9</v>
      </c>
      <c r="L112" s="68">
        <v>12</v>
      </c>
      <c r="M112" s="64">
        <v>6156</v>
      </c>
      <c r="N112" s="64">
        <f t="shared" si="34"/>
        <v>1083.8655549999999</v>
      </c>
      <c r="O112" s="69">
        <v>5.494</v>
      </c>
      <c r="P112" s="70">
        <v>0.00029</v>
      </c>
      <c r="Q112" s="70">
        <v>1.810636</v>
      </c>
      <c r="R112" s="70">
        <v>106.047555</v>
      </c>
      <c r="S112" s="71">
        <v>38</v>
      </c>
      <c r="T112" s="71">
        <v>5</v>
      </c>
      <c r="U112" s="73">
        <f t="shared" si="28"/>
        <v>0.10410958904109589</v>
      </c>
      <c r="V112" s="73">
        <f t="shared" si="29"/>
        <v>0.05</v>
      </c>
      <c r="W112" s="74">
        <f t="shared" si="30"/>
        <v>0.1541095890410959</v>
      </c>
      <c r="X112" s="65">
        <f t="shared" si="35"/>
        <v>11.909514718339999</v>
      </c>
      <c r="Y112" s="66">
        <v>11.909519908611458</v>
      </c>
      <c r="Z112" s="64">
        <f t="shared" si="36"/>
        <v>15907.13325</v>
      </c>
      <c r="AA112" s="64">
        <f t="shared" si="37"/>
        <v>2167.7311099999997</v>
      </c>
    </row>
    <row r="113" spans="1:27" ht="12.75" customHeight="1">
      <c r="A113" s="62">
        <v>6076</v>
      </c>
      <c r="B113" s="63" t="str">
        <f t="shared" si="33"/>
        <v>Samchonpo#6</v>
      </c>
      <c r="C113" s="63" t="s">
        <v>137</v>
      </c>
      <c r="D113" s="64">
        <v>500</v>
      </c>
      <c r="E113" s="64">
        <v>260</v>
      </c>
      <c r="F113" s="64">
        <f t="shared" si="31"/>
        <v>338</v>
      </c>
      <c r="G113" s="64">
        <f t="shared" si="32"/>
        <v>416</v>
      </c>
      <c r="H113" s="64">
        <v>494</v>
      </c>
      <c r="I113" s="67">
        <v>3</v>
      </c>
      <c r="J113" s="67">
        <v>3</v>
      </c>
      <c r="K113" s="68">
        <v>9</v>
      </c>
      <c r="L113" s="68">
        <v>12</v>
      </c>
      <c r="M113" s="64">
        <v>6156</v>
      </c>
      <c r="N113" s="64">
        <f t="shared" si="34"/>
        <v>1083.8655549999999</v>
      </c>
      <c r="O113" s="69">
        <v>5.494</v>
      </c>
      <c r="P113" s="70">
        <v>0.00029</v>
      </c>
      <c r="Q113" s="70">
        <v>1.810636</v>
      </c>
      <c r="R113" s="70">
        <v>106.047555</v>
      </c>
      <c r="S113" s="71">
        <v>38</v>
      </c>
      <c r="T113" s="71">
        <v>5</v>
      </c>
      <c r="U113" s="73">
        <f t="shared" si="28"/>
        <v>0.10410958904109589</v>
      </c>
      <c r="V113" s="73">
        <f t="shared" si="29"/>
        <v>0.05</v>
      </c>
      <c r="W113" s="74">
        <f t="shared" si="30"/>
        <v>0.1541095890410959</v>
      </c>
      <c r="X113" s="65">
        <f t="shared" si="35"/>
        <v>11.909514718339999</v>
      </c>
      <c r="Y113" s="66">
        <v>11.90952048760683</v>
      </c>
      <c r="Z113" s="64">
        <f t="shared" si="36"/>
        <v>15907.13325</v>
      </c>
      <c r="AA113" s="64">
        <f t="shared" si="37"/>
        <v>2167.7311099999997</v>
      </c>
    </row>
    <row r="114" spans="1:27" ht="12.75" customHeight="1">
      <c r="A114" s="62">
        <v>6091</v>
      </c>
      <c r="B114" s="63" t="str">
        <f t="shared" si="33"/>
        <v>Dangjin#1</v>
      </c>
      <c r="C114" s="63" t="s">
        <v>137</v>
      </c>
      <c r="D114" s="64">
        <v>500</v>
      </c>
      <c r="E114" s="64">
        <v>260</v>
      </c>
      <c r="F114" s="64">
        <f t="shared" si="31"/>
        <v>350</v>
      </c>
      <c r="G114" s="64">
        <f t="shared" si="32"/>
        <v>440</v>
      </c>
      <c r="H114" s="64">
        <v>530</v>
      </c>
      <c r="I114" s="67">
        <v>10</v>
      </c>
      <c r="J114" s="67">
        <v>10</v>
      </c>
      <c r="K114" s="68">
        <v>6</v>
      </c>
      <c r="L114" s="68">
        <v>12</v>
      </c>
      <c r="M114" s="64">
        <v>6169</v>
      </c>
      <c r="N114" s="64">
        <f t="shared" si="34"/>
        <v>1096.992511</v>
      </c>
      <c r="O114" s="69">
        <v>5.466</v>
      </c>
      <c r="P114" s="70">
        <v>6.9E-05</v>
      </c>
      <c r="Q114" s="70">
        <v>1.968816</v>
      </c>
      <c r="R114" s="70">
        <v>95.334511</v>
      </c>
      <c r="S114" s="71">
        <v>38</v>
      </c>
      <c r="T114" s="71">
        <v>4.9</v>
      </c>
      <c r="U114" s="73">
        <f t="shared" si="28"/>
        <v>0.10410958904109589</v>
      </c>
      <c r="V114" s="73">
        <f t="shared" si="29"/>
        <v>0.049</v>
      </c>
      <c r="W114" s="74">
        <f t="shared" si="30"/>
        <v>0.1531095890410959</v>
      </c>
      <c r="X114" s="65">
        <f t="shared" si="35"/>
        <v>11.992322130252</v>
      </c>
      <c r="Y114" s="66">
        <v>11.992324213066778</v>
      </c>
      <c r="Z114" s="64">
        <f t="shared" si="36"/>
        <v>14300.176650000001</v>
      </c>
      <c r="AA114" s="64">
        <f t="shared" si="37"/>
        <v>2193.985022</v>
      </c>
    </row>
    <row r="115" spans="1:27" ht="12.75" customHeight="1">
      <c r="A115" s="62">
        <v>6092</v>
      </c>
      <c r="B115" s="63" t="str">
        <f t="shared" si="33"/>
        <v>Dangjin#2</v>
      </c>
      <c r="C115" s="63" t="s">
        <v>137</v>
      </c>
      <c r="D115" s="64">
        <v>500</v>
      </c>
      <c r="E115" s="64">
        <v>260</v>
      </c>
      <c r="F115" s="64">
        <f t="shared" si="31"/>
        <v>350</v>
      </c>
      <c r="G115" s="64">
        <f t="shared" si="32"/>
        <v>440</v>
      </c>
      <c r="H115" s="64">
        <v>530</v>
      </c>
      <c r="I115" s="67">
        <v>10</v>
      </c>
      <c r="J115" s="67">
        <v>10</v>
      </c>
      <c r="K115" s="68">
        <v>6</v>
      </c>
      <c r="L115" s="68">
        <v>12</v>
      </c>
      <c r="M115" s="64">
        <v>6170</v>
      </c>
      <c r="N115" s="64">
        <f t="shared" si="34"/>
        <v>1096.992511</v>
      </c>
      <c r="O115" s="69">
        <v>5.466</v>
      </c>
      <c r="P115" s="70">
        <v>6.9E-05</v>
      </c>
      <c r="Q115" s="70">
        <v>1.968816</v>
      </c>
      <c r="R115" s="70">
        <v>95.334511</v>
      </c>
      <c r="S115" s="71">
        <v>38</v>
      </c>
      <c r="T115" s="71">
        <v>4.9</v>
      </c>
      <c r="U115" s="73">
        <f t="shared" si="28"/>
        <v>0.10410958904109589</v>
      </c>
      <c r="V115" s="73">
        <f t="shared" si="29"/>
        <v>0.049</v>
      </c>
      <c r="W115" s="74">
        <f t="shared" si="30"/>
        <v>0.1531095890410959</v>
      </c>
      <c r="X115" s="65">
        <f t="shared" si="35"/>
        <v>11.992322130252</v>
      </c>
      <c r="Y115" s="66">
        <v>11.99232956747381</v>
      </c>
      <c r="Z115" s="64">
        <f t="shared" si="36"/>
        <v>14300.176650000001</v>
      </c>
      <c r="AA115" s="64">
        <f t="shared" si="37"/>
        <v>2193.985022</v>
      </c>
    </row>
    <row r="116" spans="1:27" ht="12.75" customHeight="1">
      <c r="A116" s="62">
        <v>6093</v>
      </c>
      <c r="B116" s="63" t="str">
        <f t="shared" si="33"/>
        <v>Dangjin#3</v>
      </c>
      <c r="C116" s="63" t="s">
        <v>137</v>
      </c>
      <c r="D116" s="64">
        <v>500</v>
      </c>
      <c r="E116" s="64">
        <v>260</v>
      </c>
      <c r="F116" s="64">
        <f t="shared" si="31"/>
        <v>350</v>
      </c>
      <c r="G116" s="64">
        <f t="shared" si="32"/>
        <v>440</v>
      </c>
      <c r="H116" s="64">
        <v>530</v>
      </c>
      <c r="I116" s="67">
        <v>10</v>
      </c>
      <c r="J116" s="67">
        <v>10</v>
      </c>
      <c r="K116" s="68">
        <v>6</v>
      </c>
      <c r="L116" s="68">
        <v>12</v>
      </c>
      <c r="M116" s="64">
        <v>6171</v>
      </c>
      <c r="N116" s="64">
        <f t="shared" si="34"/>
        <v>1096.992511</v>
      </c>
      <c r="O116" s="69">
        <v>5.466</v>
      </c>
      <c r="P116" s="70">
        <v>6.9E-05</v>
      </c>
      <c r="Q116" s="70">
        <v>1.968816</v>
      </c>
      <c r="R116" s="70">
        <v>95.334511</v>
      </c>
      <c r="S116" s="71">
        <v>38</v>
      </c>
      <c r="T116" s="71">
        <v>4.9</v>
      </c>
      <c r="U116" s="73">
        <f t="shared" si="28"/>
        <v>0.10410958904109589</v>
      </c>
      <c r="V116" s="73">
        <f t="shared" si="29"/>
        <v>0.049</v>
      </c>
      <c r="W116" s="74">
        <f t="shared" si="30"/>
        <v>0.1531095890410959</v>
      </c>
      <c r="X116" s="65">
        <f t="shared" si="35"/>
        <v>11.992322130252</v>
      </c>
      <c r="Y116" s="66">
        <v>11.992325198925698</v>
      </c>
      <c r="Z116" s="64">
        <f t="shared" si="36"/>
        <v>14300.176650000001</v>
      </c>
      <c r="AA116" s="64">
        <f t="shared" si="37"/>
        <v>2193.985022</v>
      </c>
    </row>
    <row r="117" spans="1:27" ht="12.75" customHeight="1">
      <c r="A117" s="62">
        <v>6094</v>
      </c>
      <c r="B117" s="63" t="str">
        <f t="shared" si="33"/>
        <v>Dangjin#4</v>
      </c>
      <c r="C117" s="63" t="s">
        <v>137</v>
      </c>
      <c r="D117" s="64">
        <v>500</v>
      </c>
      <c r="E117" s="64">
        <v>260</v>
      </c>
      <c r="F117" s="64">
        <f t="shared" si="31"/>
        <v>350</v>
      </c>
      <c r="G117" s="64">
        <f t="shared" si="32"/>
        <v>440</v>
      </c>
      <c r="H117" s="64">
        <v>530</v>
      </c>
      <c r="I117" s="67">
        <v>10</v>
      </c>
      <c r="J117" s="67">
        <v>10</v>
      </c>
      <c r="K117" s="68">
        <v>6</v>
      </c>
      <c r="L117" s="68">
        <v>12</v>
      </c>
      <c r="M117" s="64">
        <v>6172</v>
      </c>
      <c r="N117" s="64">
        <f t="shared" si="34"/>
        <v>1096.992511</v>
      </c>
      <c r="O117" s="69">
        <v>5.466</v>
      </c>
      <c r="P117" s="70">
        <v>6.9E-05</v>
      </c>
      <c r="Q117" s="70">
        <v>1.968816</v>
      </c>
      <c r="R117" s="70">
        <v>95.334511</v>
      </c>
      <c r="S117" s="71">
        <v>38</v>
      </c>
      <c r="T117" s="71">
        <v>4.9</v>
      </c>
      <c r="U117" s="73">
        <f t="shared" si="28"/>
        <v>0.10410958904109589</v>
      </c>
      <c r="V117" s="73">
        <f t="shared" si="29"/>
        <v>0.049</v>
      </c>
      <c r="W117" s="74">
        <f t="shared" si="30"/>
        <v>0.1531095890410959</v>
      </c>
      <c r="X117" s="65">
        <f t="shared" si="35"/>
        <v>11.992322130252</v>
      </c>
      <c r="Y117" s="66">
        <v>11.992331687919712</v>
      </c>
      <c r="Z117" s="64">
        <f t="shared" si="36"/>
        <v>14300.176650000001</v>
      </c>
      <c r="AA117" s="64">
        <f t="shared" si="37"/>
        <v>2193.985022</v>
      </c>
    </row>
    <row r="118" spans="1:27" ht="12.75" customHeight="1">
      <c r="A118" s="62">
        <v>6111</v>
      </c>
      <c r="B118" s="63" t="str">
        <f t="shared" si="33"/>
        <v>Honam#1</v>
      </c>
      <c r="C118" s="63" t="s">
        <v>137</v>
      </c>
      <c r="D118" s="64">
        <v>250</v>
      </c>
      <c r="E118" s="64">
        <v>120</v>
      </c>
      <c r="F118" s="64">
        <f t="shared" si="31"/>
        <v>163.33333333333334</v>
      </c>
      <c r="G118" s="64">
        <f t="shared" si="32"/>
        <v>206.66666666666669</v>
      </c>
      <c r="H118" s="64">
        <v>250</v>
      </c>
      <c r="I118" s="67">
        <v>3</v>
      </c>
      <c r="J118" s="67">
        <v>3</v>
      </c>
      <c r="K118" s="68">
        <v>6</v>
      </c>
      <c r="L118" s="68">
        <v>12</v>
      </c>
      <c r="M118" s="64">
        <v>5749</v>
      </c>
      <c r="N118" s="64">
        <f t="shared" si="34"/>
        <v>646.779208</v>
      </c>
      <c r="O118" s="69">
        <v>7.308</v>
      </c>
      <c r="P118" s="70">
        <v>6E-06</v>
      </c>
      <c r="Q118" s="70">
        <v>2.439045</v>
      </c>
      <c r="R118" s="70">
        <v>36.642958</v>
      </c>
      <c r="S118" s="71">
        <v>67</v>
      </c>
      <c r="T118" s="71">
        <v>7.9</v>
      </c>
      <c r="U118" s="73">
        <f t="shared" si="28"/>
        <v>0.18356164383561643</v>
      </c>
      <c r="V118" s="73">
        <f t="shared" si="29"/>
        <v>0.079</v>
      </c>
      <c r="W118" s="74">
        <f t="shared" si="30"/>
        <v>0.2625616438356164</v>
      </c>
      <c r="X118" s="65">
        <f t="shared" si="35"/>
        <v>18.906649808256</v>
      </c>
      <c r="Y118" s="66">
        <v>18.90665777613796</v>
      </c>
      <c r="Z118" s="64">
        <f t="shared" si="36"/>
        <v>5496.4437</v>
      </c>
      <c r="AA118" s="64">
        <f t="shared" si="37"/>
        <v>2587.116832</v>
      </c>
    </row>
    <row r="119" spans="1:27" ht="12.75" customHeight="1">
      <c r="A119" s="62">
        <v>6112</v>
      </c>
      <c r="B119" s="63" t="str">
        <f t="shared" si="33"/>
        <v>Honam#2</v>
      </c>
      <c r="C119" s="63" t="s">
        <v>137</v>
      </c>
      <c r="D119" s="64">
        <v>250</v>
      </c>
      <c r="E119" s="64">
        <v>120</v>
      </c>
      <c r="F119" s="64">
        <f t="shared" si="31"/>
        <v>163.33333333333334</v>
      </c>
      <c r="G119" s="64">
        <f t="shared" si="32"/>
        <v>206.66666666666669</v>
      </c>
      <c r="H119" s="64">
        <v>250</v>
      </c>
      <c r="I119" s="67">
        <v>3</v>
      </c>
      <c r="J119" s="67">
        <v>3</v>
      </c>
      <c r="K119" s="68">
        <v>6</v>
      </c>
      <c r="L119" s="68">
        <v>12</v>
      </c>
      <c r="M119" s="64">
        <v>5750</v>
      </c>
      <c r="N119" s="64">
        <f t="shared" si="34"/>
        <v>646.779208</v>
      </c>
      <c r="O119" s="69">
        <v>7.308</v>
      </c>
      <c r="P119" s="70">
        <v>6E-06</v>
      </c>
      <c r="Q119" s="70">
        <v>2.439045</v>
      </c>
      <c r="R119" s="70">
        <v>36.642958</v>
      </c>
      <c r="S119" s="71">
        <v>67</v>
      </c>
      <c r="T119" s="71">
        <v>7.9</v>
      </c>
      <c r="U119" s="73">
        <f t="shared" si="28"/>
        <v>0.18356164383561643</v>
      </c>
      <c r="V119" s="73">
        <f t="shared" si="29"/>
        <v>0.079</v>
      </c>
      <c r="W119" s="74">
        <f t="shared" si="30"/>
        <v>0.2625616438356164</v>
      </c>
      <c r="X119" s="65">
        <f t="shared" si="35"/>
        <v>18.906649808256</v>
      </c>
      <c r="Y119" s="66">
        <v>18.906654490243874</v>
      </c>
      <c r="Z119" s="64">
        <f t="shared" si="36"/>
        <v>5496.4437</v>
      </c>
      <c r="AA119" s="64">
        <f t="shared" si="37"/>
        <v>2587.116832</v>
      </c>
    </row>
    <row r="120" spans="1:27" ht="12.75" customHeight="1">
      <c r="A120" s="62">
        <v>7011</v>
      </c>
      <c r="B120" s="63" t="str">
        <f t="shared" si="33"/>
        <v>Kori#1</v>
      </c>
      <c r="C120" s="63" t="s">
        <v>168</v>
      </c>
      <c r="D120" s="64">
        <v>587</v>
      </c>
      <c r="E120" s="64">
        <v>360</v>
      </c>
      <c r="F120" s="64">
        <f t="shared" si="31"/>
        <v>435</v>
      </c>
      <c r="G120" s="64">
        <f t="shared" si="32"/>
        <v>510</v>
      </c>
      <c r="H120" s="64">
        <v>585</v>
      </c>
      <c r="I120" s="67">
        <v>0.3</v>
      </c>
      <c r="J120" s="67">
        <v>0.3</v>
      </c>
      <c r="K120" s="68">
        <v>8</v>
      </c>
      <c r="L120" s="68">
        <v>12</v>
      </c>
      <c r="M120" s="64">
        <v>2500</v>
      </c>
      <c r="N120" s="64">
        <f t="shared" si="34"/>
        <v>1491.058406</v>
      </c>
      <c r="O120" s="69">
        <v>1.407</v>
      </c>
      <c r="P120" s="70">
        <v>5E-05</v>
      </c>
      <c r="Q120" s="70">
        <v>2.21034</v>
      </c>
      <c r="R120" s="70">
        <v>176.360376</v>
      </c>
      <c r="S120" s="71">
        <v>46</v>
      </c>
      <c r="T120" s="71">
        <v>5.8</v>
      </c>
      <c r="U120" s="73">
        <f t="shared" si="28"/>
        <v>0.12602739726027398</v>
      </c>
      <c r="V120" s="73">
        <f t="shared" si="29"/>
        <v>0.057999999999999996</v>
      </c>
      <c r="W120" s="74">
        <f t="shared" si="30"/>
        <v>0.18402739726027398</v>
      </c>
      <c r="X120" s="65">
        <f t="shared" si="35"/>
        <v>3.5739679339727437</v>
      </c>
      <c r="Y120" s="66">
        <v>3.5739718501486917</v>
      </c>
      <c r="Z120" s="64">
        <f t="shared" si="36"/>
        <v>26454.0564</v>
      </c>
      <c r="AA120" s="64">
        <f t="shared" si="37"/>
        <v>2540.1335706984673</v>
      </c>
    </row>
    <row r="121" spans="1:27" ht="12.75" customHeight="1">
      <c r="A121" s="62">
        <v>7012</v>
      </c>
      <c r="B121" s="63" t="str">
        <f t="shared" si="33"/>
        <v>Kori#2</v>
      </c>
      <c r="C121" s="63" t="s">
        <v>168</v>
      </c>
      <c r="D121" s="64">
        <v>650</v>
      </c>
      <c r="E121" s="64">
        <v>415</v>
      </c>
      <c r="F121" s="64">
        <f t="shared" si="31"/>
        <v>492.3333333333333</v>
      </c>
      <c r="G121" s="64">
        <f t="shared" si="32"/>
        <v>569.6666666666666</v>
      </c>
      <c r="H121" s="64">
        <v>647</v>
      </c>
      <c r="I121" s="67">
        <v>0.3</v>
      </c>
      <c r="J121" s="67">
        <v>0.3</v>
      </c>
      <c r="K121" s="68">
        <v>8</v>
      </c>
      <c r="L121" s="68">
        <v>12</v>
      </c>
      <c r="M121" s="64">
        <v>2500</v>
      </c>
      <c r="N121" s="64">
        <f t="shared" si="34"/>
        <v>1652.4773</v>
      </c>
      <c r="O121" s="69">
        <v>1.624</v>
      </c>
      <c r="P121" s="70">
        <v>0.000173</v>
      </c>
      <c r="Q121" s="70">
        <v>2.024925</v>
      </c>
      <c r="R121" s="70">
        <v>263.18355</v>
      </c>
      <c r="S121" s="71">
        <v>46</v>
      </c>
      <c r="T121" s="71">
        <v>5.8</v>
      </c>
      <c r="U121" s="73">
        <f t="shared" si="28"/>
        <v>0.12602739726027398</v>
      </c>
      <c r="V121" s="73">
        <f t="shared" si="29"/>
        <v>0.057999999999999996</v>
      </c>
      <c r="W121" s="74">
        <f t="shared" si="30"/>
        <v>0.18402739726027398</v>
      </c>
      <c r="X121" s="65">
        <f t="shared" si="35"/>
        <v>4.12865097723077</v>
      </c>
      <c r="Y121" s="66">
        <v>4.1286538544840425</v>
      </c>
      <c r="Z121" s="64">
        <f t="shared" si="36"/>
        <v>39477.5325</v>
      </c>
      <c r="AA121" s="64">
        <f t="shared" si="37"/>
        <v>2542.2727692307694</v>
      </c>
    </row>
    <row r="122" spans="1:27" ht="12.75" customHeight="1">
      <c r="A122" s="62">
        <v>7013</v>
      </c>
      <c r="B122" s="63" t="str">
        <f t="shared" si="33"/>
        <v>Kori#3</v>
      </c>
      <c r="C122" s="63" t="s">
        <v>168</v>
      </c>
      <c r="D122" s="64">
        <v>950</v>
      </c>
      <c r="E122" s="64">
        <v>795</v>
      </c>
      <c r="F122" s="64">
        <f t="shared" si="31"/>
        <v>860</v>
      </c>
      <c r="G122" s="64">
        <f t="shared" si="32"/>
        <v>925</v>
      </c>
      <c r="H122" s="64">
        <v>990</v>
      </c>
      <c r="I122" s="67">
        <v>0.6</v>
      </c>
      <c r="J122" s="67">
        <v>0.6</v>
      </c>
      <c r="K122" s="68">
        <v>22</v>
      </c>
      <c r="L122" s="68">
        <v>8</v>
      </c>
      <c r="M122" s="64">
        <v>2500</v>
      </c>
      <c r="N122" s="64">
        <f t="shared" si="34"/>
        <v>2367.4764250000003</v>
      </c>
      <c r="O122" s="69">
        <v>1.43</v>
      </c>
      <c r="P122" s="70">
        <v>1.7E-05</v>
      </c>
      <c r="Q122" s="70">
        <v>2.350456</v>
      </c>
      <c r="R122" s="70">
        <v>119.200725</v>
      </c>
      <c r="S122" s="71">
        <v>38</v>
      </c>
      <c r="T122" s="71">
        <v>5.6</v>
      </c>
      <c r="U122" s="73">
        <f t="shared" si="28"/>
        <v>0.10410958904109589</v>
      </c>
      <c r="V122" s="73">
        <f t="shared" si="29"/>
        <v>0.055999999999999994</v>
      </c>
      <c r="W122" s="74">
        <f t="shared" si="30"/>
        <v>0.1601095890410959</v>
      </c>
      <c r="X122" s="65">
        <f t="shared" si="35"/>
        <v>3.5636750397368426</v>
      </c>
      <c r="Y122" s="66">
        <v>3.5636846574002825</v>
      </c>
      <c r="Z122" s="64">
        <f t="shared" si="36"/>
        <v>17880.10875</v>
      </c>
      <c r="AA122" s="64">
        <f t="shared" si="37"/>
        <v>2492.0804473684216</v>
      </c>
    </row>
    <row r="123" spans="1:27" ht="12.75" customHeight="1">
      <c r="A123" s="62">
        <v>7014</v>
      </c>
      <c r="B123" s="63" t="str">
        <f t="shared" si="33"/>
        <v>Kori#4</v>
      </c>
      <c r="C123" s="63" t="s">
        <v>168</v>
      </c>
      <c r="D123" s="64">
        <v>950</v>
      </c>
      <c r="E123" s="64">
        <v>795</v>
      </c>
      <c r="F123" s="64">
        <f t="shared" si="31"/>
        <v>858.3333333333334</v>
      </c>
      <c r="G123" s="64">
        <f t="shared" si="32"/>
        <v>921.6666666666666</v>
      </c>
      <c r="H123" s="64">
        <v>985</v>
      </c>
      <c r="I123" s="67">
        <v>0.6</v>
      </c>
      <c r="J123" s="67">
        <v>0.6</v>
      </c>
      <c r="K123" s="68">
        <v>22</v>
      </c>
      <c r="L123" s="68">
        <v>8</v>
      </c>
      <c r="M123" s="64">
        <v>2500</v>
      </c>
      <c r="N123" s="64">
        <f t="shared" si="34"/>
        <v>2362.9420750000004</v>
      </c>
      <c r="O123" s="69">
        <v>1.487</v>
      </c>
      <c r="P123" s="70">
        <v>1.7E-05</v>
      </c>
      <c r="Q123" s="70">
        <v>2.345683</v>
      </c>
      <c r="R123" s="70">
        <v>119.200725</v>
      </c>
      <c r="S123" s="71">
        <v>38</v>
      </c>
      <c r="T123" s="71">
        <v>5.6</v>
      </c>
      <c r="U123" s="73">
        <f t="shared" si="28"/>
        <v>0.10410958904109589</v>
      </c>
      <c r="V123" s="73">
        <f t="shared" si="29"/>
        <v>0.055999999999999994</v>
      </c>
      <c r="W123" s="74">
        <f t="shared" si="30"/>
        <v>0.1601095890410959</v>
      </c>
      <c r="X123" s="65">
        <f t="shared" si="35"/>
        <v>3.6986261742368427</v>
      </c>
      <c r="Y123" s="66">
        <v>3.698633360151465</v>
      </c>
      <c r="Z123" s="64">
        <f t="shared" si="36"/>
        <v>17880.10875</v>
      </c>
      <c r="AA123" s="64">
        <f t="shared" si="37"/>
        <v>2487.3074473684214</v>
      </c>
    </row>
    <row r="124" spans="1:27" ht="12.75" customHeight="1">
      <c r="A124" s="62">
        <v>7031</v>
      </c>
      <c r="B124" s="63" t="str">
        <f t="shared" si="33"/>
        <v>Wolsong#1</v>
      </c>
      <c r="C124" s="63" t="s">
        <v>168</v>
      </c>
      <c r="D124" s="64">
        <v>678.683</v>
      </c>
      <c r="E124" s="64">
        <v>577</v>
      </c>
      <c r="F124" s="64">
        <f t="shared" si="31"/>
        <v>609.6666666666666</v>
      </c>
      <c r="G124" s="64">
        <f t="shared" si="32"/>
        <v>642.3333333333334</v>
      </c>
      <c r="H124" s="64">
        <v>675</v>
      </c>
      <c r="I124" s="67">
        <v>2.3</v>
      </c>
      <c r="J124" s="67">
        <v>3.4</v>
      </c>
      <c r="K124" s="68">
        <v>8</v>
      </c>
      <c r="L124" s="68">
        <v>8</v>
      </c>
      <c r="M124" s="64">
        <v>2500</v>
      </c>
      <c r="N124" s="64">
        <f t="shared" si="34"/>
        <v>1857.856386760382</v>
      </c>
      <c r="O124" s="69">
        <v>0.789</v>
      </c>
      <c r="P124" s="70">
        <v>0.000238</v>
      </c>
      <c r="Q124" s="70">
        <v>2.001664</v>
      </c>
      <c r="R124" s="70">
        <v>389.735732</v>
      </c>
      <c r="S124" s="71">
        <v>38</v>
      </c>
      <c r="T124" s="71">
        <v>4.9</v>
      </c>
      <c r="U124" s="73">
        <f t="shared" si="28"/>
        <v>0.10410958904109589</v>
      </c>
      <c r="V124" s="73">
        <f t="shared" si="29"/>
        <v>0.049</v>
      </c>
      <c r="W124" s="74">
        <f t="shared" si="30"/>
        <v>0.1531095890410959</v>
      </c>
      <c r="X124" s="65">
        <f t="shared" si="35"/>
        <v>2.159842944576395</v>
      </c>
      <c r="Y124" s="66">
        <v>2.15984792535343</v>
      </c>
      <c r="Z124" s="64">
        <f t="shared" si="36"/>
        <v>58460.3598</v>
      </c>
      <c r="AA124" s="64">
        <f t="shared" si="37"/>
        <v>2737.4435292476487</v>
      </c>
    </row>
    <row r="125" spans="1:27" ht="12.75" customHeight="1">
      <c r="A125" s="62">
        <v>7032</v>
      </c>
      <c r="B125" s="63" t="str">
        <f t="shared" si="33"/>
        <v>Wolsong#2</v>
      </c>
      <c r="C125" s="63" t="s">
        <v>168</v>
      </c>
      <c r="D125" s="64">
        <v>700</v>
      </c>
      <c r="E125" s="64">
        <v>614</v>
      </c>
      <c r="F125" s="64">
        <f t="shared" si="31"/>
        <v>650</v>
      </c>
      <c r="G125" s="64">
        <f t="shared" si="32"/>
        <v>686</v>
      </c>
      <c r="H125" s="64">
        <v>722</v>
      </c>
      <c r="I125" s="67">
        <v>2.4</v>
      </c>
      <c r="J125" s="67">
        <v>3.6</v>
      </c>
      <c r="K125" s="68">
        <v>8</v>
      </c>
      <c r="L125" s="68">
        <v>8</v>
      </c>
      <c r="M125" s="64">
        <v>2500</v>
      </c>
      <c r="N125" s="64">
        <f t="shared" si="34"/>
        <v>1899.0778320000002</v>
      </c>
      <c r="O125" s="69">
        <v>0.917</v>
      </c>
      <c r="P125" s="70">
        <v>0.000236</v>
      </c>
      <c r="Q125" s="70">
        <v>1.991003</v>
      </c>
      <c r="R125" s="70">
        <v>389.735732</v>
      </c>
      <c r="S125" s="71">
        <v>38</v>
      </c>
      <c r="T125" s="71">
        <v>4.9</v>
      </c>
      <c r="U125" s="73">
        <f t="shared" si="28"/>
        <v>0.10410958904109589</v>
      </c>
      <c r="V125" s="73">
        <f t="shared" si="29"/>
        <v>0.049</v>
      </c>
      <c r="W125" s="74">
        <f t="shared" si="30"/>
        <v>0.1531095890410959</v>
      </c>
      <c r="X125" s="65">
        <f t="shared" si="35"/>
        <v>2.4877919599200005</v>
      </c>
      <c r="Y125" s="66">
        <v>2.4878002844499227</v>
      </c>
      <c r="Z125" s="64">
        <f t="shared" si="36"/>
        <v>58460.3598</v>
      </c>
      <c r="AA125" s="64">
        <f t="shared" si="37"/>
        <v>2712.9683314285717</v>
      </c>
    </row>
    <row r="126" spans="1:27" ht="12.75" customHeight="1">
      <c r="A126" s="62">
        <v>7033</v>
      </c>
      <c r="B126" s="63" t="str">
        <f t="shared" si="33"/>
        <v>Wolsong#3</v>
      </c>
      <c r="C126" s="63" t="s">
        <v>168</v>
      </c>
      <c r="D126" s="64">
        <v>700</v>
      </c>
      <c r="E126" s="64">
        <v>611</v>
      </c>
      <c r="F126" s="64">
        <f t="shared" si="31"/>
        <v>647</v>
      </c>
      <c r="G126" s="64">
        <f t="shared" si="32"/>
        <v>683</v>
      </c>
      <c r="H126" s="64">
        <v>719</v>
      </c>
      <c r="I126" s="67">
        <v>2.4</v>
      </c>
      <c r="J126" s="67">
        <v>3.6</v>
      </c>
      <c r="K126" s="68">
        <v>8</v>
      </c>
      <c r="L126" s="68">
        <v>8</v>
      </c>
      <c r="M126" s="64">
        <v>2500</v>
      </c>
      <c r="N126" s="64">
        <f t="shared" si="34"/>
        <v>1922.3892319999998</v>
      </c>
      <c r="O126" s="69">
        <v>0.873</v>
      </c>
      <c r="P126" s="70">
        <v>0.000243</v>
      </c>
      <c r="Q126" s="70">
        <v>2.019405</v>
      </c>
      <c r="R126" s="70">
        <v>389.735732</v>
      </c>
      <c r="S126" s="71">
        <v>38</v>
      </c>
      <c r="T126" s="71">
        <v>4.9</v>
      </c>
      <c r="U126" s="73">
        <f t="shared" si="28"/>
        <v>0.10410958904109589</v>
      </c>
      <c r="V126" s="73">
        <f t="shared" si="29"/>
        <v>0.049</v>
      </c>
      <c r="W126" s="74">
        <f t="shared" si="30"/>
        <v>0.1531095890410959</v>
      </c>
      <c r="X126" s="65">
        <f t="shared" si="35"/>
        <v>2.3974939993371427</v>
      </c>
      <c r="Y126" s="66">
        <v>2.397501320973078</v>
      </c>
      <c r="Z126" s="64">
        <f t="shared" si="36"/>
        <v>58460.3598</v>
      </c>
      <c r="AA126" s="64">
        <f t="shared" si="37"/>
        <v>2746.2703314285714</v>
      </c>
    </row>
    <row r="127" spans="1:27" ht="12.75" customHeight="1">
      <c r="A127" s="62">
        <v>7034</v>
      </c>
      <c r="B127" s="63" t="str">
        <f t="shared" si="33"/>
        <v>Wolsong#4</v>
      </c>
      <c r="C127" s="63" t="s">
        <v>168</v>
      </c>
      <c r="D127" s="64">
        <v>700</v>
      </c>
      <c r="E127" s="64">
        <v>611</v>
      </c>
      <c r="F127" s="64">
        <f aca="true" t="shared" si="38" ref="F127:F150">E127+(H127-E127)*1/3</f>
        <v>647</v>
      </c>
      <c r="G127" s="64">
        <f aca="true" t="shared" si="39" ref="G127:G150">E127+(H127-E127)*2/3</f>
        <v>683</v>
      </c>
      <c r="H127" s="64">
        <v>719</v>
      </c>
      <c r="I127" s="67">
        <v>2.4</v>
      </c>
      <c r="J127" s="67">
        <v>3.6</v>
      </c>
      <c r="K127" s="68">
        <v>8</v>
      </c>
      <c r="L127" s="68">
        <v>8</v>
      </c>
      <c r="M127" s="64">
        <v>2500</v>
      </c>
      <c r="N127" s="64">
        <f t="shared" si="34"/>
        <v>1922.3892319999998</v>
      </c>
      <c r="O127" s="69">
        <v>0.902</v>
      </c>
      <c r="P127" s="70">
        <v>0.000243</v>
      </c>
      <c r="Q127" s="70">
        <v>2.019405</v>
      </c>
      <c r="R127" s="70">
        <v>389.735732</v>
      </c>
      <c r="S127" s="71">
        <v>38</v>
      </c>
      <c r="T127" s="71">
        <v>4.9</v>
      </c>
      <c r="U127" s="73">
        <f t="shared" si="28"/>
        <v>0.10410958904109589</v>
      </c>
      <c r="V127" s="73">
        <f t="shared" si="29"/>
        <v>0.049</v>
      </c>
      <c r="W127" s="74">
        <f t="shared" si="30"/>
        <v>0.1531095890410959</v>
      </c>
      <c r="X127" s="65">
        <f t="shared" si="35"/>
        <v>2.477135838948571</v>
      </c>
      <c r="Y127" s="66">
        <v>2.4771437387400725</v>
      </c>
      <c r="Z127" s="64">
        <f t="shared" si="36"/>
        <v>58460.3598</v>
      </c>
      <c r="AA127" s="64">
        <f t="shared" si="37"/>
        <v>2746.2703314285714</v>
      </c>
    </row>
    <row r="128" spans="1:27" ht="12.75" customHeight="1">
      <c r="A128" s="62">
        <v>7051</v>
      </c>
      <c r="B128" s="63" t="str">
        <f t="shared" si="33"/>
        <v>Yonggwang#1</v>
      </c>
      <c r="C128" s="63" t="s">
        <v>168</v>
      </c>
      <c r="D128" s="64">
        <v>950</v>
      </c>
      <c r="E128" s="64">
        <v>758</v>
      </c>
      <c r="F128" s="64">
        <f t="shared" si="38"/>
        <v>826.6666666666666</v>
      </c>
      <c r="G128" s="64">
        <f t="shared" si="39"/>
        <v>895.3333333333334</v>
      </c>
      <c r="H128" s="64">
        <v>964</v>
      </c>
      <c r="I128" s="67">
        <v>0.8</v>
      </c>
      <c r="J128" s="67">
        <v>0.8</v>
      </c>
      <c r="K128" s="68">
        <v>21</v>
      </c>
      <c r="L128" s="68">
        <v>9</v>
      </c>
      <c r="M128" s="64">
        <v>2500</v>
      </c>
      <c r="N128" s="64">
        <f t="shared" si="34"/>
        <v>2333.691213</v>
      </c>
      <c r="O128" s="69">
        <v>1.529</v>
      </c>
      <c r="P128" s="70">
        <v>0.000144</v>
      </c>
      <c r="Q128" s="70">
        <v>2.029419</v>
      </c>
      <c r="R128" s="70">
        <v>275.783163</v>
      </c>
      <c r="S128" s="71">
        <v>40</v>
      </c>
      <c r="T128" s="71">
        <v>5.6</v>
      </c>
      <c r="U128" s="73">
        <f t="shared" si="28"/>
        <v>0.1095890410958904</v>
      </c>
      <c r="V128" s="73">
        <f t="shared" si="29"/>
        <v>0.055999999999999994</v>
      </c>
      <c r="W128" s="74">
        <f t="shared" si="30"/>
        <v>0.1655890410958904</v>
      </c>
      <c r="X128" s="65">
        <f t="shared" si="35"/>
        <v>3.7560145943968424</v>
      </c>
      <c r="Y128" s="66">
        <v>3.756020560003769</v>
      </c>
      <c r="Z128" s="64">
        <f t="shared" si="36"/>
        <v>41367.47445</v>
      </c>
      <c r="AA128" s="64">
        <f t="shared" si="37"/>
        <v>2456.5170663157896</v>
      </c>
    </row>
    <row r="129" spans="1:27" ht="12.75" customHeight="1">
      <c r="A129" s="62">
        <v>7052</v>
      </c>
      <c r="B129" s="63" t="str">
        <f t="shared" si="33"/>
        <v>Yonggwang#2</v>
      </c>
      <c r="C129" s="63" t="s">
        <v>168</v>
      </c>
      <c r="D129" s="64">
        <v>950</v>
      </c>
      <c r="E129" s="64">
        <v>755</v>
      </c>
      <c r="F129" s="64">
        <f t="shared" si="38"/>
        <v>824.3333333333334</v>
      </c>
      <c r="G129" s="64">
        <f t="shared" si="39"/>
        <v>893.6666666666666</v>
      </c>
      <c r="H129" s="64">
        <v>963</v>
      </c>
      <c r="I129" s="67">
        <v>0.8</v>
      </c>
      <c r="J129" s="67">
        <v>0.8</v>
      </c>
      <c r="K129" s="68">
        <v>21</v>
      </c>
      <c r="L129" s="68">
        <v>9</v>
      </c>
      <c r="M129" s="64">
        <v>2500</v>
      </c>
      <c r="N129" s="64">
        <f t="shared" si="34"/>
        <v>2359.6718130000004</v>
      </c>
      <c r="O129" s="69">
        <v>1.426</v>
      </c>
      <c r="P129" s="70">
        <v>0.000148</v>
      </c>
      <c r="Q129" s="70">
        <v>2.052967</v>
      </c>
      <c r="R129" s="70">
        <v>275.783163</v>
      </c>
      <c r="S129" s="71">
        <v>40</v>
      </c>
      <c r="T129" s="71">
        <v>5.6</v>
      </c>
      <c r="U129" s="73">
        <f t="shared" si="28"/>
        <v>0.1095890410958904</v>
      </c>
      <c r="V129" s="73">
        <f t="shared" si="29"/>
        <v>0.055999999999999994</v>
      </c>
      <c r="W129" s="74">
        <f t="shared" si="30"/>
        <v>0.1655890410958904</v>
      </c>
      <c r="X129" s="65">
        <f t="shared" si="35"/>
        <v>3.541991584566316</v>
      </c>
      <c r="Y129" s="66">
        <v>3.541991923462413</v>
      </c>
      <c r="Z129" s="64">
        <f t="shared" si="36"/>
        <v>41367.47445</v>
      </c>
      <c r="AA129" s="64">
        <f t="shared" si="37"/>
        <v>2483.86506631579</v>
      </c>
    </row>
    <row r="130" spans="1:27" ht="12.75" customHeight="1">
      <c r="A130" s="62">
        <v>7053</v>
      </c>
      <c r="B130" s="63" t="str">
        <f t="shared" si="33"/>
        <v>Yonggwang#3</v>
      </c>
      <c r="C130" s="63" t="s">
        <v>168</v>
      </c>
      <c r="D130" s="64">
        <v>1000</v>
      </c>
      <c r="E130" s="64">
        <v>750</v>
      </c>
      <c r="F130" s="64">
        <f t="shared" si="38"/>
        <v>836.6666666666666</v>
      </c>
      <c r="G130" s="64">
        <f t="shared" si="39"/>
        <v>923.3333333333334</v>
      </c>
      <c r="H130" s="64">
        <v>1010</v>
      </c>
      <c r="I130" s="67">
        <v>0.6</v>
      </c>
      <c r="J130" s="67">
        <v>0.9</v>
      </c>
      <c r="K130" s="68">
        <v>10</v>
      </c>
      <c r="L130" s="68">
        <v>10</v>
      </c>
      <c r="M130" s="64">
        <v>2500</v>
      </c>
      <c r="N130" s="64">
        <f t="shared" si="34"/>
        <v>2404.160812</v>
      </c>
      <c r="O130" s="69">
        <v>1.512</v>
      </c>
      <c r="P130" s="70">
        <v>0.000251</v>
      </c>
      <c r="Q130" s="70">
        <v>2.056283</v>
      </c>
      <c r="R130" s="70">
        <v>96.877812</v>
      </c>
      <c r="S130" s="71">
        <v>45</v>
      </c>
      <c r="T130" s="71">
        <v>4.9</v>
      </c>
      <c r="U130" s="73">
        <f t="shared" si="28"/>
        <v>0.1232876712328767</v>
      </c>
      <c r="V130" s="73">
        <f t="shared" si="29"/>
        <v>0.049</v>
      </c>
      <c r="W130" s="74">
        <f t="shared" si="30"/>
        <v>0.1722876712328767</v>
      </c>
      <c r="X130" s="65">
        <f t="shared" si="35"/>
        <v>3.6350911477439998</v>
      </c>
      <c r="Y130" s="66">
        <v>3.635091559582349</v>
      </c>
      <c r="Z130" s="64">
        <f t="shared" si="36"/>
        <v>14531.6718</v>
      </c>
      <c r="AA130" s="64">
        <f t="shared" si="37"/>
        <v>2404.160812</v>
      </c>
    </row>
    <row r="131" spans="1:27" ht="12.75" customHeight="1">
      <c r="A131" s="62">
        <v>7054</v>
      </c>
      <c r="B131" s="63" t="str">
        <f aca="true" t="shared" si="40" ref="B131:B137">VLOOKUP(A131,EngName,3,FALSE)</f>
        <v>Yonggwang#4</v>
      </c>
      <c r="C131" s="63" t="s">
        <v>168</v>
      </c>
      <c r="D131" s="64">
        <v>1000</v>
      </c>
      <c r="E131" s="64">
        <v>750</v>
      </c>
      <c r="F131" s="64">
        <f t="shared" si="38"/>
        <v>836.6666666666666</v>
      </c>
      <c r="G131" s="64">
        <f t="shared" si="39"/>
        <v>923.3333333333334</v>
      </c>
      <c r="H131" s="64">
        <v>1010</v>
      </c>
      <c r="I131" s="67">
        <v>0.6</v>
      </c>
      <c r="J131" s="67">
        <v>0.9</v>
      </c>
      <c r="K131" s="68">
        <v>10</v>
      </c>
      <c r="L131" s="68">
        <v>10</v>
      </c>
      <c r="M131" s="64">
        <v>2500</v>
      </c>
      <c r="N131" s="64">
        <f aca="true" t="shared" si="41" ref="N131:N137">R131+D131*Q131+(D131^2)*P131</f>
        <v>2424.743812</v>
      </c>
      <c r="O131" s="69">
        <v>1.409</v>
      </c>
      <c r="P131" s="70">
        <v>0.000255</v>
      </c>
      <c r="Q131" s="70">
        <v>2.072866</v>
      </c>
      <c r="R131" s="70">
        <v>96.877812</v>
      </c>
      <c r="S131" s="71">
        <v>45</v>
      </c>
      <c r="T131" s="71">
        <v>4.9</v>
      </c>
      <c r="U131" s="73">
        <f t="shared" si="28"/>
        <v>0.1232876712328767</v>
      </c>
      <c r="V131" s="73">
        <f t="shared" si="29"/>
        <v>0.049</v>
      </c>
      <c r="W131" s="74">
        <f t="shared" si="30"/>
        <v>0.1722876712328767</v>
      </c>
      <c r="X131" s="65">
        <f aca="true" t="shared" si="42" ref="X131:X150">AA131*O131/1000</f>
        <v>3.416464031108</v>
      </c>
      <c r="Y131" s="66">
        <v>3.4164708088050757</v>
      </c>
      <c r="Z131" s="64">
        <f aca="true" t="shared" si="43" ref="Z131:Z137">R131*150</f>
        <v>14531.6718</v>
      </c>
      <c r="AA131" s="64">
        <f aca="true" t="shared" si="44" ref="AA131:AA137">(R131+Q131*D131+(D131^2)*P131)/D131*1000</f>
        <v>2424.743812</v>
      </c>
    </row>
    <row r="132" spans="1:27" ht="12.75" customHeight="1">
      <c r="A132" s="62">
        <v>7055</v>
      </c>
      <c r="B132" s="63" t="str">
        <f t="shared" si="40"/>
        <v>Yonggwang#5</v>
      </c>
      <c r="C132" s="63" t="s">
        <v>168</v>
      </c>
      <c r="D132" s="64">
        <v>1000</v>
      </c>
      <c r="E132" s="64">
        <v>713</v>
      </c>
      <c r="F132" s="64">
        <f t="shared" si="38"/>
        <v>812</v>
      </c>
      <c r="G132" s="64">
        <f t="shared" si="39"/>
        <v>911</v>
      </c>
      <c r="H132" s="64">
        <v>1010</v>
      </c>
      <c r="I132" s="67">
        <v>0.6</v>
      </c>
      <c r="J132" s="67">
        <v>0.6</v>
      </c>
      <c r="K132" s="68">
        <v>8</v>
      </c>
      <c r="L132" s="68">
        <v>12</v>
      </c>
      <c r="M132" s="64">
        <v>2500</v>
      </c>
      <c r="N132" s="64">
        <f t="shared" si="41"/>
        <v>2406.4978419999998</v>
      </c>
      <c r="O132" s="69">
        <v>1.37</v>
      </c>
      <c r="P132" s="70">
        <v>0.000525</v>
      </c>
      <c r="Q132" s="70">
        <v>1.21325</v>
      </c>
      <c r="R132" s="70">
        <v>668.247842</v>
      </c>
      <c r="S132" s="71">
        <v>45</v>
      </c>
      <c r="T132" s="71">
        <v>4.9</v>
      </c>
      <c r="U132" s="73">
        <f aca="true" t="shared" si="45" ref="U132:U150">S132/365</f>
        <v>0.1232876712328767</v>
      </c>
      <c r="V132" s="73">
        <f aca="true" t="shared" si="46" ref="V132:V150">T132/100</f>
        <v>0.049</v>
      </c>
      <c r="W132" s="74">
        <f aca="true" t="shared" si="47" ref="W132:W150">U132+V132</f>
        <v>0.1722876712328767</v>
      </c>
      <c r="X132" s="65">
        <f t="shared" si="42"/>
        <v>3.29690204354</v>
      </c>
      <c r="Y132" s="66">
        <v>3.2969079197891555</v>
      </c>
      <c r="Z132" s="64">
        <f t="shared" si="43"/>
        <v>100237.17629999999</v>
      </c>
      <c r="AA132" s="64">
        <f t="shared" si="44"/>
        <v>2406.4978419999998</v>
      </c>
    </row>
    <row r="133" spans="1:27" ht="12.75" customHeight="1">
      <c r="A133" s="62">
        <v>7056</v>
      </c>
      <c r="B133" s="63" t="str">
        <f t="shared" si="40"/>
        <v>Yonggwang#6</v>
      </c>
      <c r="C133" s="63" t="s">
        <v>168</v>
      </c>
      <c r="D133" s="64">
        <v>1000</v>
      </c>
      <c r="E133" s="64">
        <v>720</v>
      </c>
      <c r="F133" s="64">
        <f t="shared" si="38"/>
        <v>816</v>
      </c>
      <c r="G133" s="64">
        <f t="shared" si="39"/>
        <v>912</v>
      </c>
      <c r="H133" s="64">
        <v>1008</v>
      </c>
      <c r="I133" s="67">
        <v>0.6</v>
      </c>
      <c r="J133" s="67">
        <v>0.6</v>
      </c>
      <c r="K133" s="68">
        <v>8</v>
      </c>
      <c r="L133" s="68">
        <v>12</v>
      </c>
      <c r="M133" s="64">
        <v>2500</v>
      </c>
      <c r="N133" s="64">
        <f t="shared" si="41"/>
        <v>2406.4978419999998</v>
      </c>
      <c r="O133" s="69">
        <v>1.466</v>
      </c>
      <c r="P133" s="70">
        <v>0.000525</v>
      </c>
      <c r="Q133" s="70">
        <v>1.21325</v>
      </c>
      <c r="R133" s="70">
        <v>668.247842</v>
      </c>
      <c r="S133" s="71">
        <v>45</v>
      </c>
      <c r="T133" s="71">
        <v>4.9</v>
      </c>
      <c r="U133" s="73">
        <f t="shared" si="45"/>
        <v>0.1232876712328767</v>
      </c>
      <c r="V133" s="73">
        <f t="shared" si="46"/>
        <v>0.049</v>
      </c>
      <c r="W133" s="74">
        <f t="shared" si="47"/>
        <v>0.1722876712328767</v>
      </c>
      <c r="X133" s="65">
        <f t="shared" si="42"/>
        <v>3.5279258363719994</v>
      </c>
      <c r="Y133" s="66">
        <v>3.5279285925982444</v>
      </c>
      <c r="Z133" s="64">
        <f t="shared" si="43"/>
        <v>100237.17629999999</v>
      </c>
      <c r="AA133" s="64">
        <f t="shared" si="44"/>
        <v>2406.4978419999998</v>
      </c>
    </row>
    <row r="134" spans="1:27" ht="12.75" customHeight="1">
      <c r="A134" s="62">
        <v>7071</v>
      </c>
      <c r="B134" s="63" t="str">
        <f t="shared" si="40"/>
        <v>Ulchin#1</v>
      </c>
      <c r="C134" s="63" t="s">
        <v>168</v>
      </c>
      <c r="D134" s="64">
        <v>950</v>
      </c>
      <c r="E134" s="64">
        <v>784</v>
      </c>
      <c r="F134" s="64">
        <f t="shared" si="38"/>
        <v>841</v>
      </c>
      <c r="G134" s="64">
        <f t="shared" si="39"/>
        <v>898</v>
      </c>
      <c r="H134" s="64">
        <v>955</v>
      </c>
      <c r="I134" s="67">
        <v>0.5</v>
      </c>
      <c r="J134" s="67">
        <v>0.5</v>
      </c>
      <c r="K134" s="68">
        <v>8</v>
      </c>
      <c r="L134" s="68">
        <v>8</v>
      </c>
      <c r="M134" s="64">
        <v>2500</v>
      </c>
      <c r="N134" s="64">
        <f t="shared" si="41"/>
        <v>2378.0138509999997</v>
      </c>
      <c r="O134" s="69">
        <v>1.368</v>
      </c>
      <c r="P134" s="70">
        <v>0.000188</v>
      </c>
      <c r="Q134" s="70">
        <v>1.957547</v>
      </c>
      <c r="R134" s="70">
        <v>348.674201</v>
      </c>
      <c r="S134" s="71">
        <v>37</v>
      </c>
      <c r="T134" s="71">
        <v>5.6</v>
      </c>
      <c r="U134" s="73">
        <f t="shared" si="45"/>
        <v>0.10136986301369863</v>
      </c>
      <c r="V134" s="73">
        <f t="shared" si="46"/>
        <v>0.055999999999999994</v>
      </c>
      <c r="W134" s="74">
        <f t="shared" si="47"/>
        <v>0.15736986301369862</v>
      </c>
      <c r="X134" s="65">
        <f t="shared" si="42"/>
        <v>3.42433994544</v>
      </c>
      <c r="Y134" s="66">
        <v>3.4243409566636873</v>
      </c>
      <c r="Z134" s="64">
        <f t="shared" si="43"/>
        <v>52301.13015</v>
      </c>
      <c r="AA134" s="64">
        <f t="shared" si="44"/>
        <v>2503.172474736842</v>
      </c>
    </row>
    <row r="135" spans="1:27" ht="12.75" customHeight="1">
      <c r="A135" s="62">
        <v>7072</v>
      </c>
      <c r="B135" s="63" t="str">
        <f t="shared" si="40"/>
        <v>Ulchin#2</v>
      </c>
      <c r="C135" s="63" t="s">
        <v>168</v>
      </c>
      <c r="D135" s="64">
        <v>950</v>
      </c>
      <c r="E135" s="64">
        <v>784</v>
      </c>
      <c r="F135" s="64">
        <f t="shared" si="38"/>
        <v>840</v>
      </c>
      <c r="G135" s="64">
        <f t="shared" si="39"/>
        <v>896</v>
      </c>
      <c r="H135" s="64">
        <v>952</v>
      </c>
      <c r="I135" s="67">
        <v>0.5</v>
      </c>
      <c r="J135" s="67">
        <v>0.5</v>
      </c>
      <c r="K135" s="68">
        <v>8</v>
      </c>
      <c r="L135" s="68">
        <v>8</v>
      </c>
      <c r="M135" s="64">
        <v>2500</v>
      </c>
      <c r="N135" s="64">
        <f t="shared" si="41"/>
        <v>2375.147701</v>
      </c>
      <c r="O135" s="69">
        <v>1.432</v>
      </c>
      <c r="P135" s="70">
        <v>0.000187</v>
      </c>
      <c r="Q135" s="70">
        <v>1.95548</v>
      </c>
      <c r="R135" s="70">
        <v>348.674201</v>
      </c>
      <c r="S135" s="71">
        <v>37</v>
      </c>
      <c r="T135" s="71">
        <v>5.6</v>
      </c>
      <c r="U135" s="73">
        <f t="shared" si="45"/>
        <v>0.10136986301369863</v>
      </c>
      <c r="V135" s="73">
        <f t="shared" si="46"/>
        <v>0.055999999999999994</v>
      </c>
      <c r="W135" s="74">
        <f t="shared" si="47"/>
        <v>0.15736986301369862</v>
      </c>
      <c r="X135" s="65">
        <f t="shared" si="42"/>
        <v>3.580222639823158</v>
      </c>
      <c r="Y135" s="66">
        <v>3.5802259809254595</v>
      </c>
      <c r="Z135" s="64">
        <f t="shared" si="43"/>
        <v>52301.13015</v>
      </c>
      <c r="AA135" s="64">
        <f t="shared" si="44"/>
        <v>2500.1554747368423</v>
      </c>
    </row>
    <row r="136" spans="1:27" ht="12.75" customHeight="1">
      <c r="A136" s="62">
        <v>7073</v>
      </c>
      <c r="B136" s="63" t="str">
        <f t="shared" si="40"/>
        <v>Ulchin#3</v>
      </c>
      <c r="C136" s="63" t="s">
        <v>168</v>
      </c>
      <c r="D136" s="64">
        <v>1000</v>
      </c>
      <c r="E136" s="64">
        <v>795</v>
      </c>
      <c r="F136" s="64">
        <f t="shared" si="38"/>
        <v>866.6666666666666</v>
      </c>
      <c r="G136" s="64">
        <f t="shared" si="39"/>
        <v>938.3333333333334</v>
      </c>
      <c r="H136" s="64">
        <v>1010</v>
      </c>
      <c r="I136" s="67">
        <v>0.6</v>
      </c>
      <c r="J136" s="67">
        <v>0.6</v>
      </c>
      <c r="K136" s="68">
        <v>8</v>
      </c>
      <c r="L136" s="68">
        <v>10</v>
      </c>
      <c r="M136" s="64">
        <v>2500</v>
      </c>
      <c r="N136" s="64">
        <f t="shared" si="41"/>
        <v>2539.533201</v>
      </c>
      <c r="O136" s="69">
        <v>1.478</v>
      </c>
      <c r="P136" s="70">
        <v>0.000195</v>
      </c>
      <c r="Q136" s="70">
        <v>1.995859</v>
      </c>
      <c r="R136" s="70">
        <v>348.674201</v>
      </c>
      <c r="S136" s="71">
        <v>48</v>
      </c>
      <c r="T136" s="71">
        <v>4.9</v>
      </c>
      <c r="U136" s="73">
        <f t="shared" si="45"/>
        <v>0.13150684931506848</v>
      </c>
      <c r="V136" s="73">
        <f t="shared" si="46"/>
        <v>0.049</v>
      </c>
      <c r="W136" s="74">
        <f t="shared" si="47"/>
        <v>0.1805068493150685</v>
      </c>
      <c r="X136" s="65">
        <f t="shared" si="42"/>
        <v>3.753430071078</v>
      </c>
      <c r="Y136" s="66">
        <v>3.7534351500531145</v>
      </c>
      <c r="Z136" s="64">
        <f t="shared" si="43"/>
        <v>52301.13015</v>
      </c>
      <c r="AA136" s="64">
        <f t="shared" si="44"/>
        <v>2539.533201</v>
      </c>
    </row>
    <row r="137" spans="1:27" ht="12.75" customHeight="1">
      <c r="A137" s="62">
        <v>7074</v>
      </c>
      <c r="B137" s="63" t="str">
        <f t="shared" si="40"/>
        <v>Ulchin#4</v>
      </c>
      <c r="C137" s="63" t="s">
        <v>168</v>
      </c>
      <c r="D137" s="64">
        <v>1000</v>
      </c>
      <c r="E137" s="64">
        <v>795</v>
      </c>
      <c r="F137" s="64">
        <f t="shared" si="38"/>
        <v>865</v>
      </c>
      <c r="G137" s="64">
        <f t="shared" si="39"/>
        <v>935</v>
      </c>
      <c r="H137" s="64">
        <v>1005</v>
      </c>
      <c r="I137" s="67">
        <v>0.6</v>
      </c>
      <c r="J137" s="67">
        <v>0.6</v>
      </c>
      <c r="K137" s="68">
        <v>8</v>
      </c>
      <c r="L137" s="68">
        <v>10</v>
      </c>
      <c r="M137" s="64">
        <v>2500</v>
      </c>
      <c r="N137" s="64">
        <f t="shared" si="41"/>
        <v>2510.583201</v>
      </c>
      <c r="O137" s="69">
        <v>1.486</v>
      </c>
      <c r="P137" s="70">
        <v>0.00019</v>
      </c>
      <c r="Q137" s="70">
        <v>1.971909</v>
      </c>
      <c r="R137" s="70">
        <v>348.674201</v>
      </c>
      <c r="S137" s="71">
        <v>48</v>
      </c>
      <c r="T137" s="71">
        <v>4.9</v>
      </c>
      <c r="U137" s="73">
        <f t="shared" si="45"/>
        <v>0.13150684931506848</v>
      </c>
      <c r="V137" s="73">
        <f t="shared" si="46"/>
        <v>0.049</v>
      </c>
      <c r="W137" s="74">
        <f t="shared" si="47"/>
        <v>0.1805068493150685</v>
      </c>
      <c r="X137" s="65">
        <f t="shared" si="42"/>
        <v>3.7307266366859997</v>
      </c>
      <c r="Y137" s="66">
        <v>3.7307293645510726</v>
      </c>
      <c r="Z137" s="64">
        <f t="shared" si="43"/>
        <v>52301.13015</v>
      </c>
      <c r="AA137" s="64">
        <f t="shared" si="44"/>
        <v>2510.583201</v>
      </c>
    </row>
    <row r="138" spans="1:27" ht="12.75" customHeight="1">
      <c r="A138" s="62"/>
      <c r="B138" s="63" t="str">
        <f>" New "&amp;'New Plant_EFOR&amp;MOR&amp;Heat Rate'!A15</f>
        <v> New Nuclear</v>
      </c>
      <c r="C138" s="63"/>
      <c r="D138" s="76"/>
      <c r="E138" s="64"/>
      <c r="F138" s="64"/>
      <c r="G138" s="64"/>
      <c r="H138" s="64"/>
      <c r="I138" s="67"/>
      <c r="J138" s="67"/>
      <c r="K138" s="68"/>
      <c r="L138" s="68"/>
      <c r="M138" s="64"/>
      <c r="N138" s="64"/>
      <c r="O138" s="77">
        <v>1.466</v>
      </c>
      <c r="P138" s="70"/>
      <c r="Q138" s="70"/>
      <c r="R138" s="70"/>
      <c r="S138" s="78">
        <v>45</v>
      </c>
      <c r="T138" s="78">
        <v>4.9</v>
      </c>
      <c r="U138" s="73">
        <f t="shared" si="45"/>
        <v>0.1232876712328767</v>
      </c>
      <c r="V138" s="73">
        <f t="shared" si="46"/>
        <v>0.049</v>
      </c>
      <c r="W138" s="74">
        <f t="shared" si="47"/>
        <v>0.1722876712328767</v>
      </c>
      <c r="X138" s="65">
        <f t="shared" si="42"/>
        <v>3.39379</v>
      </c>
      <c r="Y138" s="66">
        <v>3.3937924761511478</v>
      </c>
      <c r="Z138" s="64"/>
      <c r="AA138" s="76">
        <v>2315</v>
      </c>
    </row>
    <row r="139" spans="1:27" ht="12.75" customHeight="1">
      <c r="A139" s="62"/>
      <c r="B139" s="63" t="str">
        <f>" New "&amp;'New Plant_EFOR&amp;MOR&amp;Heat Rate'!A17</f>
        <v> New Coal</v>
      </c>
      <c r="C139" s="63"/>
      <c r="D139" s="76"/>
      <c r="E139" s="64"/>
      <c r="F139" s="64"/>
      <c r="G139" s="64"/>
      <c r="H139" s="64"/>
      <c r="I139" s="67"/>
      <c r="J139" s="67"/>
      <c r="K139" s="68"/>
      <c r="L139" s="68"/>
      <c r="M139" s="64"/>
      <c r="N139" s="64"/>
      <c r="O139" s="77">
        <v>5.478</v>
      </c>
      <c r="P139" s="70"/>
      <c r="Q139" s="70"/>
      <c r="R139" s="70"/>
      <c r="S139" s="78">
        <v>38</v>
      </c>
      <c r="T139" s="78">
        <v>4.9</v>
      </c>
      <c r="U139" s="73">
        <f t="shared" si="45"/>
        <v>0.10410958904109589</v>
      </c>
      <c r="V139" s="73">
        <f t="shared" si="46"/>
        <v>0.049</v>
      </c>
      <c r="W139" s="74">
        <f t="shared" si="47"/>
        <v>0.1531095890410959</v>
      </c>
      <c r="X139" s="65">
        <f t="shared" si="42"/>
        <v>11.454498</v>
      </c>
      <c r="Y139" s="66">
        <v>11.454498393689908</v>
      </c>
      <c r="Z139" s="64"/>
      <c r="AA139" s="76">
        <v>2091</v>
      </c>
    </row>
    <row r="140" spans="1:27" ht="12.75" customHeight="1">
      <c r="A140" s="62"/>
      <c r="B140" s="63" t="str">
        <f>" New "&amp;'New Plant_EFOR&amp;MOR&amp;Heat Rate'!A19</f>
        <v> New D_Coal</v>
      </c>
      <c r="C140" s="63"/>
      <c r="D140" s="76"/>
      <c r="E140" s="64"/>
      <c r="F140" s="64"/>
      <c r="G140" s="64"/>
      <c r="H140" s="64"/>
      <c r="I140" s="67"/>
      <c r="J140" s="67"/>
      <c r="K140" s="68"/>
      <c r="L140" s="68"/>
      <c r="M140" s="64"/>
      <c r="N140" s="64"/>
      <c r="O140" s="77">
        <v>16.423</v>
      </c>
      <c r="P140" s="70"/>
      <c r="Q140" s="70"/>
      <c r="R140" s="70"/>
      <c r="S140" s="78">
        <v>43</v>
      </c>
      <c r="T140" s="78">
        <v>7.9</v>
      </c>
      <c r="U140" s="73">
        <f t="shared" si="45"/>
        <v>0.1178082191780822</v>
      </c>
      <c r="V140" s="73">
        <f t="shared" si="46"/>
        <v>0.079</v>
      </c>
      <c r="W140" s="74">
        <f t="shared" si="47"/>
        <v>0.1968082191780822</v>
      </c>
      <c r="X140" s="65">
        <f t="shared" si="42"/>
        <v>37.28021</v>
      </c>
      <c r="Y140" s="66">
        <v>37.28021854186928</v>
      </c>
      <c r="Z140" s="64"/>
      <c r="AA140" s="76">
        <v>2270</v>
      </c>
    </row>
    <row r="141" spans="1:27" ht="12.75" customHeight="1">
      <c r="A141" s="62"/>
      <c r="B141" s="63" t="str">
        <f>" New "&amp;'New Plant_EFOR&amp;MOR&amp;Heat Rate'!A20</f>
        <v> New Oil</v>
      </c>
      <c r="C141" s="63"/>
      <c r="D141" s="76"/>
      <c r="E141" s="64"/>
      <c r="F141" s="64"/>
      <c r="G141" s="64"/>
      <c r="H141" s="64"/>
      <c r="I141" s="67"/>
      <c r="J141" s="67"/>
      <c r="K141" s="68"/>
      <c r="L141" s="68"/>
      <c r="M141" s="64"/>
      <c r="N141" s="64"/>
      <c r="O141" s="77">
        <v>20.91</v>
      </c>
      <c r="P141" s="70"/>
      <c r="Q141" s="70"/>
      <c r="R141" s="70"/>
      <c r="S141" s="78">
        <v>38</v>
      </c>
      <c r="T141" s="78">
        <v>5.1</v>
      </c>
      <c r="U141" s="73">
        <f t="shared" si="45"/>
        <v>0.10410958904109589</v>
      </c>
      <c r="V141" s="73">
        <f t="shared" si="46"/>
        <v>0.051</v>
      </c>
      <c r="W141" s="74">
        <f t="shared" si="47"/>
        <v>0.1551095890410959</v>
      </c>
      <c r="X141" s="65">
        <f t="shared" si="42"/>
        <v>43.722809999999996</v>
      </c>
      <c r="Y141" s="66">
        <v>43.7228118115168</v>
      </c>
      <c r="Z141" s="64"/>
      <c r="AA141" s="76">
        <v>2091</v>
      </c>
    </row>
    <row r="142" spans="1:27" ht="12.75" customHeight="1">
      <c r="A142" s="62"/>
      <c r="B142" s="63" t="str">
        <f>" New "&amp;'New Plant_EFOR&amp;MOR&amp;Heat Rate'!A21</f>
        <v> New CC</v>
      </c>
      <c r="C142" s="63"/>
      <c r="D142" s="76"/>
      <c r="E142" s="64"/>
      <c r="F142" s="64"/>
      <c r="G142" s="64"/>
      <c r="H142" s="64"/>
      <c r="I142" s="67"/>
      <c r="J142" s="67"/>
      <c r="K142" s="68"/>
      <c r="L142" s="68"/>
      <c r="M142" s="64"/>
      <c r="N142" s="64"/>
      <c r="O142" s="77">
        <v>33.292</v>
      </c>
      <c r="P142" s="70"/>
      <c r="Q142" s="70"/>
      <c r="R142" s="70"/>
      <c r="S142" s="78">
        <v>41</v>
      </c>
      <c r="T142" s="78">
        <v>7.2</v>
      </c>
      <c r="U142" s="73">
        <f t="shared" si="45"/>
        <v>0.11232876712328767</v>
      </c>
      <c r="V142" s="73">
        <f t="shared" si="46"/>
        <v>0.07200000000000001</v>
      </c>
      <c r="W142" s="74">
        <f t="shared" si="47"/>
        <v>0.18432876712328766</v>
      </c>
      <c r="X142" s="65">
        <f t="shared" si="42"/>
        <v>55.497764000000004</v>
      </c>
      <c r="Y142" s="66">
        <v>55.497767019787396</v>
      </c>
      <c r="Z142" s="64"/>
      <c r="AA142" s="76">
        <v>1667</v>
      </c>
    </row>
    <row r="143" spans="1:27" ht="12.75" customHeight="1">
      <c r="A143" s="62">
        <v>8103</v>
      </c>
      <c r="B143" s="63" t="str">
        <f aca="true" t="shared" si="48" ref="B143:B150">VLOOKUP(A143,EngName,3,FALSE)</f>
        <v>Namjeju</v>
      </c>
      <c r="C143" s="63" t="s">
        <v>187</v>
      </c>
      <c r="D143" s="64">
        <v>20</v>
      </c>
      <c r="E143" s="64">
        <v>5</v>
      </c>
      <c r="F143" s="64">
        <f t="shared" si="38"/>
        <v>9.666666666666668</v>
      </c>
      <c r="G143" s="64">
        <f t="shared" si="39"/>
        <v>14.333333333333334</v>
      </c>
      <c r="H143" s="64">
        <v>19</v>
      </c>
      <c r="I143" s="67">
        <v>0.2</v>
      </c>
      <c r="J143" s="67">
        <v>0.1</v>
      </c>
      <c r="K143" s="68">
        <v>12</v>
      </c>
      <c r="L143" s="68">
        <v>10</v>
      </c>
      <c r="M143" s="64">
        <v>9954</v>
      </c>
      <c r="N143" s="64">
        <f aca="true" t="shared" si="49" ref="N143:N150">R143+D143*Q143+(D143^2)*P143</f>
        <v>63.935963</v>
      </c>
      <c r="O143" s="69">
        <v>26.207</v>
      </c>
      <c r="P143" s="70">
        <v>0.004153</v>
      </c>
      <c r="Q143" s="70">
        <v>3.006727</v>
      </c>
      <c r="R143" s="70">
        <v>2.140223</v>
      </c>
      <c r="S143" s="75">
        <v>26</v>
      </c>
      <c r="T143" s="75">
        <v>2.5</v>
      </c>
      <c r="U143" s="73">
        <f t="shared" si="45"/>
        <v>0.07123287671232877</v>
      </c>
      <c r="V143" s="73">
        <f t="shared" si="46"/>
        <v>0.025</v>
      </c>
      <c r="W143" s="74">
        <f t="shared" si="47"/>
        <v>0.09623287671232877</v>
      </c>
      <c r="X143" s="65">
        <f t="shared" si="42"/>
        <v>83.77848911705</v>
      </c>
      <c r="Y143" s="66">
        <v>83.77849856232112</v>
      </c>
      <c r="Z143" s="64">
        <f aca="true" t="shared" si="50" ref="Z143:Z150">R143*150</f>
        <v>321.03345</v>
      </c>
      <c r="AA143" s="64">
        <f aca="true" t="shared" si="51" ref="AA143:AA150">(R143+Q143*D143+(D143^2)*P143)/D143*1000</f>
        <v>3196.79815</v>
      </c>
    </row>
    <row r="144" spans="1:27" ht="12.75" customHeight="1">
      <c r="A144" s="62">
        <v>8111</v>
      </c>
      <c r="B144" s="63" t="str">
        <f t="shared" si="48"/>
        <v>Jejumosun</v>
      </c>
      <c r="C144" s="63" t="s">
        <v>187</v>
      </c>
      <c r="D144" s="64">
        <v>10</v>
      </c>
      <c r="E144" s="64">
        <v>5</v>
      </c>
      <c r="F144" s="64">
        <f t="shared" si="38"/>
        <v>6.666666666666667</v>
      </c>
      <c r="G144" s="64">
        <f t="shared" si="39"/>
        <v>8.333333333333334</v>
      </c>
      <c r="H144" s="64">
        <v>10</v>
      </c>
      <c r="I144" s="67">
        <v>0.1</v>
      </c>
      <c r="J144" s="67">
        <v>0.1</v>
      </c>
      <c r="K144" s="68">
        <v>6</v>
      </c>
      <c r="L144" s="68">
        <v>12</v>
      </c>
      <c r="M144" s="64">
        <v>9998</v>
      </c>
      <c r="N144" s="64">
        <f t="shared" si="49"/>
        <v>33.174425</v>
      </c>
      <c r="O144" s="69">
        <v>26.5</v>
      </c>
      <c r="P144" s="70">
        <v>0.06203</v>
      </c>
      <c r="Q144" s="70">
        <v>2.100017</v>
      </c>
      <c r="R144" s="70">
        <v>5.971255</v>
      </c>
      <c r="S144" s="75">
        <v>26</v>
      </c>
      <c r="T144" s="75">
        <v>2.5</v>
      </c>
      <c r="U144" s="73">
        <f t="shared" si="45"/>
        <v>0.07123287671232877</v>
      </c>
      <c r="V144" s="73">
        <f t="shared" si="46"/>
        <v>0.025</v>
      </c>
      <c r="W144" s="74">
        <f t="shared" si="47"/>
        <v>0.09623287671232877</v>
      </c>
      <c r="X144" s="65">
        <f t="shared" si="42"/>
        <v>87.91222624999999</v>
      </c>
      <c r="Y144" s="66">
        <v>87.91223037095708</v>
      </c>
      <c r="Z144" s="64">
        <f t="shared" si="50"/>
        <v>895.68825</v>
      </c>
      <c r="AA144" s="64">
        <f t="shared" si="51"/>
        <v>3317.4424999999997</v>
      </c>
    </row>
    <row r="145" spans="1:27" ht="12.75" customHeight="1">
      <c r="A145" s="62">
        <v>8112</v>
      </c>
      <c r="B145" s="63" t="str">
        <f t="shared" si="48"/>
        <v>Jeju#2</v>
      </c>
      <c r="C145" s="63" t="s">
        <v>187</v>
      </c>
      <c r="D145" s="64">
        <v>75</v>
      </c>
      <c r="E145" s="64">
        <v>42</v>
      </c>
      <c r="F145" s="64">
        <f t="shared" si="38"/>
        <v>53</v>
      </c>
      <c r="G145" s="64">
        <f t="shared" si="39"/>
        <v>64</v>
      </c>
      <c r="H145" s="64">
        <v>75</v>
      </c>
      <c r="I145" s="67">
        <v>1</v>
      </c>
      <c r="J145" s="67">
        <v>1</v>
      </c>
      <c r="K145" s="68">
        <v>6</v>
      </c>
      <c r="L145" s="68">
        <v>12</v>
      </c>
      <c r="M145" s="64">
        <v>9934</v>
      </c>
      <c r="N145" s="64">
        <f t="shared" si="49"/>
        <v>181.966617</v>
      </c>
      <c r="O145" s="69">
        <v>26.423</v>
      </c>
      <c r="P145" s="70">
        <v>0.002545</v>
      </c>
      <c r="Q145" s="70">
        <v>1.83227</v>
      </c>
      <c r="R145" s="70">
        <v>30.230742</v>
      </c>
      <c r="S145" s="75">
        <v>26</v>
      </c>
      <c r="T145" s="75">
        <v>2.5</v>
      </c>
      <c r="U145" s="73">
        <f t="shared" si="45"/>
        <v>0.07123287671232877</v>
      </c>
      <c r="V145" s="73">
        <f t="shared" si="46"/>
        <v>0.025</v>
      </c>
      <c r="W145" s="74">
        <f t="shared" si="47"/>
        <v>0.09623287671232877</v>
      </c>
      <c r="X145" s="65">
        <f t="shared" si="42"/>
        <v>64.10805227988</v>
      </c>
      <c r="Y145" s="66">
        <v>64.1080563127169</v>
      </c>
      <c r="Z145" s="64">
        <f t="shared" si="50"/>
        <v>4534.6113</v>
      </c>
      <c r="AA145" s="64">
        <f t="shared" si="51"/>
        <v>2426.22156</v>
      </c>
    </row>
    <row r="146" spans="1:27" ht="12.75" customHeight="1">
      <c r="A146" s="62">
        <v>8113</v>
      </c>
      <c r="B146" s="63" t="str">
        <f t="shared" si="48"/>
        <v>Jeju#3</v>
      </c>
      <c r="C146" s="63" t="s">
        <v>187</v>
      </c>
      <c r="D146" s="64">
        <v>75</v>
      </c>
      <c r="E146" s="64">
        <v>42</v>
      </c>
      <c r="F146" s="64">
        <f t="shared" si="38"/>
        <v>53</v>
      </c>
      <c r="G146" s="64">
        <f t="shared" si="39"/>
        <v>64</v>
      </c>
      <c r="H146" s="64">
        <v>75</v>
      </c>
      <c r="I146" s="67">
        <v>1</v>
      </c>
      <c r="J146" s="67">
        <v>1</v>
      </c>
      <c r="K146" s="68">
        <v>6</v>
      </c>
      <c r="L146" s="68">
        <v>12</v>
      </c>
      <c r="M146" s="64">
        <v>9934</v>
      </c>
      <c r="N146" s="64">
        <f t="shared" si="49"/>
        <v>179.89917499999999</v>
      </c>
      <c r="O146" s="69">
        <v>26.423</v>
      </c>
      <c r="P146" s="70">
        <v>0.00094</v>
      </c>
      <c r="Q146" s="70">
        <v>2.016138</v>
      </c>
      <c r="R146" s="70">
        <v>23.401325</v>
      </c>
      <c r="S146" s="75">
        <v>26</v>
      </c>
      <c r="T146" s="75">
        <v>2.5</v>
      </c>
      <c r="U146" s="73">
        <f t="shared" si="45"/>
        <v>0.07123287671232877</v>
      </c>
      <c r="V146" s="73">
        <f t="shared" si="46"/>
        <v>0.025</v>
      </c>
      <c r="W146" s="74">
        <f t="shared" si="47"/>
        <v>0.09623287671232877</v>
      </c>
      <c r="X146" s="65">
        <f t="shared" si="42"/>
        <v>63.37967868033332</v>
      </c>
      <c r="Y146" s="66">
        <v>63.379687284830936</v>
      </c>
      <c r="Z146" s="64">
        <f t="shared" si="50"/>
        <v>3510.19875</v>
      </c>
      <c r="AA146" s="64">
        <f t="shared" si="51"/>
        <v>2398.6556666666665</v>
      </c>
    </row>
    <row r="147" spans="1:27" ht="12.75" customHeight="1">
      <c r="A147" s="62">
        <v>8321</v>
      </c>
      <c r="B147" s="63" t="str">
        <f t="shared" si="48"/>
        <v>HanlimCC#1</v>
      </c>
      <c r="C147" s="63" t="s">
        <v>193</v>
      </c>
      <c r="D147" s="64">
        <v>105</v>
      </c>
      <c r="E147" s="64">
        <v>41</v>
      </c>
      <c r="F147" s="64">
        <f t="shared" si="38"/>
        <v>63.66666666666667</v>
      </c>
      <c r="G147" s="64">
        <f t="shared" si="39"/>
        <v>86.33333333333334</v>
      </c>
      <c r="H147" s="64">
        <v>109</v>
      </c>
      <c r="I147" s="67">
        <v>8.8</v>
      </c>
      <c r="J147" s="67">
        <v>8.8</v>
      </c>
      <c r="K147" s="68">
        <v>4</v>
      </c>
      <c r="L147" s="68">
        <v>3</v>
      </c>
      <c r="M147" s="64">
        <v>8953</v>
      </c>
      <c r="N147" s="64">
        <f t="shared" si="49"/>
        <v>221.41588900000002</v>
      </c>
      <c r="O147" s="69">
        <v>47.195</v>
      </c>
      <c r="P147" s="70">
        <v>1.1E-05</v>
      </c>
      <c r="Q147" s="70">
        <v>1.947564</v>
      </c>
      <c r="R147" s="70">
        <v>16.800394</v>
      </c>
      <c r="S147" s="71">
        <v>34</v>
      </c>
      <c r="T147" s="71">
        <v>6.5</v>
      </c>
      <c r="U147" s="73">
        <f t="shared" si="45"/>
        <v>0.09315068493150686</v>
      </c>
      <c r="V147" s="73">
        <f t="shared" si="46"/>
        <v>0.065</v>
      </c>
      <c r="W147" s="74">
        <f t="shared" si="47"/>
        <v>0.15815068493150686</v>
      </c>
      <c r="X147" s="65">
        <f t="shared" si="42"/>
        <v>99.52117029861905</v>
      </c>
      <c r="Y147" s="66">
        <v>99.52117718294971</v>
      </c>
      <c r="Z147" s="64">
        <f t="shared" si="50"/>
        <v>2520.0591</v>
      </c>
      <c r="AA147" s="64">
        <f t="shared" si="51"/>
        <v>2108.7227523809524</v>
      </c>
    </row>
    <row r="148" spans="1:27" ht="12.75" customHeight="1">
      <c r="A148" s="62">
        <v>8513</v>
      </c>
      <c r="B148" s="63" t="str">
        <f t="shared" si="48"/>
        <v>JejuGT#3</v>
      </c>
      <c r="C148" s="63" t="s">
        <v>195</v>
      </c>
      <c r="D148" s="64">
        <v>55</v>
      </c>
      <c r="E148" s="64">
        <v>15</v>
      </c>
      <c r="F148" s="64">
        <f t="shared" si="38"/>
        <v>27</v>
      </c>
      <c r="G148" s="64">
        <f t="shared" si="39"/>
        <v>39</v>
      </c>
      <c r="H148" s="64">
        <v>51</v>
      </c>
      <c r="I148" s="67">
        <v>5</v>
      </c>
      <c r="J148" s="67">
        <v>5</v>
      </c>
      <c r="K148" s="68">
        <v>1</v>
      </c>
      <c r="L148" s="68">
        <v>1</v>
      </c>
      <c r="M148" s="64">
        <v>8954</v>
      </c>
      <c r="N148" s="64">
        <f t="shared" si="49"/>
        <v>160.885372</v>
      </c>
      <c r="O148" s="69">
        <v>49.452</v>
      </c>
      <c r="P148" s="70">
        <v>6.3E-05</v>
      </c>
      <c r="Q148" s="70">
        <v>1.94391</v>
      </c>
      <c r="R148" s="70">
        <v>53.779747</v>
      </c>
      <c r="S148" s="75">
        <v>26</v>
      </c>
      <c r="T148" s="75">
        <v>4</v>
      </c>
      <c r="U148" s="73">
        <f t="shared" si="45"/>
        <v>0.07123287671232877</v>
      </c>
      <c r="V148" s="73">
        <f t="shared" si="46"/>
        <v>0.04</v>
      </c>
      <c r="W148" s="74">
        <f t="shared" si="47"/>
        <v>0.11123287671232876</v>
      </c>
      <c r="X148" s="65">
        <f t="shared" si="42"/>
        <v>144.6564257480727</v>
      </c>
      <c r="Y148" s="66">
        <v>144.65642887267848</v>
      </c>
      <c r="Z148" s="64">
        <f t="shared" si="50"/>
        <v>8066.96205</v>
      </c>
      <c r="AA148" s="64">
        <f t="shared" si="51"/>
        <v>2925.1885818181813</v>
      </c>
    </row>
    <row r="149" spans="1:27" ht="12.75" customHeight="1">
      <c r="A149" s="62">
        <v>8615</v>
      </c>
      <c r="B149" s="63" t="str">
        <f t="shared" si="48"/>
        <v>Namjeju#1</v>
      </c>
      <c r="C149" s="63" t="s">
        <v>197</v>
      </c>
      <c r="D149" s="64">
        <v>20</v>
      </c>
      <c r="E149" s="64">
        <v>7</v>
      </c>
      <c r="F149" s="64">
        <f t="shared" si="38"/>
        <v>11</v>
      </c>
      <c r="G149" s="64">
        <f t="shared" si="39"/>
        <v>15</v>
      </c>
      <c r="H149" s="64">
        <v>19</v>
      </c>
      <c r="I149" s="67">
        <v>0.3</v>
      </c>
      <c r="J149" s="67">
        <v>0.5</v>
      </c>
      <c r="K149" s="68">
        <v>4</v>
      </c>
      <c r="L149" s="68">
        <v>1</v>
      </c>
      <c r="M149" s="64">
        <v>9954</v>
      </c>
      <c r="N149" s="64">
        <f t="shared" si="49"/>
        <v>43.553207</v>
      </c>
      <c r="O149" s="69">
        <v>26.207</v>
      </c>
      <c r="P149" s="70">
        <v>0.005524</v>
      </c>
      <c r="Q149" s="70">
        <v>1.999192</v>
      </c>
      <c r="R149" s="70">
        <v>1.359767</v>
      </c>
      <c r="S149" s="75">
        <v>26</v>
      </c>
      <c r="T149" s="75">
        <v>4</v>
      </c>
      <c r="U149" s="73">
        <f t="shared" si="45"/>
        <v>0.07123287671232877</v>
      </c>
      <c r="V149" s="73">
        <f t="shared" si="46"/>
        <v>0.04</v>
      </c>
      <c r="W149" s="74">
        <f t="shared" si="47"/>
        <v>0.11123287671232876</v>
      </c>
      <c r="X149" s="65">
        <f t="shared" si="42"/>
        <v>57.06994479245</v>
      </c>
      <c r="Y149" s="66">
        <v>57.0699536589003</v>
      </c>
      <c r="Z149" s="64">
        <f t="shared" si="50"/>
        <v>203.96505</v>
      </c>
      <c r="AA149" s="64">
        <f t="shared" si="51"/>
        <v>2177.66035</v>
      </c>
    </row>
    <row r="150" spans="1:27" ht="12.75" customHeight="1">
      <c r="A150" s="62">
        <v>8616</v>
      </c>
      <c r="B150" s="63" t="str">
        <f t="shared" si="48"/>
        <v>Namjeju#2</v>
      </c>
      <c r="C150" s="63" t="s">
        <v>197</v>
      </c>
      <c r="D150" s="64">
        <v>20</v>
      </c>
      <c r="E150" s="64">
        <v>7</v>
      </c>
      <c r="F150" s="64">
        <f t="shared" si="38"/>
        <v>11</v>
      </c>
      <c r="G150" s="64">
        <f t="shared" si="39"/>
        <v>15</v>
      </c>
      <c r="H150" s="64">
        <v>19</v>
      </c>
      <c r="I150" s="67">
        <v>0.3</v>
      </c>
      <c r="J150" s="67">
        <v>0.5</v>
      </c>
      <c r="K150" s="68">
        <v>4</v>
      </c>
      <c r="L150" s="68">
        <v>1</v>
      </c>
      <c r="M150" s="64">
        <v>9954</v>
      </c>
      <c r="N150" s="64">
        <f t="shared" si="49"/>
        <v>43.553207</v>
      </c>
      <c r="O150" s="69">
        <v>26.207</v>
      </c>
      <c r="P150" s="70">
        <v>0.005524</v>
      </c>
      <c r="Q150" s="70">
        <v>1.999192</v>
      </c>
      <c r="R150" s="70">
        <v>1.359767</v>
      </c>
      <c r="S150" s="75">
        <v>26</v>
      </c>
      <c r="T150" s="75">
        <v>4</v>
      </c>
      <c r="U150" s="73">
        <f t="shared" si="45"/>
        <v>0.07123287671232877</v>
      </c>
      <c r="V150" s="73">
        <f t="shared" si="46"/>
        <v>0.04</v>
      </c>
      <c r="W150" s="74">
        <f t="shared" si="47"/>
        <v>0.11123287671232876</v>
      </c>
      <c r="X150" s="65">
        <f t="shared" si="42"/>
        <v>57.06994479245</v>
      </c>
      <c r="Y150" s="66">
        <v>57.06995431413279</v>
      </c>
      <c r="Z150" s="64">
        <f t="shared" si="50"/>
        <v>203.96505</v>
      </c>
      <c r="AA150" s="64">
        <f t="shared" si="51"/>
        <v>2177.66035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E14" sqref="E14"/>
    </sheetView>
  </sheetViews>
  <sheetFormatPr defaultColWidth="8.88671875" defaultRowHeight="13.5"/>
  <cols>
    <col min="1" max="1" width="8.88671875" style="28" customWidth="1"/>
    <col min="2" max="2" width="14.3359375" style="28" customWidth="1"/>
    <col min="3" max="5" width="8.88671875" style="28" customWidth="1"/>
    <col min="6" max="6" width="9.88671875" style="28" customWidth="1"/>
    <col min="7" max="16384" width="8.88671875" style="28" customWidth="1"/>
  </cols>
  <sheetData>
    <row r="1" ht="14.25"/>
    <row r="2" spans="5:6" ht="14.25">
      <c r="E2" s="28" t="s">
        <v>446</v>
      </c>
      <c r="F2" s="28">
        <v>74</v>
      </c>
    </row>
    <row r="3" ht="14.25"/>
    <row r="5" ht="13.5">
      <c r="C5" s="28" t="s">
        <v>435</v>
      </c>
    </row>
    <row r="7" spans="2:6" ht="13.5">
      <c r="B7" s="28" t="s">
        <v>432</v>
      </c>
      <c r="D7" s="28" t="s">
        <v>7</v>
      </c>
      <c r="E7" s="28" t="s">
        <v>433</v>
      </c>
      <c r="F7" s="28" t="s">
        <v>434</v>
      </c>
    </row>
    <row r="8" spans="2:9" ht="13.5">
      <c r="B8" s="28" t="str">
        <f ca="1">OFFSET(Tech_Data_Revised!B3,plantNo-1,0)</f>
        <v>Yosu#2</v>
      </c>
      <c r="C8" s="28" t="str">
        <f ca="1">OFFSET(Tech_Data_Revised!C3,plantNo-1,0)</f>
        <v>Oil</v>
      </c>
      <c r="D8" s="30">
        <f ca="1">OFFSET(Tech_Data_Revised!R3,plantNo-1,0)</f>
        <v>68.395264</v>
      </c>
      <c r="E8" s="30">
        <f ca="1">OFFSET(Tech_Data_Revised!Q3,plantNo-1,0)</f>
        <v>2.158616</v>
      </c>
      <c r="F8" s="30">
        <f ca="1">OFFSET(Tech_Data_Revised!P3,plantNo-1,0)</f>
        <v>0.000509</v>
      </c>
      <c r="H8" s="28" t="s">
        <v>3</v>
      </c>
      <c r="I8" s="28">
        <f ca="1">OFFSET(Tech_Data_Revised!D3,plantNo-1,0)</f>
        <v>300</v>
      </c>
    </row>
    <row r="11" spans="2:6" ht="27.75">
      <c r="B11" s="32" t="s">
        <v>436</v>
      </c>
      <c r="C11" s="31" t="s">
        <v>437</v>
      </c>
      <c r="D11" s="31" t="s">
        <v>450</v>
      </c>
      <c r="E11" s="31" t="s">
        <v>438</v>
      </c>
      <c r="F11" s="31" t="s">
        <v>451</v>
      </c>
    </row>
    <row r="12" spans="2:6" ht="13.5">
      <c r="B12" s="29">
        <v>0.1</v>
      </c>
      <c r="C12" s="30">
        <f aca="true" t="shared" si="0" ref="C12:C21">B12*Capacity</f>
        <v>30</v>
      </c>
      <c r="D12" s="30">
        <f>Constant+C12*Slope+(C12^2)*Square</f>
        <v>133.611844</v>
      </c>
      <c r="E12" s="30">
        <f>D12/C12*1000</f>
        <v>4453.728133333333</v>
      </c>
      <c r="F12" s="30"/>
    </row>
    <row r="13" spans="2:6" ht="13.5">
      <c r="B13" s="29">
        <v>0.2</v>
      </c>
      <c r="C13" s="30">
        <f t="shared" si="0"/>
        <v>60</v>
      </c>
      <c r="D13" s="30">
        <f aca="true" t="shared" si="1" ref="D13:D21">Constant+C13*Slope+(C13^2)*Square</f>
        <v>199.744624</v>
      </c>
      <c r="E13" s="30">
        <f>D13/C13*1000</f>
        <v>3329.0770666666663</v>
      </c>
      <c r="F13" s="30">
        <f>(D13-D12)/(C13-C12)*1000</f>
        <v>2204.426</v>
      </c>
    </row>
    <row r="14" spans="2:6" ht="13.5">
      <c r="B14" s="29">
        <v>0.3</v>
      </c>
      <c r="C14" s="30">
        <f t="shared" si="0"/>
        <v>90</v>
      </c>
      <c r="D14" s="30">
        <f t="shared" si="1"/>
        <v>266.793604</v>
      </c>
      <c r="E14" s="30">
        <f>D14/C14*1000</f>
        <v>2964.373377777778</v>
      </c>
      <c r="F14" s="30">
        <f aca="true" t="shared" si="2" ref="F14:F21">(D14-D13)/(C14-C13)*1000</f>
        <v>2234.966000000001</v>
      </c>
    </row>
    <row r="15" spans="2:6" ht="13.5">
      <c r="B15" s="29">
        <v>0.4</v>
      </c>
      <c r="C15" s="30">
        <f t="shared" si="0"/>
        <v>120</v>
      </c>
      <c r="D15" s="30">
        <f t="shared" si="1"/>
        <v>334.758784</v>
      </c>
      <c r="E15" s="30">
        <f aca="true" t="shared" si="3" ref="E15:E21">D15/C15*1000</f>
        <v>2789.6565333333333</v>
      </c>
      <c r="F15" s="30">
        <f t="shared" si="2"/>
        <v>2265.5059999999994</v>
      </c>
    </row>
    <row r="16" spans="2:6" ht="13.5">
      <c r="B16" s="29">
        <v>0.5</v>
      </c>
      <c r="C16" s="30">
        <f t="shared" si="0"/>
        <v>150</v>
      </c>
      <c r="D16" s="30">
        <f t="shared" si="1"/>
        <v>403.64016399999997</v>
      </c>
      <c r="E16" s="30">
        <f t="shared" si="3"/>
        <v>2690.9344266666662</v>
      </c>
      <c r="F16" s="30">
        <f t="shared" si="2"/>
        <v>2296.0459999999994</v>
      </c>
    </row>
    <row r="17" spans="2:6" ht="13.5">
      <c r="B17" s="29">
        <v>0.6</v>
      </c>
      <c r="C17" s="30">
        <f t="shared" si="0"/>
        <v>180</v>
      </c>
      <c r="D17" s="30">
        <f t="shared" si="1"/>
        <v>473.43774399999995</v>
      </c>
      <c r="E17" s="30">
        <f t="shared" si="3"/>
        <v>2630.2096888888886</v>
      </c>
      <c r="F17" s="30">
        <f t="shared" si="2"/>
        <v>2326.5859999999993</v>
      </c>
    </row>
    <row r="18" spans="2:6" ht="13.5">
      <c r="B18" s="29">
        <v>0.7</v>
      </c>
      <c r="C18" s="30">
        <f t="shared" si="0"/>
        <v>210</v>
      </c>
      <c r="D18" s="30">
        <f t="shared" si="1"/>
        <v>544.151524</v>
      </c>
      <c r="E18" s="30">
        <f t="shared" si="3"/>
        <v>2591.1977333333334</v>
      </c>
      <c r="F18" s="30">
        <f t="shared" si="2"/>
        <v>2357.1260000000016</v>
      </c>
    </row>
    <row r="19" spans="2:6" ht="13.5">
      <c r="B19" s="29">
        <v>0.8</v>
      </c>
      <c r="C19" s="30">
        <f t="shared" si="0"/>
        <v>240</v>
      </c>
      <c r="D19" s="30">
        <f t="shared" si="1"/>
        <v>615.7815039999999</v>
      </c>
      <c r="E19" s="30">
        <f t="shared" si="3"/>
        <v>2565.7562666666663</v>
      </c>
      <c r="F19" s="30">
        <f t="shared" si="2"/>
        <v>2387.6659999999974</v>
      </c>
    </row>
    <row r="20" spans="2:6" ht="13.5">
      <c r="B20" s="29">
        <v>0.9</v>
      </c>
      <c r="C20" s="30">
        <f t="shared" si="0"/>
        <v>270</v>
      </c>
      <c r="D20" s="30">
        <f t="shared" si="1"/>
        <v>688.327684</v>
      </c>
      <c r="E20" s="30">
        <f t="shared" si="3"/>
        <v>2549.361792592593</v>
      </c>
      <c r="F20" s="30">
        <f t="shared" si="2"/>
        <v>2418.206000000002</v>
      </c>
    </row>
    <row r="21" spans="2:6" ht="13.5">
      <c r="B21" s="29">
        <v>1</v>
      </c>
      <c r="C21" s="30">
        <f t="shared" si="0"/>
        <v>300</v>
      </c>
      <c r="D21" s="30">
        <f t="shared" si="1"/>
        <v>761.790064</v>
      </c>
      <c r="E21" s="30">
        <f t="shared" si="3"/>
        <v>2539.3002133333334</v>
      </c>
      <c r="F21" s="30">
        <f t="shared" si="2"/>
        <v>2448.7460000000015</v>
      </c>
    </row>
    <row r="23" ht="13.5">
      <c r="B23" s="28" t="str">
        <f>B8&amp;" "&amp;C8</f>
        <v>Yosu#2 Oil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4"/>
  <sheetViews>
    <sheetView zoomScalePageLayoutView="0" workbookViewId="0" topLeftCell="A27">
      <selection activeCell="C56" sqref="C56"/>
    </sheetView>
  </sheetViews>
  <sheetFormatPr defaultColWidth="8.88671875" defaultRowHeight="13.5"/>
  <cols>
    <col min="1" max="1" width="5.88671875" style="1" customWidth="1"/>
    <col min="2" max="3" width="14.4453125" style="1" customWidth="1"/>
    <col min="4" max="16384" width="8.88671875" style="1" customWidth="1"/>
  </cols>
  <sheetData>
    <row r="1" spans="1:3" ht="7.5" customHeight="1" thickBot="1">
      <c r="A1" s="2"/>
      <c r="B1" s="3"/>
      <c r="C1" s="3"/>
    </row>
    <row r="2" spans="1:3" s="6" customFormat="1" ht="26.25" customHeight="1" thickBot="1">
      <c r="A2" s="4" t="s">
        <v>1</v>
      </c>
      <c r="B2" s="5" t="s">
        <v>2</v>
      </c>
      <c r="C2" s="5"/>
    </row>
    <row r="3" spans="1:3" ht="12.75" customHeight="1">
      <c r="A3" s="7">
        <v>1010</v>
      </c>
      <c r="B3" s="8" t="s">
        <v>8</v>
      </c>
      <c r="C3" s="8" t="s">
        <v>249</v>
      </c>
    </row>
    <row r="4" spans="1:3" ht="12.75" customHeight="1">
      <c r="A4" s="7">
        <v>1020</v>
      </c>
      <c r="B4" s="8" t="s">
        <v>10</v>
      </c>
      <c r="C4" s="8" t="s">
        <v>250</v>
      </c>
    </row>
    <row r="5" spans="1:3" ht="12.75" customHeight="1">
      <c r="A5" s="7">
        <v>1030</v>
      </c>
      <c r="B5" s="8" t="s">
        <v>11</v>
      </c>
      <c r="C5" s="8" t="s">
        <v>251</v>
      </c>
    </row>
    <row r="6" spans="1:3" ht="12.75" customHeight="1">
      <c r="A6" s="7">
        <v>1040</v>
      </c>
      <c r="B6" s="8" t="s">
        <v>12</v>
      </c>
      <c r="C6" s="8" t="s">
        <v>252</v>
      </c>
    </row>
    <row r="7" spans="1:3" ht="12.75" customHeight="1">
      <c r="A7" s="7">
        <v>1050</v>
      </c>
      <c r="B7" s="8" t="s">
        <v>13</v>
      </c>
      <c r="C7" s="8" t="s">
        <v>253</v>
      </c>
    </row>
    <row r="8" spans="1:3" ht="12.75" customHeight="1">
      <c r="A8" s="7">
        <v>1060</v>
      </c>
      <c r="B8" s="8" t="s">
        <v>14</v>
      </c>
      <c r="C8" s="8" t="s">
        <v>254</v>
      </c>
    </row>
    <row r="9" spans="1:3" ht="12.75" customHeight="1">
      <c r="A9" s="7">
        <v>1070</v>
      </c>
      <c r="B9" s="8" t="s">
        <v>15</v>
      </c>
      <c r="C9" s="8" t="s">
        <v>255</v>
      </c>
    </row>
    <row r="10" spans="1:3" ht="12.75" customHeight="1">
      <c r="A10" s="7">
        <v>1080</v>
      </c>
      <c r="B10" s="8" t="s">
        <v>16</v>
      </c>
      <c r="C10" s="8" t="s">
        <v>256</v>
      </c>
    </row>
    <row r="11" spans="1:3" ht="12.75" customHeight="1">
      <c r="A11" s="7">
        <v>1090</v>
      </c>
      <c r="B11" s="8" t="s">
        <v>17</v>
      </c>
      <c r="C11" s="8" t="s">
        <v>257</v>
      </c>
    </row>
    <row r="12" spans="1:3" ht="12.75" customHeight="1">
      <c r="A12" s="7">
        <v>1100</v>
      </c>
      <c r="B12" s="8" t="s">
        <v>18</v>
      </c>
      <c r="C12" s="8" t="s">
        <v>258</v>
      </c>
    </row>
    <row r="13" spans="1:3" ht="12.75" customHeight="1">
      <c r="A13" s="7">
        <v>1110</v>
      </c>
      <c r="B13" s="8" t="s">
        <v>19</v>
      </c>
      <c r="C13" s="8" t="s">
        <v>259</v>
      </c>
    </row>
    <row r="14" spans="1:3" ht="12.75" customHeight="1">
      <c r="A14" s="7">
        <v>1120</v>
      </c>
      <c r="B14" s="8" t="s">
        <v>20</v>
      </c>
      <c r="C14" s="8" t="s">
        <v>260</v>
      </c>
    </row>
    <row r="15" spans="1:3" ht="12.75" customHeight="1">
      <c r="A15" s="7">
        <v>1140</v>
      </c>
      <c r="B15" s="8" t="s">
        <v>21</v>
      </c>
      <c r="C15" s="8" t="s">
        <v>261</v>
      </c>
    </row>
    <row r="16" spans="1:3" ht="12.75" customHeight="1">
      <c r="A16" s="7">
        <v>9990</v>
      </c>
      <c r="B16" s="8" t="s">
        <v>22</v>
      </c>
      <c r="C16" s="8" t="s">
        <v>262</v>
      </c>
    </row>
    <row r="17" spans="1:3" ht="12.75" customHeight="1">
      <c r="A17" s="7">
        <v>1170</v>
      </c>
      <c r="B17" s="8" t="s">
        <v>23</v>
      </c>
      <c r="C17" s="8" t="s">
        <v>263</v>
      </c>
    </row>
    <row r="18" spans="1:3" ht="12.75" customHeight="1">
      <c r="A18" s="7">
        <v>1190</v>
      </c>
      <c r="B18" s="8" t="s">
        <v>24</v>
      </c>
      <c r="C18" s="8" t="s">
        <v>264</v>
      </c>
    </row>
    <row r="19" spans="1:3" ht="12.75" customHeight="1">
      <c r="A19" s="7">
        <v>1610</v>
      </c>
      <c r="B19" s="8" t="s">
        <v>25</v>
      </c>
      <c r="C19" s="8" t="s">
        <v>265</v>
      </c>
    </row>
    <row r="20" spans="1:3" ht="12.75" customHeight="1">
      <c r="A20" s="7">
        <v>1620</v>
      </c>
      <c r="B20" s="8" t="s">
        <v>27</v>
      </c>
      <c r="C20" s="8" t="s">
        <v>266</v>
      </c>
    </row>
    <row r="21" spans="1:3" ht="12.75" customHeight="1">
      <c r="A21" s="7">
        <v>1630</v>
      </c>
      <c r="B21" s="8" t="s">
        <v>28</v>
      </c>
      <c r="C21" s="8" t="s">
        <v>267</v>
      </c>
    </row>
    <row r="22" spans="1:3" ht="12.75" customHeight="1">
      <c r="A22" s="7">
        <v>1650</v>
      </c>
      <c r="B22" s="8" t="s">
        <v>29</v>
      </c>
      <c r="C22" s="8" t="s">
        <v>268</v>
      </c>
    </row>
    <row r="23" spans="1:3" ht="12.75" customHeight="1">
      <c r="A23" s="7">
        <v>2021</v>
      </c>
      <c r="B23" s="8" t="s">
        <v>30</v>
      </c>
      <c r="C23" s="8" t="s">
        <v>269</v>
      </c>
    </row>
    <row r="24" spans="1:3" ht="12.75" customHeight="1">
      <c r="A24" s="7">
        <v>2022</v>
      </c>
      <c r="B24" s="8" t="s">
        <v>31</v>
      </c>
      <c r="C24" s="8" t="s">
        <v>270</v>
      </c>
    </row>
    <row r="25" spans="1:3" ht="12.75" customHeight="1">
      <c r="A25" s="7">
        <v>2023</v>
      </c>
      <c r="B25" s="8" t="s">
        <v>32</v>
      </c>
      <c r="C25" s="8" t="s">
        <v>271</v>
      </c>
    </row>
    <row r="26" spans="1:3" ht="12.75" customHeight="1">
      <c r="A26" s="7">
        <v>2024</v>
      </c>
      <c r="B26" s="8" t="s">
        <v>33</v>
      </c>
      <c r="C26" s="8" t="s">
        <v>272</v>
      </c>
    </row>
    <row r="27" spans="1:3" ht="12.75" customHeight="1">
      <c r="A27" s="7">
        <v>2031</v>
      </c>
      <c r="B27" s="8" t="s">
        <v>34</v>
      </c>
      <c r="C27" s="8" t="s">
        <v>273</v>
      </c>
    </row>
    <row r="28" spans="1:3" ht="12.75" customHeight="1">
      <c r="A28" s="7">
        <v>2032</v>
      </c>
      <c r="B28" s="8" t="s">
        <v>35</v>
      </c>
      <c r="C28" s="8" t="s">
        <v>274</v>
      </c>
    </row>
    <row r="29" spans="1:3" ht="12.75" customHeight="1">
      <c r="A29" s="7">
        <v>2033</v>
      </c>
      <c r="B29" s="8" t="s">
        <v>36</v>
      </c>
      <c r="C29" s="8" t="s">
        <v>275</v>
      </c>
    </row>
    <row r="30" spans="1:3" ht="12.75" customHeight="1">
      <c r="A30" s="7">
        <v>2034</v>
      </c>
      <c r="B30" s="8" t="s">
        <v>37</v>
      </c>
      <c r="C30" s="8" t="s">
        <v>276</v>
      </c>
    </row>
    <row r="31" spans="1:3" ht="12.75" customHeight="1">
      <c r="A31" s="7">
        <v>2051</v>
      </c>
      <c r="B31" s="8" t="s">
        <v>38</v>
      </c>
      <c r="C31" s="8" t="s">
        <v>277</v>
      </c>
    </row>
    <row r="32" spans="1:3" ht="12.75" customHeight="1">
      <c r="A32" s="7">
        <v>2052</v>
      </c>
      <c r="B32" s="8" t="s">
        <v>39</v>
      </c>
      <c r="C32" s="8" t="s">
        <v>278</v>
      </c>
    </row>
    <row r="33" spans="1:3" ht="12.75" customHeight="1">
      <c r="A33" s="7">
        <v>2053</v>
      </c>
      <c r="B33" s="8" t="s">
        <v>40</v>
      </c>
      <c r="C33" s="8" t="s">
        <v>279</v>
      </c>
    </row>
    <row r="34" spans="1:3" ht="12.75" customHeight="1">
      <c r="A34" s="7">
        <v>2054</v>
      </c>
      <c r="B34" s="8" t="s">
        <v>41</v>
      </c>
      <c r="C34" s="8" t="s">
        <v>280</v>
      </c>
    </row>
    <row r="35" spans="1:3" ht="12.75" customHeight="1">
      <c r="A35" s="7">
        <v>2061</v>
      </c>
      <c r="B35" s="8" t="s">
        <v>42</v>
      </c>
      <c r="C35" s="8" t="s">
        <v>281</v>
      </c>
    </row>
    <row r="36" spans="1:3" ht="12.75" customHeight="1">
      <c r="A36" s="7">
        <v>2062</v>
      </c>
      <c r="B36" s="8" t="s">
        <v>43</v>
      </c>
      <c r="C36" s="8" t="s">
        <v>282</v>
      </c>
    </row>
    <row r="37" spans="1:3" ht="12.75" customHeight="1">
      <c r="A37" s="7">
        <v>2063</v>
      </c>
      <c r="B37" s="8" t="s">
        <v>44</v>
      </c>
      <c r="C37" s="8" t="s">
        <v>283</v>
      </c>
    </row>
    <row r="38" spans="1:3" ht="12.75" customHeight="1">
      <c r="A38" s="7">
        <v>2064</v>
      </c>
      <c r="B38" s="8" t="s">
        <v>45</v>
      </c>
      <c r="C38" s="8" t="s">
        <v>284</v>
      </c>
    </row>
    <row r="39" spans="1:3" ht="12.75" customHeight="1">
      <c r="A39" s="7">
        <v>2073</v>
      </c>
      <c r="B39" s="8" t="s">
        <v>46</v>
      </c>
      <c r="C39" s="8" t="s">
        <v>285</v>
      </c>
    </row>
    <row r="40" spans="1:3" ht="12.75" customHeight="1">
      <c r="A40" s="7">
        <v>2074</v>
      </c>
      <c r="B40" s="8" t="s">
        <v>47</v>
      </c>
      <c r="C40" s="8" t="s">
        <v>286</v>
      </c>
    </row>
    <row r="41" spans="1:3" ht="12.75" customHeight="1">
      <c r="A41" s="7">
        <v>2091</v>
      </c>
      <c r="B41" s="8" t="s">
        <v>48</v>
      </c>
      <c r="C41" s="8" t="s">
        <v>287</v>
      </c>
    </row>
    <row r="42" spans="1:3" ht="12.75" customHeight="1">
      <c r="A42" s="7">
        <v>2092</v>
      </c>
      <c r="B42" s="8" t="s">
        <v>49</v>
      </c>
      <c r="C42" s="8" t="s">
        <v>288</v>
      </c>
    </row>
    <row r="43" spans="1:3" ht="12.75" customHeight="1">
      <c r="A43" s="7">
        <v>2103</v>
      </c>
      <c r="B43" s="8" t="s">
        <v>50</v>
      </c>
      <c r="C43" s="8" t="s">
        <v>289</v>
      </c>
    </row>
    <row r="44" spans="1:3" ht="12.75" customHeight="1">
      <c r="A44" s="7">
        <v>2104</v>
      </c>
      <c r="B44" s="8" t="s">
        <v>51</v>
      </c>
      <c r="C44" s="8" t="s">
        <v>290</v>
      </c>
    </row>
    <row r="45" spans="1:3" ht="12.75" customHeight="1">
      <c r="A45" s="7">
        <v>2121</v>
      </c>
      <c r="B45" s="8" t="s">
        <v>52</v>
      </c>
      <c r="C45" s="8" t="s">
        <v>291</v>
      </c>
    </row>
    <row r="46" spans="1:3" ht="12.75" customHeight="1">
      <c r="A46" s="7">
        <v>2122</v>
      </c>
      <c r="B46" s="8" t="s">
        <v>53</v>
      </c>
      <c r="C46" s="8" t="s">
        <v>292</v>
      </c>
    </row>
    <row r="47" spans="1:3" ht="12.75" customHeight="1">
      <c r="A47" s="7">
        <v>2191</v>
      </c>
      <c r="B47" s="8" t="s">
        <v>54</v>
      </c>
      <c r="C47" s="8" t="s">
        <v>293</v>
      </c>
    </row>
    <row r="48" spans="1:3" ht="12.75" customHeight="1">
      <c r="A48" s="7">
        <v>2211</v>
      </c>
      <c r="B48" s="8" t="s">
        <v>55</v>
      </c>
      <c r="C48" s="8" t="s">
        <v>294</v>
      </c>
    </row>
    <row r="49" spans="1:3" ht="12.75" customHeight="1">
      <c r="A49" s="7">
        <v>2243</v>
      </c>
      <c r="B49" s="8" t="s">
        <v>56</v>
      </c>
      <c r="C49" s="8" t="s">
        <v>295</v>
      </c>
    </row>
    <row r="50" spans="1:3" ht="12.75" customHeight="1">
      <c r="A50" s="7">
        <v>2244</v>
      </c>
      <c r="B50" s="8" t="s">
        <v>57</v>
      </c>
      <c r="C50" s="8" t="s">
        <v>296</v>
      </c>
    </row>
    <row r="51" spans="1:3" ht="12.75" customHeight="1">
      <c r="A51" s="7">
        <v>2271</v>
      </c>
      <c r="B51" s="8" t="s">
        <v>58</v>
      </c>
      <c r="C51" s="8" t="s">
        <v>297</v>
      </c>
    </row>
    <row r="52" spans="1:3" ht="12.75" customHeight="1">
      <c r="A52" s="7">
        <v>2272</v>
      </c>
      <c r="B52" s="8" t="s">
        <v>59</v>
      </c>
      <c r="C52" s="8" t="s">
        <v>298</v>
      </c>
    </row>
    <row r="53" spans="1:3" ht="12.75" customHeight="1">
      <c r="A53" s="7">
        <v>2283</v>
      </c>
      <c r="B53" s="8" t="s">
        <v>60</v>
      </c>
      <c r="C53" s="8" t="s">
        <v>299</v>
      </c>
    </row>
    <row r="54" spans="1:3" ht="12.75" customHeight="1">
      <c r="A54" s="7">
        <v>2284</v>
      </c>
      <c r="B54" s="8" t="s">
        <v>61</v>
      </c>
      <c r="C54" s="8" t="s">
        <v>300</v>
      </c>
    </row>
    <row r="55" spans="1:3" ht="12.75" customHeight="1">
      <c r="A55" s="7">
        <v>2311</v>
      </c>
      <c r="B55" s="8" t="s">
        <v>62</v>
      </c>
      <c r="C55" s="8" t="s">
        <v>301</v>
      </c>
    </row>
    <row r="56" spans="1:3" ht="12.75" customHeight="1">
      <c r="A56" s="7">
        <v>2312</v>
      </c>
      <c r="B56" s="8" t="s">
        <v>63</v>
      </c>
      <c r="C56" s="8" t="s">
        <v>302</v>
      </c>
    </row>
    <row r="57" spans="1:3" ht="12.75" customHeight="1">
      <c r="A57" s="7">
        <v>2321</v>
      </c>
      <c r="B57" s="8" t="s">
        <v>64</v>
      </c>
      <c r="C57" s="8" t="s">
        <v>303</v>
      </c>
    </row>
    <row r="58" spans="1:3" ht="12.75" customHeight="1">
      <c r="A58" s="7">
        <v>2341</v>
      </c>
      <c r="B58" s="8" t="s">
        <v>65</v>
      </c>
      <c r="C58" s="8" t="s">
        <v>304</v>
      </c>
    </row>
    <row r="59" spans="1:3" ht="12.75" customHeight="1">
      <c r="A59" s="7">
        <v>2351</v>
      </c>
      <c r="B59" s="8" t="s">
        <v>66</v>
      </c>
      <c r="C59" s="8" t="s">
        <v>305</v>
      </c>
    </row>
    <row r="60" spans="1:3" ht="12.75" customHeight="1">
      <c r="A60" s="7">
        <v>2381</v>
      </c>
      <c r="B60" s="8" t="s">
        <v>67</v>
      </c>
      <c r="C60" s="8" t="s">
        <v>306</v>
      </c>
    </row>
    <row r="61" spans="1:3" ht="12.75" customHeight="1">
      <c r="A61" s="7">
        <v>2393</v>
      </c>
      <c r="B61" s="8" t="s">
        <v>68</v>
      </c>
      <c r="C61" s="8" t="s">
        <v>307</v>
      </c>
    </row>
    <row r="62" spans="1:3" ht="12.75" customHeight="1">
      <c r="A62" s="7">
        <v>2394</v>
      </c>
      <c r="B62" s="8" t="s">
        <v>69</v>
      </c>
      <c r="C62" s="8" t="s">
        <v>308</v>
      </c>
    </row>
    <row r="63" spans="1:3" ht="12.75" customHeight="1">
      <c r="A63" s="7">
        <v>2395</v>
      </c>
      <c r="B63" s="8" t="s">
        <v>70</v>
      </c>
      <c r="C63" s="8" t="s">
        <v>309</v>
      </c>
    </row>
    <row r="64" spans="1:3" ht="12.75" customHeight="1">
      <c r="A64" s="7">
        <v>2431</v>
      </c>
      <c r="B64" s="8" t="s">
        <v>71</v>
      </c>
      <c r="C64" s="8" t="s">
        <v>310</v>
      </c>
    </row>
    <row r="65" spans="1:3" ht="12.75" customHeight="1">
      <c r="A65" s="7">
        <v>2432</v>
      </c>
      <c r="B65" s="8" t="s">
        <v>72</v>
      </c>
      <c r="C65" s="8" t="s">
        <v>311</v>
      </c>
    </row>
    <row r="66" spans="1:3" ht="12.75" customHeight="1">
      <c r="A66" s="7">
        <v>2433</v>
      </c>
      <c r="B66" s="8" t="s">
        <v>73</v>
      </c>
      <c r="C66" s="8" t="s">
        <v>312</v>
      </c>
    </row>
    <row r="67" spans="1:3" ht="12.75" customHeight="1">
      <c r="A67" s="7">
        <v>2443</v>
      </c>
      <c r="B67" s="8" t="s">
        <v>74</v>
      </c>
      <c r="C67" s="8" t="s">
        <v>313</v>
      </c>
    </row>
    <row r="68" spans="1:3" ht="12.75" customHeight="1">
      <c r="A68" s="7">
        <v>2444</v>
      </c>
      <c r="B68" s="8" t="s">
        <v>75</v>
      </c>
      <c r="C68" s="8" t="s">
        <v>314</v>
      </c>
    </row>
    <row r="69" spans="1:3" ht="12.75" customHeight="1">
      <c r="A69" s="7">
        <v>2445</v>
      </c>
      <c r="B69" s="8" t="s">
        <v>76</v>
      </c>
      <c r="C69" s="8" t="s">
        <v>315</v>
      </c>
    </row>
    <row r="70" spans="1:3" ht="12.75" customHeight="1">
      <c r="A70" s="7">
        <v>2446</v>
      </c>
      <c r="B70" s="8" t="s">
        <v>77</v>
      </c>
      <c r="C70" s="8" t="s">
        <v>316</v>
      </c>
    </row>
    <row r="71" spans="1:3" ht="12.75" customHeight="1">
      <c r="A71" s="7">
        <v>2481</v>
      </c>
      <c r="B71" s="8" t="s">
        <v>78</v>
      </c>
      <c r="C71" s="8" t="s">
        <v>317</v>
      </c>
    </row>
    <row r="72" spans="1:3" ht="12.75" customHeight="1">
      <c r="A72" s="7">
        <v>2482</v>
      </c>
      <c r="B72" s="8" t="s">
        <v>79</v>
      </c>
      <c r="C72" s="8" t="s">
        <v>318</v>
      </c>
    </row>
    <row r="73" spans="1:3" ht="12.75" customHeight="1">
      <c r="A73" s="7">
        <v>2483</v>
      </c>
      <c r="B73" s="8" t="s">
        <v>80</v>
      </c>
      <c r="C73" s="8" t="s">
        <v>319</v>
      </c>
    </row>
    <row r="74" spans="1:3" ht="12.75" customHeight="1">
      <c r="A74" s="7">
        <v>2484</v>
      </c>
      <c r="B74" s="8" t="s">
        <v>81</v>
      </c>
      <c r="C74" s="8" t="s">
        <v>320</v>
      </c>
    </row>
    <row r="75" spans="1:3" ht="12.75" customHeight="1">
      <c r="A75" s="7">
        <v>2503</v>
      </c>
      <c r="B75" s="8" t="s">
        <v>82</v>
      </c>
      <c r="C75" s="8" t="s">
        <v>321</v>
      </c>
    </row>
    <row r="76" spans="1:3" ht="12.75" customHeight="1">
      <c r="A76" s="7">
        <v>2504</v>
      </c>
      <c r="B76" s="8" t="s">
        <v>83</v>
      </c>
      <c r="C76" s="8" t="s">
        <v>322</v>
      </c>
    </row>
    <row r="77" spans="1:3" ht="12.75" customHeight="1">
      <c r="A77" s="7">
        <v>2505</v>
      </c>
      <c r="B77" s="8" t="s">
        <v>84</v>
      </c>
      <c r="C77" s="8" t="s">
        <v>323</v>
      </c>
    </row>
    <row r="78" spans="1:3" ht="12.75" customHeight="1">
      <c r="A78" s="7">
        <v>2506</v>
      </c>
      <c r="B78" s="8" t="s">
        <v>85</v>
      </c>
      <c r="C78" s="8" t="s">
        <v>324</v>
      </c>
    </row>
    <row r="79" spans="1:3" ht="12.75" customHeight="1">
      <c r="A79" s="7">
        <v>2551</v>
      </c>
      <c r="B79" s="8" t="s">
        <v>86</v>
      </c>
      <c r="C79" s="8" t="s">
        <v>325</v>
      </c>
    </row>
    <row r="80" spans="1:3" ht="12.75" customHeight="1">
      <c r="A80" s="7">
        <v>2552</v>
      </c>
      <c r="B80" s="8" t="s">
        <v>87</v>
      </c>
      <c r="C80" s="8" t="s">
        <v>326</v>
      </c>
    </row>
    <row r="81" spans="1:3" ht="12.75" customHeight="1">
      <c r="A81" s="7">
        <v>2553</v>
      </c>
      <c r="B81" s="8" t="s">
        <v>88</v>
      </c>
      <c r="C81" s="8" t="s">
        <v>327</v>
      </c>
    </row>
    <row r="82" spans="1:3" ht="12.75" customHeight="1">
      <c r="A82" s="7">
        <v>2554</v>
      </c>
      <c r="B82" s="8" t="s">
        <v>89</v>
      </c>
      <c r="C82" s="8" t="s">
        <v>328</v>
      </c>
    </row>
    <row r="83" spans="1:3" ht="12.75" customHeight="1">
      <c r="A83" s="7">
        <v>2561</v>
      </c>
      <c r="B83" s="8" t="s">
        <v>90</v>
      </c>
      <c r="C83" s="8" t="s">
        <v>329</v>
      </c>
    </row>
    <row r="84" spans="1:3" ht="12.75" customHeight="1">
      <c r="A84" s="7">
        <v>2581</v>
      </c>
      <c r="B84" s="8" t="s">
        <v>91</v>
      </c>
      <c r="C84" s="8" t="s">
        <v>330</v>
      </c>
    </row>
    <row r="85" spans="1:3" ht="12.75" customHeight="1">
      <c r="A85" s="7">
        <v>2591</v>
      </c>
      <c r="B85" s="8" t="s">
        <v>92</v>
      </c>
      <c r="C85" s="8" t="s">
        <v>331</v>
      </c>
    </row>
    <row r="86" spans="1:3" ht="12.75" customHeight="1">
      <c r="A86" s="7">
        <v>2601</v>
      </c>
      <c r="B86" s="8" t="s">
        <v>93</v>
      </c>
      <c r="C86" s="8" t="s">
        <v>332</v>
      </c>
    </row>
    <row r="87" spans="1:3" ht="12.75" customHeight="1">
      <c r="A87" s="7">
        <v>2611</v>
      </c>
      <c r="B87" s="8" t="s">
        <v>94</v>
      </c>
      <c r="C87" s="8" t="s">
        <v>333</v>
      </c>
    </row>
    <row r="88" spans="1:3" ht="12.75" customHeight="1">
      <c r="A88" s="7">
        <v>2612</v>
      </c>
      <c r="B88" s="8" t="s">
        <v>95</v>
      </c>
      <c r="C88" s="8" t="s">
        <v>334</v>
      </c>
    </row>
    <row r="89" spans="1:3" ht="12.75" customHeight="1">
      <c r="A89" s="7">
        <v>2631</v>
      </c>
      <c r="B89" s="8" t="s">
        <v>96</v>
      </c>
      <c r="C89" s="8" t="s">
        <v>335</v>
      </c>
    </row>
    <row r="90" spans="1:3" ht="12.75" customHeight="1">
      <c r="A90" s="7">
        <v>2632</v>
      </c>
      <c r="B90" s="8" t="s">
        <v>97</v>
      </c>
      <c r="C90" s="8" t="s">
        <v>336</v>
      </c>
    </row>
    <row r="91" spans="1:3" ht="12.75" customHeight="1">
      <c r="A91" s="7">
        <v>3014</v>
      </c>
      <c r="B91" s="8" t="s">
        <v>98</v>
      </c>
      <c r="C91" s="8" t="s">
        <v>337</v>
      </c>
    </row>
    <row r="92" spans="1:3" ht="12.75" customHeight="1">
      <c r="A92" s="7">
        <v>3015</v>
      </c>
      <c r="B92" s="8" t="s">
        <v>100</v>
      </c>
      <c r="C92" s="8" t="s">
        <v>338</v>
      </c>
    </row>
    <row r="93" spans="1:3" ht="12.75" customHeight="1">
      <c r="A93" s="7">
        <v>3031</v>
      </c>
      <c r="B93" s="8" t="s">
        <v>101</v>
      </c>
      <c r="C93" s="8" t="s">
        <v>339</v>
      </c>
    </row>
    <row r="94" spans="1:3" ht="12.75" customHeight="1">
      <c r="A94" s="7">
        <v>3032</v>
      </c>
      <c r="B94" s="8" t="s">
        <v>102</v>
      </c>
      <c r="C94" s="8" t="s">
        <v>340</v>
      </c>
    </row>
    <row r="95" spans="1:3" ht="12.75" customHeight="1">
      <c r="A95" s="7">
        <v>3033</v>
      </c>
      <c r="B95" s="8" t="s">
        <v>103</v>
      </c>
      <c r="C95" s="8" t="s">
        <v>341</v>
      </c>
    </row>
    <row r="96" spans="1:3" ht="12.75" customHeight="1">
      <c r="A96" s="7">
        <v>3034</v>
      </c>
      <c r="B96" s="8" t="s">
        <v>104</v>
      </c>
      <c r="C96" s="8" t="s">
        <v>342</v>
      </c>
    </row>
    <row r="97" spans="1:3" ht="12.75" customHeight="1">
      <c r="A97" s="7">
        <v>4011</v>
      </c>
      <c r="B97" s="8" t="s">
        <v>105</v>
      </c>
      <c r="C97" s="8" t="s">
        <v>343</v>
      </c>
    </row>
    <row r="98" spans="1:3" ht="12.75" customHeight="1">
      <c r="A98" s="7">
        <v>4012</v>
      </c>
      <c r="B98" s="8" t="s">
        <v>106</v>
      </c>
      <c r="C98" s="8" t="s">
        <v>344</v>
      </c>
    </row>
    <row r="99" spans="1:3" ht="12.75" customHeight="1">
      <c r="A99" s="7">
        <v>4013</v>
      </c>
      <c r="B99" s="8" t="s">
        <v>107</v>
      </c>
      <c r="C99" s="8" t="s">
        <v>345</v>
      </c>
    </row>
    <row r="100" spans="1:3" ht="12.75" customHeight="1">
      <c r="A100" s="7">
        <v>4014</v>
      </c>
      <c r="B100" s="8" t="s">
        <v>108</v>
      </c>
      <c r="C100" s="8" t="s">
        <v>346</v>
      </c>
    </row>
    <row r="101" spans="1:3" ht="12.75" customHeight="1">
      <c r="A101" s="7">
        <v>4021</v>
      </c>
      <c r="B101" s="8" t="s">
        <v>109</v>
      </c>
      <c r="C101" s="8" t="s">
        <v>347</v>
      </c>
    </row>
    <row r="102" spans="1:3" ht="12.75" customHeight="1">
      <c r="A102" s="7">
        <v>4022</v>
      </c>
      <c r="B102" s="8" t="s">
        <v>110</v>
      </c>
      <c r="C102" s="8" t="s">
        <v>348</v>
      </c>
    </row>
    <row r="103" spans="1:3" ht="12.75" customHeight="1">
      <c r="A103" s="7">
        <v>4023</v>
      </c>
      <c r="B103" s="8" t="s">
        <v>111</v>
      </c>
      <c r="C103" s="8" t="s">
        <v>349</v>
      </c>
    </row>
    <row r="104" spans="1:3" ht="12.75" customHeight="1">
      <c r="A104" s="7">
        <v>4024</v>
      </c>
      <c r="B104" s="8" t="s">
        <v>112</v>
      </c>
      <c r="C104" s="8" t="s">
        <v>350</v>
      </c>
    </row>
    <row r="105" spans="1:3" ht="12.75" customHeight="1">
      <c r="A105" s="7">
        <v>4025</v>
      </c>
      <c r="B105" s="8" t="s">
        <v>113</v>
      </c>
      <c r="C105" s="8" t="s">
        <v>351</v>
      </c>
    </row>
    <row r="106" spans="1:3" ht="12.75" customHeight="1">
      <c r="A106" s="7">
        <v>4026</v>
      </c>
      <c r="B106" s="8" t="s">
        <v>114</v>
      </c>
      <c r="C106" s="8" t="s">
        <v>352</v>
      </c>
    </row>
    <row r="107" spans="1:3" ht="12.75" customHeight="1">
      <c r="A107" s="7">
        <v>4031</v>
      </c>
      <c r="B107" s="8" t="s">
        <v>115</v>
      </c>
      <c r="C107" s="8" t="s">
        <v>353</v>
      </c>
    </row>
    <row r="108" spans="1:3" ht="12.75" customHeight="1">
      <c r="A108" s="7">
        <v>4032</v>
      </c>
      <c r="B108" s="8" t="s">
        <v>116</v>
      </c>
      <c r="C108" s="8" t="s">
        <v>354</v>
      </c>
    </row>
    <row r="109" spans="1:3" ht="12.75" customHeight="1">
      <c r="A109" s="7">
        <v>4041</v>
      </c>
      <c r="B109" s="8" t="s">
        <v>117</v>
      </c>
      <c r="C109" s="8" t="s">
        <v>355</v>
      </c>
    </row>
    <row r="110" spans="1:3" ht="12.75" customHeight="1">
      <c r="A110" s="7">
        <v>4042</v>
      </c>
      <c r="B110" s="8" t="s">
        <v>118</v>
      </c>
      <c r="C110" s="8" t="s">
        <v>356</v>
      </c>
    </row>
    <row r="111" spans="1:3" ht="12.75" customHeight="1">
      <c r="A111" s="7">
        <v>4070</v>
      </c>
      <c r="B111" s="8" t="s">
        <v>119</v>
      </c>
      <c r="C111" s="8" t="s">
        <v>357</v>
      </c>
    </row>
    <row r="112" spans="1:3" ht="12.75" customHeight="1">
      <c r="A112" s="7">
        <v>9191</v>
      </c>
      <c r="B112" s="8" t="s">
        <v>121</v>
      </c>
      <c r="C112" s="8" t="s">
        <v>358</v>
      </c>
    </row>
    <row r="113" spans="1:3" ht="12.75" customHeight="1">
      <c r="A113" s="7">
        <v>4091</v>
      </c>
      <c r="B113" s="8" t="s">
        <v>122</v>
      </c>
      <c r="C113" s="8" t="s">
        <v>359</v>
      </c>
    </row>
    <row r="114" spans="1:3" ht="12.75" customHeight="1">
      <c r="A114" s="7">
        <v>4101</v>
      </c>
      <c r="B114" s="8" t="s">
        <v>123</v>
      </c>
      <c r="C114" s="8" t="s">
        <v>360</v>
      </c>
    </row>
    <row r="115" spans="1:3" ht="12.75" customHeight="1">
      <c r="A115" s="7">
        <v>4111</v>
      </c>
      <c r="B115" s="8" t="s">
        <v>124</v>
      </c>
      <c r="C115" s="8" t="s">
        <v>361</v>
      </c>
    </row>
    <row r="116" spans="1:3" ht="12.75" customHeight="1">
      <c r="A116" s="7">
        <v>4151</v>
      </c>
      <c r="B116" s="8" t="s">
        <v>125</v>
      </c>
      <c r="C116" s="8" t="s">
        <v>362</v>
      </c>
    </row>
    <row r="117" spans="1:3" ht="12.75" customHeight="1">
      <c r="A117" s="7">
        <v>4152</v>
      </c>
      <c r="B117" s="8" t="s">
        <v>126</v>
      </c>
      <c r="C117" s="8" t="s">
        <v>363</v>
      </c>
    </row>
    <row r="118" spans="1:3" ht="12.75" customHeight="1">
      <c r="A118" s="7">
        <v>4171</v>
      </c>
      <c r="B118" s="8" t="s">
        <v>127</v>
      </c>
      <c r="C118" s="8" t="s">
        <v>364</v>
      </c>
    </row>
    <row r="119" spans="1:3" ht="12.75" customHeight="1">
      <c r="A119" s="7">
        <v>5011</v>
      </c>
      <c r="B119" s="8" t="s">
        <v>128</v>
      </c>
      <c r="C119" s="8" t="s">
        <v>365</v>
      </c>
    </row>
    <row r="120" spans="1:3" ht="12.75" customHeight="1">
      <c r="A120" s="7">
        <v>5012</v>
      </c>
      <c r="B120" s="8" t="s">
        <v>130</v>
      </c>
      <c r="C120" s="8" t="s">
        <v>366</v>
      </c>
    </row>
    <row r="121" spans="1:3" ht="12.75" customHeight="1">
      <c r="A121" s="7">
        <v>5031</v>
      </c>
      <c r="B121" s="8" t="s">
        <v>131</v>
      </c>
      <c r="C121" s="8" t="s">
        <v>367</v>
      </c>
    </row>
    <row r="122" spans="1:3" ht="12.75" customHeight="1">
      <c r="A122" s="7">
        <v>5032</v>
      </c>
      <c r="B122" s="8" t="s">
        <v>132</v>
      </c>
      <c r="C122" s="8" t="s">
        <v>368</v>
      </c>
    </row>
    <row r="123" spans="1:3" ht="12.75" customHeight="1">
      <c r="A123" s="7">
        <v>5041</v>
      </c>
      <c r="B123" s="8" t="s">
        <v>133</v>
      </c>
      <c r="C123" s="8" t="s">
        <v>369</v>
      </c>
    </row>
    <row r="124" spans="1:3" ht="12.75" customHeight="1">
      <c r="A124" s="7">
        <v>5042</v>
      </c>
      <c r="B124" s="8" t="s">
        <v>134</v>
      </c>
      <c r="C124" s="8" t="s">
        <v>370</v>
      </c>
    </row>
    <row r="125" spans="1:3" ht="12.75" customHeight="1">
      <c r="A125" s="7">
        <v>5051</v>
      </c>
      <c r="B125" s="8" t="s">
        <v>135</v>
      </c>
      <c r="C125" s="8" t="s">
        <v>371</v>
      </c>
    </row>
    <row r="126" spans="1:3" ht="12.75" customHeight="1">
      <c r="A126" s="7">
        <v>6011</v>
      </c>
      <c r="B126" s="8" t="s">
        <v>136</v>
      </c>
      <c r="C126" s="8" t="s">
        <v>372</v>
      </c>
    </row>
    <row r="127" spans="1:3" ht="12.75" customHeight="1">
      <c r="A127" s="7">
        <v>6012</v>
      </c>
      <c r="B127" s="8" t="s">
        <v>138</v>
      </c>
      <c r="C127" s="8" t="s">
        <v>373</v>
      </c>
    </row>
    <row r="128" spans="1:3" ht="12.75" customHeight="1">
      <c r="A128" s="7">
        <v>6013</v>
      </c>
      <c r="B128" s="8" t="s">
        <v>139</v>
      </c>
      <c r="C128" s="8" t="s">
        <v>374</v>
      </c>
    </row>
    <row r="129" spans="1:3" ht="12.75" customHeight="1">
      <c r="A129" s="7">
        <v>6014</v>
      </c>
      <c r="B129" s="8" t="s">
        <v>140</v>
      </c>
      <c r="C129" s="8" t="s">
        <v>375</v>
      </c>
    </row>
    <row r="130" spans="1:3" ht="12.75" customHeight="1">
      <c r="A130" s="7">
        <v>6015</v>
      </c>
      <c r="B130" s="8" t="s">
        <v>141</v>
      </c>
      <c r="C130" s="8" t="s">
        <v>376</v>
      </c>
    </row>
    <row r="131" spans="1:3" ht="12.75" customHeight="1">
      <c r="A131" s="7">
        <v>6016</v>
      </c>
      <c r="B131" s="8" t="s">
        <v>142</v>
      </c>
      <c r="C131" s="8" t="s">
        <v>377</v>
      </c>
    </row>
    <row r="132" spans="1:3" ht="12.75" customHeight="1">
      <c r="A132" s="7">
        <v>6031</v>
      </c>
      <c r="B132" s="8" t="s">
        <v>143</v>
      </c>
      <c r="C132" s="8" t="s">
        <v>378</v>
      </c>
    </row>
    <row r="133" spans="1:3" ht="12.75" customHeight="1">
      <c r="A133" s="7">
        <v>6032</v>
      </c>
      <c r="B133" s="8" t="s">
        <v>144</v>
      </c>
      <c r="C133" s="8" t="s">
        <v>379</v>
      </c>
    </row>
    <row r="134" spans="1:3" ht="12.75" customHeight="1">
      <c r="A134" s="7">
        <v>6033</v>
      </c>
      <c r="B134" s="8" t="s">
        <v>145</v>
      </c>
      <c r="C134" s="8" t="s">
        <v>380</v>
      </c>
    </row>
    <row r="135" spans="1:3" ht="12.75" customHeight="1">
      <c r="A135" s="7">
        <v>6034</v>
      </c>
      <c r="B135" s="8" t="s">
        <v>146</v>
      </c>
      <c r="C135" s="8" t="s">
        <v>381</v>
      </c>
    </row>
    <row r="136" spans="1:3" ht="12.75" customHeight="1">
      <c r="A136" s="7">
        <v>6035</v>
      </c>
      <c r="B136" s="8" t="s">
        <v>147</v>
      </c>
      <c r="C136" s="8" t="s">
        <v>382</v>
      </c>
    </row>
    <row r="137" spans="1:3" ht="12.75" customHeight="1">
      <c r="A137" s="7">
        <v>6036</v>
      </c>
      <c r="B137" s="8" t="s">
        <v>148</v>
      </c>
      <c r="C137" s="8" t="s">
        <v>383</v>
      </c>
    </row>
    <row r="138" spans="1:3" ht="12.75" customHeight="1">
      <c r="A138" s="7">
        <v>6051</v>
      </c>
      <c r="B138" s="8" t="s">
        <v>149</v>
      </c>
      <c r="C138" s="8" t="s">
        <v>384</v>
      </c>
    </row>
    <row r="139" spans="1:3" ht="12.75" customHeight="1">
      <c r="A139" s="7">
        <v>6052</v>
      </c>
      <c r="B139" s="8" t="s">
        <v>150</v>
      </c>
      <c r="C139" s="8" t="s">
        <v>385</v>
      </c>
    </row>
    <row r="140" spans="1:3" ht="12.75" customHeight="1">
      <c r="A140" s="7">
        <v>6053</v>
      </c>
      <c r="B140" s="8" t="s">
        <v>151</v>
      </c>
      <c r="C140" s="8" t="s">
        <v>386</v>
      </c>
    </row>
    <row r="141" spans="1:3" ht="12.75" customHeight="1">
      <c r="A141" s="7">
        <v>6054</v>
      </c>
      <c r="B141" s="8" t="s">
        <v>152</v>
      </c>
      <c r="C141" s="8" t="s">
        <v>387</v>
      </c>
    </row>
    <row r="142" spans="1:3" ht="12.75" customHeight="1">
      <c r="A142" s="7">
        <v>6055</v>
      </c>
      <c r="B142" s="8" t="s">
        <v>153</v>
      </c>
      <c r="C142" s="8" t="s">
        <v>388</v>
      </c>
    </row>
    <row r="143" spans="1:3" ht="12.75" customHeight="1">
      <c r="A143" s="7">
        <v>6056</v>
      </c>
      <c r="B143" s="8" t="s">
        <v>154</v>
      </c>
      <c r="C143" s="8" t="s">
        <v>389</v>
      </c>
    </row>
    <row r="144" spans="1:3" ht="12.75" customHeight="1">
      <c r="A144" s="7">
        <v>6071</v>
      </c>
      <c r="B144" s="8" t="s">
        <v>155</v>
      </c>
      <c r="C144" s="8" t="s">
        <v>390</v>
      </c>
    </row>
    <row r="145" spans="1:3" ht="12.75" customHeight="1">
      <c r="A145" s="7">
        <v>6072</v>
      </c>
      <c r="B145" s="8" t="s">
        <v>156</v>
      </c>
      <c r="C145" s="8" t="s">
        <v>391</v>
      </c>
    </row>
    <row r="146" spans="1:3" ht="12.75" customHeight="1">
      <c r="A146" s="7">
        <v>6073</v>
      </c>
      <c r="B146" s="8" t="s">
        <v>157</v>
      </c>
      <c r="C146" s="8" t="s">
        <v>392</v>
      </c>
    </row>
    <row r="147" spans="1:3" ht="12.75" customHeight="1">
      <c r="A147" s="7">
        <v>6074</v>
      </c>
      <c r="B147" s="8" t="s">
        <v>158</v>
      </c>
      <c r="C147" s="8" t="s">
        <v>393</v>
      </c>
    </row>
    <row r="148" spans="1:3" ht="12.75" customHeight="1">
      <c r="A148" s="7">
        <v>6075</v>
      </c>
      <c r="B148" s="8" t="s">
        <v>159</v>
      </c>
      <c r="C148" s="8" t="s">
        <v>394</v>
      </c>
    </row>
    <row r="149" spans="1:3" ht="12.75" customHeight="1">
      <c r="A149" s="7">
        <v>6076</v>
      </c>
      <c r="B149" s="8" t="s">
        <v>160</v>
      </c>
      <c r="C149" s="8" t="s">
        <v>395</v>
      </c>
    </row>
    <row r="150" spans="1:3" ht="12.75" customHeight="1">
      <c r="A150" s="7">
        <v>6091</v>
      </c>
      <c r="B150" s="8" t="s">
        <v>161</v>
      </c>
      <c r="C150" s="8" t="s">
        <v>396</v>
      </c>
    </row>
    <row r="151" spans="1:3" ht="12.75" customHeight="1">
      <c r="A151" s="7">
        <v>6092</v>
      </c>
      <c r="B151" s="8" t="s">
        <v>162</v>
      </c>
      <c r="C151" s="8" t="s">
        <v>397</v>
      </c>
    </row>
    <row r="152" spans="1:3" ht="12.75" customHeight="1">
      <c r="A152" s="7">
        <v>6093</v>
      </c>
      <c r="B152" s="8" t="s">
        <v>163</v>
      </c>
      <c r="C152" s="8" t="s">
        <v>398</v>
      </c>
    </row>
    <row r="153" spans="1:3" ht="12.75" customHeight="1">
      <c r="A153" s="7">
        <v>6094</v>
      </c>
      <c r="B153" s="8" t="s">
        <v>164</v>
      </c>
      <c r="C153" s="8" t="s">
        <v>399</v>
      </c>
    </row>
    <row r="154" spans="1:3" ht="12.75" customHeight="1">
      <c r="A154" s="7">
        <v>6111</v>
      </c>
      <c r="B154" s="8" t="s">
        <v>165</v>
      </c>
      <c r="C154" s="8" t="s">
        <v>400</v>
      </c>
    </row>
    <row r="155" spans="1:3" ht="12.75" customHeight="1">
      <c r="A155" s="7">
        <v>6112</v>
      </c>
      <c r="B155" s="8" t="s">
        <v>166</v>
      </c>
      <c r="C155" s="8" t="s">
        <v>401</v>
      </c>
    </row>
    <row r="156" spans="1:3" ht="12.75" customHeight="1">
      <c r="A156" s="7">
        <v>7011</v>
      </c>
      <c r="B156" s="8" t="s">
        <v>167</v>
      </c>
      <c r="C156" s="8" t="s">
        <v>402</v>
      </c>
    </row>
    <row r="157" spans="1:3" ht="12.75" customHeight="1">
      <c r="A157" s="7">
        <v>7012</v>
      </c>
      <c r="B157" s="8" t="s">
        <v>169</v>
      </c>
      <c r="C157" s="8" t="s">
        <v>403</v>
      </c>
    </row>
    <row r="158" spans="1:3" ht="12.75" customHeight="1">
      <c r="A158" s="7">
        <v>7013</v>
      </c>
      <c r="B158" s="8" t="s">
        <v>170</v>
      </c>
      <c r="C158" s="8" t="s">
        <v>404</v>
      </c>
    </row>
    <row r="159" spans="1:3" ht="12.75" customHeight="1">
      <c r="A159" s="7">
        <v>7014</v>
      </c>
      <c r="B159" s="8" t="s">
        <v>171</v>
      </c>
      <c r="C159" s="8" t="s">
        <v>405</v>
      </c>
    </row>
    <row r="160" spans="1:3" ht="12.75" customHeight="1">
      <c r="A160" s="7">
        <v>7031</v>
      </c>
      <c r="B160" s="8" t="s">
        <v>172</v>
      </c>
      <c r="C160" s="8" t="s">
        <v>406</v>
      </c>
    </row>
    <row r="161" spans="1:3" ht="12.75" customHeight="1">
      <c r="A161" s="7">
        <v>7032</v>
      </c>
      <c r="B161" s="8" t="s">
        <v>173</v>
      </c>
      <c r="C161" s="8" t="s">
        <v>407</v>
      </c>
    </row>
    <row r="162" spans="1:3" ht="12.75" customHeight="1">
      <c r="A162" s="7">
        <v>7033</v>
      </c>
      <c r="B162" s="8" t="s">
        <v>174</v>
      </c>
      <c r="C162" s="8" t="s">
        <v>408</v>
      </c>
    </row>
    <row r="163" spans="1:3" ht="12.75" customHeight="1">
      <c r="A163" s="7">
        <v>7034</v>
      </c>
      <c r="B163" s="8" t="s">
        <v>175</v>
      </c>
      <c r="C163" s="8" t="s">
        <v>409</v>
      </c>
    </row>
    <row r="164" spans="1:3" ht="12.75" customHeight="1">
      <c r="A164" s="7">
        <v>7051</v>
      </c>
      <c r="B164" s="8" t="s">
        <v>176</v>
      </c>
      <c r="C164" s="8" t="s">
        <v>410</v>
      </c>
    </row>
    <row r="165" spans="1:3" ht="12.75" customHeight="1">
      <c r="A165" s="7">
        <v>7052</v>
      </c>
      <c r="B165" s="8" t="s">
        <v>177</v>
      </c>
      <c r="C165" s="8" t="s">
        <v>411</v>
      </c>
    </row>
    <row r="166" spans="1:3" ht="12.75" customHeight="1">
      <c r="A166" s="7">
        <v>7053</v>
      </c>
      <c r="B166" s="8" t="s">
        <v>178</v>
      </c>
      <c r="C166" s="8" t="s">
        <v>412</v>
      </c>
    </row>
    <row r="167" spans="1:3" ht="12.75" customHeight="1">
      <c r="A167" s="7">
        <v>7054</v>
      </c>
      <c r="B167" s="8" t="s">
        <v>179</v>
      </c>
      <c r="C167" s="8" t="s">
        <v>413</v>
      </c>
    </row>
    <row r="168" spans="1:3" ht="12.75" customHeight="1">
      <c r="A168" s="7">
        <v>7055</v>
      </c>
      <c r="B168" s="8" t="s">
        <v>180</v>
      </c>
      <c r="C168" s="8" t="s">
        <v>414</v>
      </c>
    </row>
    <row r="169" spans="1:3" ht="12.75" customHeight="1">
      <c r="A169" s="7">
        <v>7056</v>
      </c>
      <c r="B169" s="8" t="s">
        <v>181</v>
      </c>
      <c r="C169" s="8" t="s">
        <v>415</v>
      </c>
    </row>
    <row r="170" spans="1:3" ht="12.75" customHeight="1">
      <c r="A170" s="7">
        <v>7071</v>
      </c>
      <c r="B170" s="8" t="s">
        <v>182</v>
      </c>
      <c r="C170" s="8" t="s">
        <v>416</v>
      </c>
    </row>
    <row r="171" spans="1:3" ht="12.75" customHeight="1">
      <c r="A171" s="7">
        <v>7072</v>
      </c>
      <c r="B171" s="8" t="s">
        <v>183</v>
      </c>
      <c r="C171" s="8" t="s">
        <v>417</v>
      </c>
    </row>
    <row r="172" spans="1:3" ht="12.75" customHeight="1">
      <c r="A172" s="7">
        <v>7073</v>
      </c>
      <c r="B172" s="8" t="s">
        <v>184</v>
      </c>
      <c r="C172" s="8" t="s">
        <v>418</v>
      </c>
    </row>
    <row r="173" spans="1:3" ht="12.75" customHeight="1">
      <c r="A173" s="7">
        <v>7074</v>
      </c>
      <c r="B173" s="8" t="s">
        <v>185</v>
      </c>
      <c r="C173" s="8" t="s">
        <v>419</v>
      </c>
    </row>
    <row r="174" spans="1:3" ht="12.75" customHeight="1">
      <c r="A174" s="7">
        <v>8103</v>
      </c>
      <c r="B174" s="8" t="s">
        <v>186</v>
      </c>
      <c r="C174" s="8" t="s">
        <v>420</v>
      </c>
    </row>
    <row r="175" spans="1:3" ht="12.75" customHeight="1">
      <c r="A175" s="7">
        <v>8111</v>
      </c>
      <c r="B175" s="8" t="s">
        <v>188</v>
      </c>
      <c r="C175" s="8" t="s">
        <v>421</v>
      </c>
    </row>
    <row r="176" spans="1:3" ht="12.75" customHeight="1">
      <c r="A176" s="7">
        <v>8112</v>
      </c>
      <c r="B176" s="8" t="s">
        <v>189</v>
      </c>
      <c r="C176" s="8" t="s">
        <v>422</v>
      </c>
    </row>
    <row r="177" spans="1:3" ht="12.75" customHeight="1">
      <c r="A177" s="7">
        <v>8113</v>
      </c>
      <c r="B177" s="8" t="s">
        <v>190</v>
      </c>
      <c r="C177" s="8" t="s">
        <v>423</v>
      </c>
    </row>
    <row r="178" spans="1:3" ht="12.75" customHeight="1">
      <c r="A178" s="7">
        <v>8301</v>
      </c>
      <c r="B178" s="8" t="s">
        <v>191</v>
      </c>
      <c r="C178" s="8" t="s">
        <v>424</v>
      </c>
    </row>
    <row r="179" spans="1:3" ht="12.75" customHeight="1">
      <c r="A179" s="7">
        <v>8321</v>
      </c>
      <c r="B179" s="8" t="s">
        <v>192</v>
      </c>
      <c r="C179" s="8" t="s">
        <v>425</v>
      </c>
    </row>
    <row r="180" spans="1:3" ht="12.75" customHeight="1">
      <c r="A180" s="7">
        <v>8513</v>
      </c>
      <c r="B180" s="8" t="s">
        <v>194</v>
      </c>
      <c r="C180" s="8" t="s">
        <v>426</v>
      </c>
    </row>
    <row r="181" spans="1:3" ht="12.75" customHeight="1">
      <c r="A181" s="7">
        <v>8615</v>
      </c>
      <c r="B181" s="8" t="s">
        <v>196</v>
      </c>
      <c r="C181" s="8" t="s">
        <v>427</v>
      </c>
    </row>
    <row r="182" spans="1:3" ht="12.75" customHeight="1">
      <c r="A182" s="7">
        <v>8616</v>
      </c>
      <c r="B182" s="8" t="s">
        <v>198</v>
      </c>
      <c r="C182" s="8" t="s">
        <v>428</v>
      </c>
    </row>
    <row r="183" spans="1:3" ht="12.75" customHeight="1">
      <c r="A183" s="7">
        <v>8630</v>
      </c>
      <c r="B183" s="8" t="s">
        <v>199</v>
      </c>
      <c r="C183" s="8" t="s">
        <v>429</v>
      </c>
    </row>
    <row r="184" spans="1:3" ht="12.75" customHeight="1" thickBot="1">
      <c r="A184" s="9">
        <v>9991</v>
      </c>
      <c r="B184" s="10" t="s">
        <v>200</v>
      </c>
      <c r="C184" s="10" t="s">
        <v>430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2">
      <selection activeCell="B34" sqref="B34"/>
    </sheetView>
  </sheetViews>
  <sheetFormatPr defaultColWidth="8.88671875" defaultRowHeight="13.5"/>
  <cols>
    <col min="8" max="8" width="0.10546875" style="0" customWidth="1"/>
  </cols>
  <sheetData>
    <row r="1" spans="1:6" ht="12.75">
      <c r="A1" s="79" t="s">
        <v>222</v>
      </c>
      <c r="B1" s="80"/>
      <c r="C1" s="80"/>
      <c r="D1" s="80"/>
      <c r="E1" s="12"/>
      <c r="F1" s="12"/>
    </row>
    <row r="2" spans="1:13" ht="12.75">
      <c r="A2" s="79" t="s">
        <v>229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4" ht="12.75">
      <c r="A4" t="s">
        <v>223</v>
      </c>
    </row>
    <row r="5" spans="1:4" ht="46.5">
      <c r="A5" s="14" t="s">
        <v>224</v>
      </c>
      <c r="B5" s="14" t="s">
        <v>230</v>
      </c>
      <c r="C5" s="14" t="s">
        <v>231</v>
      </c>
      <c r="D5" s="14" t="s">
        <v>232</v>
      </c>
    </row>
    <row r="6" spans="1:4" ht="15">
      <c r="A6" s="15" t="s">
        <v>214</v>
      </c>
      <c r="B6" s="13">
        <v>0.9</v>
      </c>
      <c r="C6" s="11" t="s">
        <v>218</v>
      </c>
      <c r="D6" s="16">
        <v>1</v>
      </c>
    </row>
    <row r="7" spans="1:4" ht="15">
      <c r="A7" s="15" t="s">
        <v>225</v>
      </c>
      <c r="B7" s="13">
        <v>0.5</v>
      </c>
      <c r="C7" s="13">
        <v>0.75</v>
      </c>
      <c r="D7" s="16">
        <v>1</v>
      </c>
    </row>
    <row r="8" spans="1:4" ht="30.75">
      <c r="A8" s="95" t="s">
        <v>219</v>
      </c>
      <c r="B8" s="11" t="s">
        <v>226</v>
      </c>
      <c r="C8" s="96">
        <v>0.75</v>
      </c>
      <c r="D8" s="97">
        <v>1</v>
      </c>
    </row>
    <row r="9" spans="1:4" ht="30.75">
      <c r="A9" s="95"/>
      <c r="B9" s="11" t="s">
        <v>227</v>
      </c>
      <c r="C9" s="96"/>
      <c r="D9" s="97"/>
    </row>
    <row r="11" ht="30.75" customHeight="1">
      <c r="A11" t="s">
        <v>213</v>
      </c>
    </row>
    <row r="12" spans="1:12" ht="21.75" customHeight="1">
      <c r="A12" s="92" t="s">
        <v>233</v>
      </c>
      <c r="B12" s="92" t="s">
        <v>234</v>
      </c>
      <c r="C12" s="82" t="s">
        <v>204</v>
      </c>
      <c r="D12" s="82" t="s">
        <v>235</v>
      </c>
      <c r="E12" s="84" t="s">
        <v>236</v>
      </c>
      <c r="F12" s="84"/>
      <c r="G12" s="85"/>
      <c r="H12" s="85"/>
      <c r="I12" s="85"/>
      <c r="J12" s="84"/>
      <c r="K12" s="84"/>
      <c r="L12" s="84"/>
    </row>
    <row r="13" spans="1:12" ht="24" customHeight="1">
      <c r="A13" s="93"/>
      <c r="B13" s="93"/>
      <c r="C13" s="91"/>
      <c r="D13" s="91"/>
      <c r="E13" s="82" t="s">
        <v>237</v>
      </c>
      <c r="F13" s="89"/>
      <c r="G13" s="86" t="s">
        <v>238</v>
      </c>
      <c r="H13" s="87"/>
      <c r="I13" s="88"/>
      <c r="J13" s="81" t="s">
        <v>220</v>
      </c>
      <c r="K13" s="82"/>
      <c r="L13" s="82" t="s">
        <v>239</v>
      </c>
    </row>
    <row r="14" spans="1:12" ht="33">
      <c r="A14" s="94"/>
      <c r="B14" s="94"/>
      <c r="C14" s="91"/>
      <c r="D14" s="91"/>
      <c r="E14" s="17" t="s">
        <v>216</v>
      </c>
      <c r="F14" s="18" t="s">
        <v>217</v>
      </c>
      <c r="G14" s="19" t="s">
        <v>216</v>
      </c>
      <c r="H14" s="19" t="s">
        <v>217</v>
      </c>
      <c r="I14" s="20" t="s">
        <v>217</v>
      </c>
      <c r="J14" s="21" t="s">
        <v>216</v>
      </c>
      <c r="K14" s="17" t="s">
        <v>217</v>
      </c>
      <c r="L14" s="83"/>
    </row>
    <row r="15" spans="1:12" ht="12.75">
      <c r="A15" s="22" t="s">
        <v>240</v>
      </c>
      <c r="B15" s="22" t="s">
        <v>206</v>
      </c>
      <c r="C15" s="23">
        <v>44</v>
      </c>
      <c r="D15" s="23">
        <v>4.9</v>
      </c>
      <c r="E15" s="24">
        <v>900</v>
      </c>
      <c r="F15" s="24">
        <v>2338</v>
      </c>
      <c r="G15" s="24" t="s">
        <v>218</v>
      </c>
      <c r="H15" s="24" t="s">
        <v>218</v>
      </c>
      <c r="I15" s="24" t="s">
        <v>218</v>
      </c>
      <c r="J15" s="24">
        <v>1000</v>
      </c>
      <c r="K15" s="25">
        <v>2315</v>
      </c>
      <c r="L15" s="24">
        <v>2018</v>
      </c>
    </row>
    <row r="16" spans="1:12" ht="12.75">
      <c r="A16" s="22" t="s">
        <v>205</v>
      </c>
      <c r="B16" s="22" t="s">
        <v>207</v>
      </c>
      <c r="C16" s="23">
        <v>51</v>
      </c>
      <c r="D16" s="23">
        <v>4.9</v>
      </c>
      <c r="E16" s="24">
        <v>1260</v>
      </c>
      <c r="F16" s="24">
        <v>2433</v>
      </c>
      <c r="G16" s="24" t="s">
        <v>218</v>
      </c>
      <c r="H16" s="24" t="s">
        <v>218</v>
      </c>
      <c r="I16" s="24" t="s">
        <v>218</v>
      </c>
      <c r="J16" s="24">
        <v>1400</v>
      </c>
      <c r="K16" s="25">
        <v>2364</v>
      </c>
      <c r="L16" s="24">
        <v>2193</v>
      </c>
    </row>
    <row r="17" spans="1:12" ht="12.75">
      <c r="A17" s="90" t="s">
        <v>215</v>
      </c>
      <c r="B17" s="22" t="s">
        <v>208</v>
      </c>
      <c r="C17" s="23">
        <v>38</v>
      </c>
      <c r="D17" s="23">
        <v>4.9</v>
      </c>
      <c r="E17" s="24">
        <v>250</v>
      </c>
      <c r="F17" s="24">
        <v>2179</v>
      </c>
      <c r="G17" s="24">
        <v>375</v>
      </c>
      <c r="H17" s="24">
        <v>2112</v>
      </c>
      <c r="I17" s="24">
        <v>2112</v>
      </c>
      <c r="J17" s="24">
        <v>500</v>
      </c>
      <c r="K17" s="25">
        <v>2091</v>
      </c>
      <c r="L17" s="24">
        <v>2003</v>
      </c>
    </row>
    <row r="18" spans="1:12" ht="12.75">
      <c r="A18" s="90"/>
      <c r="B18" s="22" t="s">
        <v>209</v>
      </c>
      <c r="C18" s="23">
        <v>43</v>
      </c>
      <c r="D18" s="23">
        <v>4.9</v>
      </c>
      <c r="E18" s="24">
        <v>400</v>
      </c>
      <c r="F18" s="24">
        <v>2036</v>
      </c>
      <c r="G18" s="24">
        <v>600</v>
      </c>
      <c r="H18" s="24">
        <v>1991</v>
      </c>
      <c r="I18" s="24">
        <v>1991</v>
      </c>
      <c r="J18" s="24">
        <v>800</v>
      </c>
      <c r="K18" s="25">
        <v>1977</v>
      </c>
      <c r="L18" s="24">
        <v>1918</v>
      </c>
    </row>
    <row r="19" spans="1:12" ht="12.75">
      <c r="A19" s="22" t="s">
        <v>241</v>
      </c>
      <c r="B19" s="22" t="s">
        <v>210</v>
      </c>
      <c r="C19" s="23">
        <v>37</v>
      </c>
      <c r="D19" s="23">
        <v>5.8</v>
      </c>
      <c r="E19" s="24">
        <v>100</v>
      </c>
      <c r="F19" s="24">
        <v>2427</v>
      </c>
      <c r="G19" s="24">
        <v>150</v>
      </c>
      <c r="H19" s="24">
        <v>2308</v>
      </c>
      <c r="I19" s="24">
        <v>2308</v>
      </c>
      <c r="J19" s="24">
        <v>200</v>
      </c>
      <c r="K19" s="25">
        <v>2270</v>
      </c>
      <c r="L19" s="24">
        <v>2113</v>
      </c>
    </row>
    <row r="20" spans="1:12" ht="12.75">
      <c r="A20" s="22" t="s">
        <v>242</v>
      </c>
      <c r="B20" s="22" t="s">
        <v>208</v>
      </c>
      <c r="C20" s="23">
        <v>38</v>
      </c>
      <c r="D20" s="23">
        <v>4.9</v>
      </c>
      <c r="E20" s="24">
        <v>250</v>
      </c>
      <c r="F20" s="24">
        <v>2179</v>
      </c>
      <c r="G20" s="24">
        <v>375</v>
      </c>
      <c r="H20" s="24">
        <v>2112</v>
      </c>
      <c r="I20" s="24">
        <v>2112</v>
      </c>
      <c r="J20" s="24">
        <v>500</v>
      </c>
      <c r="K20" s="25">
        <v>2091</v>
      </c>
      <c r="L20" s="24">
        <v>2003</v>
      </c>
    </row>
    <row r="21" spans="1:12" ht="12.75">
      <c r="A21" s="22" t="s">
        <v>243</v>
      </c>
      <c r="B21" s="22" t="s">
        <v>211</v>
      </c>
      <c r="C21" s="23">
        <v>41</v>
      </c>
      <c r="D21" s="23">
        <v>6.5</v>
      </c>
      <c r="E21" s="24">
        <v>135</v>
      </c>
      <c r="F21" s="24">
        <v>1944</v>
      </c>
      <c r="G21" s="24">
        <v>338</v>
      </c>
      <c r="H21" s="24">
        <v>1706</v>
      </c>
      <c r="I21" s="24">
        <v>1706</v>
      </c>
      <c r="J21" s="24">
        <v>450</v>
      </c>
      <c r="K21" s="25">
        <v>1667</v>
      </c>
      <c r="L21" s="24">
        <v>1548</v>
      </c>
    </row>
    <row r="22" spans="1:12" ht="12.75">
      <c r="A22" s="22" t="s">
        <v>244</v>
      </c>
      <c r="B22" s="22" t="s">
        <v>212</v>
      </c>
      <c r="C22" s="23">
        <v>41</v>
      </c>
      <c r="D22" s="23">
        <v>1.5</v>
      </c>
      <c r="E22" s="26" t="s">
        <v>221</v>
      </c>
      <c r="F22" s="26" t="s">
        <v>221</v>
      </c>
      <c r="G22" s="26" t="s">
        <v>221</v>
      </c>
      <c r="H22" s="26"/>
      <c r="I22" s="26" t="s">
        <v>221</v>
      </c>
      <c r="J22" s="26" t="s">
        <v>221</v>
      </c>
      <c r="K22" s="27" t="s">
        <v>221</v>
      </c>
      <c r="L22" s="26" t="s">
        <v>221</v>
      </c>
    </row>
    <row r="24" ht="13.5" customHeight="1"/>
    <row r="40" ht="12.75">
      <c r="I40" t="s">
        <v>228</v>
      </c>
    </row>
  </sheetData>
  <sheetProtection/>
  <mergeCells count="15">
    <mergeCell ref="A17:A18"/>
    <mergeCell ref="C12:C14"/>
    <mergeCell ref="D12:D14"/>
    <mergeCell ref="A12:A14"/>
    <mergeCell ref="B12:B14"/>
    <mergeCell ref="A8:A9"/>
    <mergeCell ref="C8:C9"/>
    <mergeCell ref="D8:D9"/>
    <mergeCell ref="A1:D1"/>
    <mergeCell ref="A2:M2"/>
    <mergeCell ref="J13:K13"/>
    <mergeCell ref="L13:L14"/>
    <mergeCell ref="E12:L12"/>
    <mergeCell ref="G13:I13"/>
    <mergeCell ref="E13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한국전력거래소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노트북3</dc:creator>
  <cp:keywords/>
  <dc:description/>
  <cp:lastModifiedBy>Elvis Presley</cp:lastModifiedBy>
  <dcterms:created xsi:type="dcterms:W3CDTF">2004-10-06T12:03:13Z</dcterms:created>
  <dcterms:modified xsi:type="dcterms:W3CDTF">2018-10-06T13:12:03Z</dcterms:modified>
  <cp:category/>
  <cp:version/>
  <cp:contentType/>
  <cp:contentStatus/>
</cp:coreProperties>
</file>