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ika Lewenski\Courses\Chapter 5. Electricity\Renewable Energy\12. Batteries\"/>
    </mc:Choice>
  </mc:AlternateContent>
  <xr:revisionPtr revIDLastSave="0" documentId="8_{8730121C-BDA3-4727-B780-20F6A5A4D9D2}" xr6:coauthVersionLast="28" xr6:coauthVersionMax="28" xr10:uidLastSave="{00000000-0000-0000-0000-000000000000}"/>
  <bookViews>
    <workbookView xWindow="0" yWindow="0" windowWidth="19200" windowHeight="6950" xr2:uid="{00000000-000D-0000-FFFF-FFFF00000000}"/>
  </bookViews>
  <sheets>
    <sheet name="Database" sheetId="6" r:id="rId1"/>
    <sheet name="Year 2001" sheetId="1" r:id="rId2"/>
    <sheet name="Year 2003" sheetId="2" r:id="rId3"/>
    <sheet name="Year 2006" sheetId="5" r:id="rId4"/>
    <sheet name="Year 2013" sheetId="11" r:id="rId5"/>
    <sheet name="Year 2017" sheetId="3" r:id="rId6"/>
    <sheet name="Chart2" sheetId="8" r:id="rId7"/>
    <sheet name="Chart4" sheetId="10" r:id="rId8"/>
    <sheet name="Chart6" sheetId="13" r:id="rId9"/>
  </sheets>
  <externalReferences>
    <externalReference r:id="rId10"/>
    <externalReference r:id="rId11"/>
    <externalReference r:id="rId12"/>
  </externalReferences>
  <definedNames>
    <definedName name="_Fill" localSheetId="0" hidden="1">'Year 2006'!#REF!</definedName>
    <definedName name="_Fill" hidden="1">'Year 2006'!#REF!</definedName>
    <definedName name="_Key1" localSheetId="0" hidden="1">'[1]1tab'!#REF!</definedName>
    <definedName name="_Key1" hidden="1">'[1]1tab'!#REF!</definedName>
    <definedName name="_Key2" localSheetId="0" hidden="1">'[1]1tab'!#REF!</definedName>
    <definedName name="_Key2" hidden="1">'[1]1tab'!#REF!</definedName>
    <definedName name="_Order1" hidden="1">255</definedName>
    <definedName name="_Order2" hidden="1">255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HTML_CodePage" hidden="1">1252</definedName>
    <definedName name="HTML_Control" localSheetId="3" hidden="1">{"'US_PRICE'!$B$1:$Q$54"}</definedName>
    <definedName name="HTML_Control" hidden="1">{"'us_psd_m'!$B$1:$Q$58"}</definedName>
    <definedName name="HTML_Description" hidden="1">""</definedName>
    <definedName name="HTML_Email" hidden="1">""</definedName>
    <definedName name="HTML_Header" localSheetId="3" hidden="1">"US_PRICE"</definedName>
    <definedName name="HTML_Header" localSheetId="4" hidden="1">"US_PRICE"</definedName>
    <definedName name="HTML_Header" localSheetId="5" hidden="1">"US_PRICE"</definedName>
    <definedName name="HTML_Header" hidden="1">""</definedName>
    <definedName name="HTML_LastUpdate" localSheetId="3" hidden="1">"5/28/98"</definedName>
    <definedName name="HTML_LastUpdate" localSheetId="4" hidden="1">"5/28/98"</definedName>
    <definedName name="HTML_LastUpdate" localSheetId="5" hidden="1">"5/28/98"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localSheetId="3" hidden="1">"H:\PRJ\STEO_NEW\MyHTML.htm"</definedName>
    <definedName name="HTML_PathFile" localSheetId="4" hidden="1">"H:\PRJ\STEO_NEW\MyHTML.htm"</definedName>
    <definedName name="HTML_PathFile" localSheetId="5" hidden="1">"H:\PRJ\STEO_NEW\MyHTML.htm"</definedName>
    <definedName name="HTML_PathFile" hidden="1">"H:\PRJ\STEO_NEW\5TABB.htm"</definedName>
    <definedName name="HTML_Title" localSheetId="3" hidden="1">"us_price"</definedName>
    <definedName name="HTML_Title" localSheetId="4" hidden="1">"us_price"</definedName>
    <definedName name="HTML_Title" localSheetId="5" hidden="1">"us_price"</definedName>
    <definedName name="HTML_Title" hidden="1">""</definedName>
    <definedName name="_xlnm.Print_Area" localSheetId="3">'Year 2006'!$B$1:$AL$41</definedName>
    <definedName name="_xlnm.Print_Area" localSheetId="4">'Year 2013'!$B$1:$AL$40</definedName>
    <definedName name="_xlnm.Print_Area" localSheetId="5">'Year 2017'!$B$1:$AL$40</definedName>
  </definedNames>
  <calcPr calcId="171027" calcMode="autoNoTable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D26" i="6" l="1"/>
  <c r="FE26" i="6"/>
  <c r="FF26" i="6"/>
  <c r="FG26" i="6"/>
  <c r="FH26" i="6"/>
  <c r="FI26" i="6"/>
  <c r="FJ26" i="6"/>
  <c r="FK26" i="6"/>
  <c r="FL26" i="6"/>
  <c r="FM26" i="6"/>
  <c r="FN26" i="6"/>
  <c r="FO26" i="6"/>
  <c r="FP26" i="6"/>
  <c r="FQ26" i="6"/>
  <c r="FR26" i="6"/>
  <c r="FS26" i="6"/>
  <c r="FT26" i="6"/>
  <c r="FU26" i="6"/>
  <c r="FV26" i="6"/>
  <c r="FW26" i="6"/>
  <c r="FX26" i="6"/>
  <c r="FY26" i="6"/>
  <c r="FZ26" i="6"/>
  <c r="GA26" i="6"/>
  <c r="GB26" i="6"/>
  <c r="GC26" i="6"/>
  <c r="GD26" i="6"/>
  <c r="GE26" i="6"/>
  <c r="GF26" i="6"/>
  <c r="GG26" i="6"/>
  <c r="GH26" i="6"/>
  <c r="GI26" i="6"/>
  <c r="GJ26" i="6"/>
  <c r="GK26" i="6"/>
  <c r="GL26" i="6"/>
  <c r="GM26" i="6"/>
  <c r="GN26" i="6"/>
  <c r="GO26" i="6"/>
  <c r="GP26" i="6"/>
  <c r="GQ26" i="6"/>
  <c r="GR26" i="6"/>
  <c r="GS26" i="6"/>
  <c r="GT26" i="6"/>
  <c r="GU26" i="6"/>
  <c r="GV26" i="6"/>
  <c r="GW26" i="6"/>
  <c r="GX26" i="6"/>
  <c r="GY26" i="6"/>
  <c r="GZ26" i="6"/>
  <c r="HA26" i="6"/>
  <c r="HB26" i="6"/>
  <c r="FD27" i="6"/>
  <c r="FE27" i="6"/>
  <c r="FF27" i="6"/>
  <c r="FG27" i="6"/>
  <c r="FH27" i="6"/>
  <c r="FI27" i="6"/>
  <c r="FJ27" i="6"/>
  <c r="FK27" i="6"/>
  <c r="FL27" i="6"/>
  <c r="FM27" i="6"/>
  <c r="FN27" i="6"/>
  <c r="FO27" i="6"/>
  <c r="FP27" i="6"/>
  <c r="FQ27" i="6"/>
  <c r="FR27" i="6"/>
  <c r="FS27" i="6"/>
  <c r="FT27" i="6"/>
  <c r="FU27" i="6"/>
  <c r="FV27" i="6"/>
  <c r="FW27" i="6"/>
  <c r="FX27" i="6"/>
  <c r="FY27" i="6"/>
  <c r="FZ27" i="6"/>
  <c r="GA27" i="6"/>
  <c r="GB27" i="6"/>
  <c r="GC27" i="6"/>
  <c r="GD27" i="6"/>
  <c r="GE27" i="6"/>
  <c r="GF27" i="6"/>
  <c r="GG27" i="6"/>
  <c r="GH27" i="6"/>
  <c r="GI27" i="6"/>
  <c r="GJ27" i="6"/>
  <c r="GK27" i="6"/>
  <c r="GL27" i="6"/>
  <c r="GM27" i="6"/>
  <c r="GN27" i="6"/>
  <c r="GO27" i="6"/>
  <c r="GP27" i="6"/>
  <c r="GQ27" i="6"/>
  <c r="GR27" i="6"/>
  <c r="GS27" i="6"/>
  <c r="GT27" i="6"/>
  <c r="GU27" i="6"/>
  <c r="GV27" i="6"/>
  <c r="GW27" i="6"/>
  <c r="GX27" i="6"/>
  <c r="GY27" i="6"/>
  <c r="GZ27" i="6"/>
  <c r="HA27" i="6"/>
  <c r="HB27" i="6"/>
  <c r="FD28" i="6"/>
  <c r="FE28" i="6"/>
  <c r="FF28" i="6"/>
  <c r="FG28" i="6"/>
  <c r="FH28" i="6"/>
  <c r="FI28" i="6"/>
  <c r="FJ28" i="6"/>
  <c r="FK28" i="6"/>
  <c r="FL28" i="6"/>
  <c r="FM28" i="6"/>
  <c r="FN28" i="6"/>
  <c r="FO28" i="6"/>
  <c r="FP28" i="6"/>
  <c r="FQ28" i="6"/>
  <c r="FR28" i="6"/>
  <c r="FS28" i="6"/>
  <c r="FT28" i="6"/>
  <c r="FU28" i="6"/>
  <c r="FV28" i="6"/>
  <c r="FW28" i="6"/>
  <c r="FX28" i="6"/>
  <c r="FY28" i="6"/>
  <c r="FZ28" i="6"/>
  <c r="GA28" i="6"/>
  <c r="GB28" i="6"/>
  <c r="GC28" i="6"/>
  <c r="GD28" i="6"/>
  <c r="GE28" i="6"/>
  <c r="GF28" i="6"/>
  <c r="GG28" i="6"/>
  <c r="GH28" i="6"/>
  <c r="GI28" i="6"/>
  <c r="GJ28" i="6"/>
  <c r="GK28" i="6"/>
  <c r="GL28" i="6"/>
  <c r="GM28" i="6"/>
  <c r="GN28" i="6"/>
  <c r="GO28" i="6"/>
  <c r="GP28" i="6"/>
  <c r="GQ28" i="6"/>
  <c r="GR28" i="6"/>
  <c r="GS28" i="6"/>
  <c r="GT28" i="6"/>
  <c r="GU28" i="6"/>
  <c r="GV28" i="6"/>
  <c r="GW28" i="6"/>
  <c r="GX28" i="6"/>
  <c r="GY28" i="6"/>
  <c r="GZ28" i="6"/>
  <c r="HA28" i="6"/>
  <c r="HB28" i="6"/>
  <c r="FC28" i="6"/>
  <c r="FC27" i="6"/>
  <c r="FC26" i="6"/>
  <c r="FD23" i="6"/>
  <c r="FE23" i="6"/>
  <c r="FF23" i="6"/>
  <c r="FG23" i="6"/>
  <c r="FH23" i="6"/>
  <c r="FI23" i="6"/>
  <c r="FJ23" i="6"/>
  <c r="FK23" i="6"/>
  <c r="FL23" i="6"/>
  <c r="FM23" i="6"/>
  <c r="FN23" i="6"/>
  <c r="FO23" i="6"/>
  <c r="FP23" i="6"/>
  <c r="FQ23" i="6"/>
  <c r="FR23" i="6"/>
  <c r="FS23" i="6"/>
  <c r="FT23" i="6"/>
  <c r="FU23" i="6"/>
  <c r="FV23" i="6"/>
  <c r="FW23" i="6"/>
  <c r="FX23" i="6"/>
  <c r="FY23" i="6"/>
  <c r="FZ23" i="6"/>
  <c r="GA23" i="6"/>
  <c r="GB23" i="6"/>
  <c r="GC23" i="6"/>
  <c r="GD23" i="6"/>
  <c r="GE23" i="6"/>
  <c r="GF23" i="6"/>
  <c r="GG23" i="6"/>
  <c r="GH23" i="6"/>
  <c r="GI23" i="6"/>
  <c r="GJ23" i="6"/>
  <c r="GK23" i="6"/>
  <c r="GL23" i="6"/>
  <c r="GM23" i="6"/>
  <c r="GN23" i="6"/>
  <c r="GO23" i="6"/>
  <c r="GP23" i="6"/>
  <c r="GQ23" i="6"/>
  <c r="GR23" i="6"/>
  <c r="GS23" i="6"/>
  <c r="GT23" i="6"/>
  <c r="GU23" i="6"/>
  <c r="GV23" i="6"/>
  <c r="GW23" i="6"/>
  <c r="GX23" i="6"/>
  <c r="GY23" i="6"/>
  <c r="GZ23" i="6"/>
  <c r="HA23" i="6"/>
  <c r="HB23" i="6"/>
  <c r="FC23" i="6"/>
  <c r="EF23" i="6"/>
  <c r="EG23" i="6"/>
  <c r="EH23" i="6"/>
  <c r="EI23" i="6"/>
  <c r="EJ23" i="6"/>
  <c r="EK23" i="6"/>
  <c r="EL23" i="6"/>
  <c r="EM23" i="6"/>
  <c r="EN23" i="6"/>
  <c r="EO23" i="6"/>
  <c r="EP23" i="6"/>
  <c r="EQ23" i="6"/>
  <c r="ER23" i="6"/>
  <c r="ES23" i="6"/>
  <c r="ET23" i="6"/>
  <c r="EU23" i="6"/>
  <c r="EV23" i="6"/>
  <c r="EW23" i="6"/>
  <c r="EX23" i="6"/>
  <c r="EY23" i="6"/>
  <c r="EZ23" i="6"/>
  <c r="FA23" i="6"/>
  <c r="FB23" i="6"/>
  <c r="EE23" i="6"/>
  <c r="BX23" i="6"/>
  <c r="BY23" i="6"/>
  <c r="BZ23" i="6"/>
  <c r="CA23" i="6"/>
  <c r="CB23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T23" i="6"/>
  <c r="CU23" i="6"/>
  <c r="CV23" i="6"/>
  <c r="CW23" i="6"/>
  <c r="CX23" i="6"/>
  <c r="CY23" i="6"/>
  <c r="CZ23" i="6"/>
  <c r="DA23" i="6"/>
  <c r="DB23" i="6"/>
  <c r="DC23" i="6"/>
  <c r="DD23" i="6"/>
  <c r="DE23" i="6"/>
  <c r="DF23" i="6"/>
  <c r="DG23" i="6"/>
  <c r="DH23" i="6"/>
  <c r="DI23" i="6"/>
  <c r="DJ23" i="6"/>
  <c r="DK23" i="6"/>
  <c r="DL23" i="6"/>
  <c r="DM23" i="6"/>
  <c r="DN23" i="6"/>
  <c r="DO23" i="6"/>
  <c r="DP23" i="6"/>
  <c r="DQ23" i="6"/>
  <c r="DR23" i="6"/>
  <c r="DS23" i="6"/>
  <c r="DT23" i="6"/>
  <c r="DU23" i="6"/>
  <c r="DV23" i="6"/>
  <c r="DW23" i="6"/>
  <c r="DX23" i="6"/>
  <c r="DY23" i="6"/>
  <c r="DZ23" i="6"/>
  <c r="EA23" i="6"/>
  <c r="BW23" i="6"/>
  <c r="EB23" i="6"/>
  <c r="EC23" i="6"/>
  <c r="ED23" i="6"/>
  <c r="BI23" i="6"/>
  <c r="BJ23" i="6"/>
  <c r="BK23" i="6"/>
  <c r="BL23" i="6"/>
  <c r="BM23" i="6"/>
  <c r="BN23" i="6"/>
  <c r="BO23" i="6"/>
  <c r="BP23" i="6"/>
  <c r="BQ23" i="6"/>
  <c r="BR23" i="6"/>
  <c r="BS23" i="6"/>
  <c r="BT23" i="6"/>
  <c r="BU23" i="6"/>
  <c r="BV23" i="6"/>
  <c r="BH23" i="6"/>
  <c r="AQ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BE23" i="6"/>
  <c r="BF23" i="6"/>
  <c r="BG23" i="6"/>
  <c r="AP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O23" i="6"/>
  <c r="F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F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O8" i="6"/>
  <c r="O7" i="6"/>
  <c r="I6" i="6"/>
  <c r="I7" i="6"/>
  <c r="I8" i="6"/>
  <c r="I9" i="6"/>
  <c r="I10" i="6"/>
  <c r="I11" i="6"/>
  <c r="I12" i="6"/>
  <c r="FA12" i="6"/>
  <c r="I13" i="6"/>
  <c r="FA13" i="6"/>
  <c r="I14" i="6"/>
  <c r="I15" i="6"/>
  <c r="FA15" i="6"/>
  <c r="FA42" i="6"/>
  <c r="I16" i="6"/>
  <c r="I17" i="6"/>
  <c r="I18" i="6"/>
  <c r="I19" i="6"/>
  <c r="I20" i="6"/>
  <c r="FA20" i="6"/>
  <c r="I21" i="6"/>
  <c r="I22" i="6"/>
  <c r="I23" i="6"/>
  <c r="I24" i="6"/>
  <c r="I25" i="6"/>
  <c r="I26" i="6"/>
  <c r="FA26" i="6"/>
  <c r="I27" i="6"/>
  <c r="FA27" i="6"/>
  <c r="I28" i="6"/>
  <c r="FA28" i="6"/>
  <c r="I29" i="6"/>
  <c r="I30" i="6"/>
  <c r="I31" i="6"/>
  <c r="FA31" i="6"/>
  <c r="I32" i="6"/>
  <c r="FA32" i="6"/>
  <c r="I33" i="6"/>
  <c r="FA33" i="6"/>
  <c r="I34" i="6"/>
  <c r="FA34" i="6"/>
  <c r="I35" i="6"/>
  <c r="I36" i="6"/>
  <c r="I37" i="6"/>
  <c r="I38" i="6"/>
  <c r="I5" i="6"/>
  <c r="EG5" i="6"/>
  <c r="EG51" i="6"/>
  <c r="C3" i="11"/>
  <c r="O3" i="11"/>
  <c r="AA3" i="11"/>
  <c r="AM3" i="11"/>
  <c r="AY3" i="11"/>
  <c r="BK3" i="11"/>
  <c r="B2" i="11"/>
  <c r="FA45" i="6"/>
  <c r="FA52" i="6"/>
  <c r="FA46" i="6"/>
  <c r="EZ5" i="6"/>
  <c r="EZ51" i="6"/>
  <c r="EV5" i="6"/>
  <c r="EV51" i="6"/>
  <c r="ER5" i="6"/>
  <c r="ER51" i="6"/>
  <c r="EN5" i="6"/>
  <c r="EN51" i="6"/>
  <c r="EJ5" i="6"/>
  <c r="EJ51" i="6"/>
  <c r="EF5" i="6"/>
  <c r="EF51" i="6"/>
  <c r="EH12" i="6"/>
  <c r="EL12" i="6"/>
  <c r="EP12" i="6"/>
  <c r="ET12" i="6"/>
  <c r="EX12" i="6"/>
  <c r="FB12" i="6"/>
  <c r="EH13" i="6"/>
  <c r="EL13" i="6"/>
  <c r="EP13" i="6"/>
  <c r="ET13" i="6"/>
  <c r="EX13" i="6"/>
  <c r="FB13" i="6"/>
  <c r="EH15" i="6"/>
  <c r="EH42" i="6"/>
  <c r="EL15" i="6"/>
  <c r="EL42" i="6"/>
  <c r="EP15" i="6"/>
  <c r="EP42" i="6"/>
  <c r="ET15" i="6"/>
  <c r="ET42" i="6"/>
  <c r="EX15" i="6"/>
  <c r="EX42" i="6"/>
  <c r="FB15" i="6"/>
  <c r="FB42" i="6"/>
  <c r="EH20" i="6"/>
  <c r="EL20" i="6"/>
  <c r="EP20" i="6"/>
  <c r="ET20" i="6"/>
  <c r="EX20" i="6"/>
  <c r="FB20" i="6"/>
  <c r="EH26" i="6"/>
  <c r="EL26" i="6"/>
  <c r="EP26" i="6"/>
  <c r="ET26" i="6"/>
  <c r="EX26" i="6"/>
  <c r="FB26" i="6"/>
  <c r="EH27" i="6"/>
  <c r="EL27" i="6"/>
  <c r="EP27" i="6"/>
  <c r="ET27" i="6"/>
  <c r="EX27" i="6"/>
  <c r="FB27" i="6"/>
  <c r="EH28" i="6"/>
  <c r="EL28" i="6"/>
  <c r="EP28" i="6"/>
  <c r="ET28" i="6"/>
  <c r="EX28" i="6"/>
  <c r="FB28" i="6"/>
  <c r="EH31" i="6"/>
  <c r="EL31" i="6"/>
  <c r="EP31" i="6"/>
  <c r="ET31" i="6"/>
  <c r="EX31" i="6"/>
  <c r="FB31" i="6"/>
  <c r="EH32" i="6"/>
  <c r="EL32" i="6"/>
  <c r="EP32" i="6"/>
  <c r="ET32" i="6"/>
  <c r="EX32" i="6"/>
  <c r="FB32" i="6"/>
  <c r="EH33" i="6"/>
  <c r="EL33" i="6"/>
  <c r="EP33" i="6"/>
  <c r="ET33" i="6"/>
  <c r="EX33" i="6"/>
  <c r="FB33" i="6"/>
  <c r="EH34" i="6"/>
  <c r="EL34" i="6"/>
  <c r="EP34" i="6"/>
  <c r="ET34" i="6"/>
  <c r="EX34" i="6"/>
  <c r="FB34" i="6"/>
  <c r="EE5" i="6"/>
  <c r="EE51" i="6"/>
  <c r="EY5" i="6"/>
  <c r="EY51" i="6"/>
  <c r="EU5" i="6"/>
  <c r="EU51" i="6"/>
  <c r="EQ5" i="6"/>
  <c r="EQ51" i="6"/>
  <c r="EM5" i="6"/>
  <c r="EM51" i="6"/>
  <c r="EI5" i="6"/>
  <c r="EI51" i="6"/>
  <c r="EE12" i="6"/>
  <c r="EI12" i="6"/>
  <c r="EM12" i="6"/>
  <c r="EQ12" i="6"/>
  <c r="EU12" i="6"/>
  <c r="EY12" i="6"/>
  <c r="EE13" i="6"/>
  <c r="EI13" i="6"/>
  <c r="EM13" i="6"/>
  <c r="EQ13" i="6"/>
  <c r="EU13" i="6"/>
  <c r="EY13" i="6"/>
  <c r="EE15" i="6"/>
  <c r="EE42" i="6"/>
  <c r="EI15" i="6"/>
  <c r="EI42" i="6"/>
  <c r="EM15" i="6"/>
  <c r="EM42" i="6"/>
  <c r="EQ15" i="6"/>
  <c r="EQ42" i="6"/>
  <c r="EU15" i="6"/>
  <c r="EU42" i="6"/>
  <c r="EY15" i="6"/>
  <c r="EY42" i="6"/>
  <c r="EE20" i="6"/>
  <c r="EI20" i="6"/>
  <c r="EM20" i="6"/>
  <c r="EQ20" i="6"/>
  <c r="EU20" i="6"/>
  <c r="EY20" i="6"/>
  <c r="EE26" i="6"/>
  <c r="EI26" i="6"/>
  <c r="EM26" i="6"/>
  <c r="EQ26" i="6"/>
  <c r="EU26" i="6"/>
  <c r="EY26" i="6"/>
  <c r="EE27" i="6"/>
  <c r="EI27" i="6"/>
  <c r="EM27" i="6"/>
  <c r="EQ27" i="6"/>
  <c r="EU27" i="6"/>
  <c r="EY27" i="6"/>
  <c r="EE28" i="6"/>
  <c r="EI28" i="6"/>
  <c r="EM28" i="6"/>
  <c r="EQ28" i="6"/>
  <c r="EU28" i="6"/>
  <c r="EY28" i="6"/>
  <c r="EE31" i="6"/>
  <c r="EI31" i="6"/>
  <c r="EM31" i="6"/>
  <c r="EQ31" i="6"/>
  <c r="EU31" i="6"/>
  <c r="EY31" i="6"/>
  <c r="EE32" i="6"/>
  <c r="EI32" i="6"/>
  <c r="EM32" i="6"/>
  <c r="EQ32" i="6"/>
  <c r="EU32" i="6"/>
  <c r="EY32" i="6"/>
  <c r="EE33" i="6"/>
  <c r="EI33" i="6"/>
  <c r="EM33" i="6"/>
  <c r="EQ33" i="6"/>
  <c r="EU33" i="6"/>
  <c r="EY33" i="6"/>
  <c r="EE34" i="6"/>
  <c r="EI34" i="6"/>
  <c r="EM34" i="6"/>
  <c r="EQ34" i="6"/>
  <c r="EU34" i="6"/>
  <c r="EY34" i="6"/>
  <c r="FB5" i="6"/>
  <c r="FB51" i="6"/>
  <c r="EX5" i="6"/>
  <c r="EX51" i="6"/>
  <c r="ET5" i="6"/>
  <c r="ET51" i="6"/>
  <c r="EP5" i="6"/>
  <c r="EP51" i="6"/>
  <c r="EL5" i="6"/>
  <c r="EL51" i="6"/>
  <c r="EH5" i="6"/>
  <c r="EH51" i="6"/>
  <c r="EF12" i="6"/>
  <c r="EJ12" i="6"/>
  <c r="EN12" i="6"/>
  <c r="ER12" i="6"/>
  <c r="EV12" i="6"/>
  <c r="EZ12" i="6"/>
  <c r="EF13" i="6"/>
  <c r="EJ13" i="6"/>
  <c r="EN13" i="6"/>
  <c r="ER13" i="6"/>
  <c r="EV13" i="6"/>
  <c r="EZ13" i="6"/>
  <c r="EF15" i="6"/>
  <c r="EF42" i="6"/>
  <c r="EJ15" i="6"/>
  <c r="EJ42" i="6"/>
  <c r="EN15" i="6"/>
  <c r="EN42" i="6"/>
  <c r="ER15" i="6"/>
  <c r="ER42" i="6"/>
  <c r="EV15" i="6"/>
  <c r="EV42" i="6"/>
  <c r="EZ15" i="6"/>
  <c r="EZ42" i="6"/>
  <c r="EF20" i="6"/>
  <c r="EJ20" i="6"/>
  <c r="EN20" i="6"/>
  <c r="ER20" i="6"/>
  <c r="EV20" i="6"/>
  <c r="EZ20" i="6"/>
  <c r="EF26" i="6"/>
  <c r="EJ26" i="6"/>
  <c r="EN26" i="6"/>
  <c r="ER26" i="6"/>
  <c r="EV26" i="6"/>
  <c r="EZ26" i="6"/>
  <c r="EF27" i="6"/>
  <c r="EJ27" i="6"/>
  <c r="EN27" i="6"/>
  <c r="ER27" i="6"/>
  <c r="EV27" i="6"/>
  <c r="EZ27" i="6"/>
  <c r="EF28" i="6"/>
  <c r="EJ28" i="6"/>
  <c r="EN28" i="6"/>
  <c r="ER28" i="6"/>
  <c r="EV28" i="6"/>
  <c r="EZ28" i="6"/>
  <c r="EF31" i="6"/>
  <c r="EJ31" i="6"/>
  <c r="EN31" i="6"/>
  <c r="ER31" i="6"/>
  <c r="EV31" i="6"/>
  <c r="EZ31" i="6"/>
  <c r="EF32" i="6"/>
  <c r="EJ32" i="6"/>
  <c r="EN32" i="6"/>
  <c r="ER32" i="6"/>
  <c r="EV32" i="6"/>
  <c r="EZ32" i="6"/>
  <c r="EF33" i="6"/>
  <c r="EJ33" i="6"/>
  <c r="EN33" i="6"/>
  <c r="ER33" i="6"/>
  <c r="EV33" i="6"/>
  <c r="EZ33" i="6"/>
  <c r="EF34" i="6"/>
  <c r="EJ34" i="6"/>
  <c r="EN34" i="6"/>
  <c r="ER34" i="6"/>
  <c r="EV34" i="6"/>
  <c r="EZ34" i="6"/>
  <c r="FA5" i="6"/>
  <c r="FA51" i="6"/>
  <c r="EW5" i="6"/>
  <c r="EW51" i="6"/>
  <c r="ES5" i="6"/>
  <c r="ES51" i="6"/>
  <c r="EO5" i="6"/>
  <c r="EO51" i="6"/>
  <c r="EK5" i="6"/>
  <c r="EK51" i="6"/>
  <c r="EG12" i="6"/>
  <c r="EK12" i="6"/>
  <c r="EO12" i="6"/>
  <c r="ES12" i="6"/>
  <c r="EW12" i="6"/>
  <c r="EG13" i="6"/>
  <c r="EK13" i="6"/>
  <c r="EO13" i="6"/>
  <c r="ES13" i="6"/>
  <c r="EW13" i="6"/>
  <c r="EG15" i="6"/>
  <c r="EG42" i="6"/>
  <c r="EK15" i="6"/>
  <c r="EK42" i="6"/>
  <c r="EO15" i="6"/>
  <c r="EO42" i="6"/>
  <c r="ES15" i="6"/>
  <c r="ES42" i="6"/>
  <c r="EW15" i="6"/>
  <c r="EW42" i="6"/>
  <c r="EG20" i="6"/>
  <c r="EK20" i="6"/>
  <c r="EO20" i="6"/>
  <c r="ES20" i="6"/>
  <c r="EW20" i="6"/>
  <c r="EG26" i="6"/>
  <c r="EK26" i="6"/>
  <c r="EO26" i="6"/>
  <c r="ES26" i="6"/>
  <c r="EW26" i="6"/>
  <c r="EG27" i="6"/>
  <c r="EK27" i="6"/>
  <c r="EO27" i="6"/>
  <c r="ES27" i="6"/>
  <c r="EW27" i="6"/>
  <c r="EG28" i="6"/>
  <c r="EK28" i="6"/>
  <c r="EO28" i="6"/>
  <c r="ES28" i="6"/>
  <c r="EW28" i="6"/>
  <c r="EG31" i="6"/>
  <c r="EK31" i="6"/>
  <c r="EO31" i="6"/>
  <c r="ES31" i="6"/>
  <c r="EW31" i="6"/>
  <c r="EG32" i="6"/>
  <c r="EK32" i="6"/>
  <c r="EO32" i="6"/>
  <c r="ES32" i="6"/>
  <c r="EW32" i="6"/>
  <c r="EG33" i="6"/>
  <c r="EK33" i="6"/>
  <c r="EO33" i="6"/>
  <c r="ES33" i="6"/>
  <c r="EW33" i="6"/>
  <c r="EG34" i="6"/>
  <c r="EK34" i="6"/>
  <c r="EO34" i="6"/>
  <c r="ES34" i="6"/>
  <c r="EW34" i="6"/>
  <c r="EO46" i="6"/>
  <c r="EO45" i="6"/>
  <c r="EO52" i="6"/>
  <c r="ER46" i="6"/>
  <c r="ER45" i="6"/>
  <c r="ER52" i="6"/>
  <c r="EQ46" i="6"/>
  <c r="EQ45" i="6"/>
  <c r="EQ52" i="6"/>
  <c r="ET46" i="6"/>
  <c r="ET45" i="6"/>
  <c r="ET52" i="6"/>
  <c r="EK45" i="6"/>
  <c r="EK52" i="6"/>
  <c r="EK46" i="6"/>
  <c r="EN46" i="6"/>
  <c r="EN45" i="6"/>
  <c r="EN52" i="6"/>
  <c r="EM46" i="6"/>
  <c r="EM45" i="6"/>
  <c r="EM52" i="6"/>
  <c r="EP46" i="6"/>
  <c r="EP45" i="6"/>
  <c r="EP52" i="6"/>
  <c r="EW45" i="6"/>
  <c r="EW52" i="6"/>
  <c r="EW46" i="6"/>
  <c r="EG45" i="6"/>
  <c r="EG52" i="6"/>
  <c r="EG46" i="6"/>
  <c r="EZ46" i="6"/>
  <c r="EZ45" i="6"/>
  <c r="EZ52" i="6"/>
  <c r="EJ46" i="6"/>
  <c r="EJ45" i="6"/>
  <c r="EJ52" i="6"/>
  <c r="EY46" i="6"/>
  <c r="EY45" i="6"/>
  <c r="EY52" i="6"/>
  <c r="EI46" i="6"/>
  <c r="EI45" i="6"/>
  <c r="EI52" i="6"/>
  <c r="FB46" i="6"/>
  <c r="FB45" i="6"/>
  <c r="FB52" i="6"/>
  <c r="EL46" i="6"/>
  <c r="EL45" i="6"/>
  <c r="EL52" i="6"/>
  <c r="ES46" i="6"/>
  <c r="ES45" i="6"/>
  <c r="ES52" i="6"/>
  <c r="EV46" i="6"/>
  <c r="EV45" i="6"/>
  <c r="EV52" i="6"/>
  <c r="EF46" i="6"/>
  <c r="EF45" i="6"/>
  <c r="EF52" i="6"/>
  <c r="EU46" i="6"/>
  <c r="EU45" i="6"/>
  <c r="EU52" i="6"/>
  <c r="EE46" i="6"/>
  <c r="EE45" i="6"/>
  <c r="EE52" i="6"/>
  <c r="EX46" i="6"/>
  <c r="EX45" i="6"/>
  <c r="EX52" i="6"/>
  <c r="EH46" i="6"/>
  <c r="EH45" i="6"/>
  <c r="EH52" i="6"/>
  <c r="N45" i="6"/>
  <c r="FD37" i="6"/>
  <c r="FE37" i="6"/>
  <c r="FF37" i="6"/>
  <c r="FG37" i="6"/>
  <c r="FH37" i="6"/>
  <c r="FI37" i="6"/>
  <c r="FJ37" i="6"/>
  <c r="FK37" i="6"/>
  <c r="FL37" i="6"/>
  <c r="FM37" i="6"/>
  <c r="FN37" i="6"/>
  <c r="FO37" i="6"/>
  <c r="FP37" i="6"/>
  <c r="FQ37" i="6"/>
  <c r="FR37" i="6"/>
  <c r="FS37" i="6"/>
  <c r="FT37" i="6"/>
  <c r="FU37" i="6"/>
  <c r="FV37" i="6"/>
  <c r="FW37" i="6"/>
  <c r="FX37" i="6"/>
  <c r="FY37" i="6"/>
  <c r="FZ37" i="6"/>
  <c r="GA37" i="6"/>
  <c r="GB37" i="6"/>
  <c r="GC37" i="6"/>
  <c r="GD37" i="6"/>
  <c r="GE37" i="6"/>
  <c r="GF37" i="6"/>
  <c r="GG37" i="6"/>
  <c r="GH37" i="6"/>
  <c r="GI37" i="6"/>
  <c r="GJ37" i="6"/>
  <c r="GK37" i="6"/>
  <c r="GL37" i="6"/>
  <c r="GM37" i="6"/>
  <c r="GN37" i="6"/>
  <c r="GO37" i="6"/>
  <c r="GP37" i="6"/>
  <c r="GQ37" i="6"/>
  <c r="GR37" i="6"/>
  <c r="GS37" i="6"/>
  <c r="GT37" i="6"/>
  <c r="GU37" i="6"/>
  <c r="GV37" i="6"/>
  <c r="GW37" i="6"/>
  <c r="GX37" i="6"/>
  <c r="GY37" i="6"/>
  <c r="GZ37" i="6"/>
  <c r="HA37" i="6"/>
  <c r="HB37" i="6"/>
  <c r="FC37" i="6"/>
  <c r="H6" i="6"/>
  <c r="H7" i="6"/>
  <c r="H8" i="6"/>
  <c r="H9" i="6"/>
  <c r="H10" i="6"/>
  <c r="H11" i="6"/>
  <c r="H12" i="6"/>
  <c r="FE12" i="6"/>
  <c r="FE36" i="6"/>
  <c r="FE38" i="6"/>
  <c r="FE47" i="6"/>
  <c r="H13" i="6"/>
  <c r="H14" i="6"/>
  <c r="H15" i="6"/>
  <c r="FE15" i="6"/>
  <c r="FE41" i="6"/>
  <c r="FE42" i="6"/>
  <c r="FE46" i="6"/>
  <c r="H16" i="6"/>
  <c r="FE16" i="6"/>
  <c r="H17" i="6"/>
  <c r="H18" i="6"/>
  <c r="H19" i="6"/>
  <c r="H20" i="6"/>
  <c r="FE20" i="6"/>
  <c r="H21" i="6"/>
  <c r="FE21" i="6"/>
  <c r="H22" i="6"/>
  <c r="H23" i="6"/>
  <c r="H24" i="6"/>
  <c r="FF24" i="6"/>
  <c r="H25" i="6"/>
  <c r="FK25" i="6"/>
  <c r="H26" i="6"/>
  <c r="H27" i="6"/>
  <c r="H28" i="6"/>
  <c r="H29" i="6"/>
  <c r="H30" i="6"/>
  <c r="H31" i="6"/>
  <c r="GU31" i="6"/>
  <c r="H32" i="6"/>
  <c r="GV32" i="6"/>
  <c r="H33" i="6"/>
  <c r="GY33" i="6"/>
  <c r="H34" i="6"/>
  <c r="H35" i="6"/>
  <c r="H36" i="6"/>
  <c r="H37" i="6"/>
  <c r="H38" i="6"/>
  <c r="H5" i="6"/>
  <c r="FE5" i="6"/>
  <c r="FE51" i="6"/>
  <c r="G6" i="6"/>
  <c r="G7" i="6"/>
  <c r="G8" i="6"/>
  <c r="G9" i="6"/>
  <c r="G10" i="6"/>
  <c r="G11" i="6"/>
  <c r="G12" i="6"/>
  <c r="BY12" i="6"/>
  <c r="G13" i="6"/>
  <c r="G14" i="6"/>
  <c r="G15" i="6"/>
  <c r="ED15" i="6"/>
  <c r="ED42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BW39" i="6"/>
  <c r="G5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X39" i="6"/>
  <c r="BY39" i="6"/>
  <c r="BZ39" i="6"/>
  <c r="CA39" i="6"/>
  <c r="CB39" i="6"/>
  <c r="CC39" i="6"/>
  <c r="CD39" i="6"/>
  <c r="CE39" i="6"/>
  <c r="CF39" i="6"/>
  <c r="CG39" i="6"/>
  <c r="CH39" i="6"/>
  <c r="CI39" i="6"/>
  <c r="CJ39" i="6"/>
  <c r="CK39" i="6"/>
  <c r="CL39" i="6"/>
  <c r="AP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P3" i="6"/>
  <c r="P2" i="6"/>
  <c r="F6" i="6"/>
  <c r="J6" i="6"/>
  <c r="J7" i="6"/>
  <c r="J8" i="6"/>
  <c r="F9" i="6"/>
  <c r="J9" i="6"/>
  <c r="F10" i="6"/>
  <c r="J10" i="6"/>
  <c r="F11" i="6"/>
  <c r="J11" i="6"/>
  <c r="F12" i="6"/>
  <c r="J12" i="6"/>
  <c r="F13" i="6"/>
  <c r="AX13" i="6"/>
  <c r="F14" i="6"/>
  <c r="J14" i="6"/>
  <c r="F15" i="6"/>
  <c r="AW15" i="6"/>
  <c r="AW42" i="6"/>
  <c r="F16" i="6"/>
  <c r="J16" i="6"/>
  <c r="F17" i="6"/>
  <c r="J17" i="6"/>
  <c r="F18" i="6"/>
  <c r="J18" i="6"/>
  <c r="F19" i="6"/>
  <c r="J19" i="6"/>
  <c r="F20" i="6"/>
  <c r="AX20" i="6"/>
  <c r="F21" i="6"/>
  <c r="J21" i="6"/>
  <c r="F22" i="6"/>
  <c r="J22" i="6"/>
  <c r="F23" i="6"/>
  <c r="J23" i="6"/>
  <c r="F24" i="6"/>
  <c r="J24" i="6"/>
  <c r="F25" i="6"/>
  <c r="J25" i="6"/>
  <c r="F26" i="6"/>
  <c r="AW26" i="6"/>
  <c r="F27" i="6"/>
  <c r="AX27" i="6"/>
  <c r="F28" i="6"/>
  <c r="AS28" i="6"/>
  <c r="F29" i="6"/>
  <c r="J29" i="6"/>
  <c r="F30" i="6"/>
  <c r="J30" i="6"/>
  <c r="F31" i="6"/>
  <c r="AQ31" i="6"/>
  <c r="F32" i="6"/>
  <c r="F33" i="6"/>
  <c r="J33" i="6"/>
  <c r="F34" i="6"/>
  <c r="J34" i="6"/>
  <c r="F35" i="6"/>
  <c r="J35" i="6"/>
  <c r="F36" i="6"/>
  <c r="J36" i="6"/>
  <c r="F37" i="6"/>
  <c r="J37" i="6"/>
  <c r="F38" i="6"/>
  <c r="J38" i="6"/>
  <c r="F5" i="6"/>
  <c r="BF5" i="6"/>
  <c r="BF51" i="6"/>
  <c r="C3" i="5"/>
  <c r="O3" i="5"/>
  <c r="AA3" i="5"/>
  <c r="AM3" i="5"/>
  <c r="AY3" i="5"/>
  <c r="BK3" i="5"/>
  <c r="B2" i="5"/>
  <c r="AN13" i="6"/>
  <c r="T13" i="6"/>
  <c r="AJ33" i="6"/>
  <c r="AB33" i="6"/>
  <c r="T33" i="6"/>
  <c r="AJ31" i="6"/>
  <c r="T31" i="6"/>
  <c r="AF27" i="6"/>
  <c r="P27" i="6"/>
  <c r="AH26" i="6"/>
  <c r="Z26" i="6"/>
  <c r="R26" i="6"/>
  <c r="BV33" i="6"/>
  <c r="BN33" i="6"/>
  <c r="BF33" i="6"/>
  <c r="AX33" i="6"/>
  <c r="BP31" i="6"/>
  <c r="BN27" i="6"/>
  <c r="BI26" i="6"/>
  <c r="AX15" i="6"/>
  <c r="AX42" i="6"/>
  <c r="BB13" i="6"/>
  <c r="BH5" i="6"/>
  <c r="BH51" i="6"/>
  <c r="GZ5" i="6"/>
  <c r="GZ51" i="6"/>
  <c r="GR5" i="6"/>
  <c r="GR51" i="6"/>
  <c r="GJ5" i="6"/>
  <c r="GJ51" i="6"/>
  <c r="GB5" i="6"/>
  <c r="GB51" i="6"/>
  <c r="FT5" i="6"/>
  <c r="FT51" i="6"/>
  <c r="FL5" i="6"/>
  <c r="FL51" i="6"/>
  <c r="FD5" i="6"/>
  <c r="FD51" i="6"/>
  <c r="GV12" i="6"/>
  <c r="GV36" i="6"/>
  <c r="GV38" i="6"/>
  <c r="GV47" i="6"/>
  <c r="GN12" i="6"/>
  <c r="GN36" i="6"/>
  <c r="GN38" i="6"/>
  <c r="GN47" i="6"/>
  <c r="GF12" i="6"/>
  <c r="GF36" i="6"/>
  <c r="GF38" i="6"/>
  <c r="GF47" i="6"/>
  <c r="FX12" i="6"/>
  <c r="FX36" i="6"/>
  <c r="FX38" i="6"/>
  <c r="FX47" i="6"/>
  <c r="FP12" i="6"/>
  <c r="FP36" i="6"/>
  <c r="FP38" i="6"/>
  <c r="FP47" i="6"/>
  <c r="FH12" i="6"/>
  <c r="FH36" i="6"/>
  <c r="FH38" i="6"/>
  <c r="FH47" i="6"/>
  <c r="GV15" i="6"/>
  <c r="GV41" i="6"/>
  <c r="GV42" i="6"/>
  <c r="GV46" i="6"/>
  <c r="GF15" i="6"/>
  <c r="GF41" i="6"/>
  <c r="GF42" i="6"/>
  <c r="GF46" i="6"/>
  <c r="FP15" i="6"/>
  <c r="FP41" i="6"/>
  <c r="FP42" i="6"/>
  <c r="FP46" i="6"/>
  <c r="GZ16" i="6"/>
  <c r="GJ16" i="6"/>
  <c r="FT16" i="6"/>
  <c r="FD16" i="6"/>
  <c r="GN20" i="6"/>
  <c r="FX20" i="6"/>
  <c r="FH20" i="6"/>
  <c r="GR21" i="6"/>
  <c r="GB21" i="6"/>
  <c r="FL21" i="6"/>
  <c r="GU24" i="6"/>
  <c r="FO24" i="6"/>
  <c r="GI25" i="6"/>
  <c r="FC31" i="6"/>
  <c r="GI31" i="6"/>
  <c r="FO32" i="6"/>
  <c r="GU32" i="6"/>
  <c r="GA33" i="6"/>
  <c r="AJ13" i="6"/>
  <c r="P13" i="6"/>
  <c r="AI33" i="6"/>
  <c r="AA33" i="6"/>
  <c r="S33" i="6"/>
  <c r="AF31" i="6"/>
  <c r="P31" i="6"/>
  <c r="AB27" i="6"/>
  <c r="AO26" i="6"/>
  <c r="AG26" i="6"/>
  <c r="Y26" i="6"/>
  <c r="Q26" i="6"/>
  <c r="BU33" i="6"/>
  <c r="BM33" i="6"/>
  <c r="BE33" i="6"/>
  <c r="AW33" i="6"/>
  <c r="BH31" i="6"/>
  <c r="BC27" i="6"/>
  <c r="AX26" i="6"/>
  <c r="BN13" i="6"/>
  <c r="AS13" i="6"/>
  <c r="AT5" i="6"/>
  <c r="AT51" i="6"/>
  <c r="GY5" i="6"/>
  <c r="GY51" i="6"/>
  <c r="GQ5" i="6"/>
  <c r="GQ51" i="6"/>
  <c r="GI5" i="6"/>
  <c r="GI51" i="6"/>
  <c r="GA5" i="6"/>
  <c r="GA51" i="6"/>
  <c r="FS5" i="6"/>
  <c r="FS51" i="6"/>
  <c r="FK5" i="6"/>
  <c r="FK51" i="6"/>
  <c r="FC12" i="6"/>
  <c r="FC36" i="6"/>
  <c r="FC38" i="6"/>
  <c r="FC47" i="6"/>
  <c r="GU12" i="6"/>
  <c r="GU36" i="6"/>
  <c r="GU38" i="6"/>
  <c r="GU47" i="6"/>
  <c r="GM12" i="6"/>
  <c r="GM36" i="6"/>
  <c r="GM38" i="6"/>
  <c r="GM47" i="6"/>
  <c r="GE12" i="6"/>
  <c r="GE36" i="6"/>
  <c r="GE38" i="6"/>
  <c r="GE47" i="6"/>
  <c r="FW12" i="6"/>
  <c r="FW36" i="6"/>
  <c r="FW38" i="6"/>
  <c r="FW47" i="6"/>
  <c r="FO12" i="6"/>
  <c r="FO36" i="6"/>
  <c r="FO38" i="6"/>
  <c r="FO47" i="6"/>
  <c r="FG12" i="6"/>
  <c r="FG36" i="6"/>
  <c r="FG38" i="6"/>
  <c r="FG47" i="6"/>
  <c r="GR15" i="6"/>
  <c r="GR41" i="6"/>
  <c r="GR42" i="6"/>
  <c r="GR46" i="6"/>
  <c r="GB15" i="6"/>
  <c r="GB41" i="6"/>
  <c r="GB42" i="6"/>
  <c r="GB46" i="6"/>
  <c r="FL15" i="6"/>
  <c r="FL41" i="6"/>
  <c r="FL42" i="6"/>
  <c r="FL46" i="6"/>
  <c r="GV16" i="6"/>
  <c r="GF16" i="6"/>
  <c r="FP16" i="6"/>
  <c r="GZ20" i="6"/>
  <c r="GJ20" i="6"/>
  <c r="FT20" i="6"/>
  <c r="FD20" i="6"/>
  <c r="GN21" i="6"/>
  <c r="FX21" i="6"/>
  <c r="FH21" i="6"/>
  <c r="GM24" i="6"/>
  <c r="FG24" i="6"/>
  <c r="GA25" i="6"/>
  <c r="FK31" i="6"/>
  <c r="GQ31" i="6"/>
  <c r="FW32" i="6"/>
  <c r="FC33" i="6"/>
  <c r="GI33" i="6"/>
  <c r="AF13" i="6"/>
  <c r="V15" i="6"/>
  <c r="V42" i="6"/>
  <c r="AN33" i="6"/>
  <c r="AF33" i="6"/>
  <c r="X33" i="6"/>
  <c r="P33" i="6"/>
  <c r="AB31" i="6"/>
  <c r="AN27" i="6"/>
  <c r="X27" i="6"/>
  <c r="AL26" i="6"/>
  <c r="AD26" i="6"/>
  <c r="V26" i="6"/>
  <c r="AP26" i="6"/>
  <c r="BR33" i="6"/>
  <c r="BJ33" i="6"/>
  <c r="BB33" i="6"/>
  <c r="AT33" i="6"/>
  <c r="AZ31" i="6"/>
  <c r="AS27" i="6"/>
  <c r="BS15" i="6"/>
  <c r="BS42" i="6"/>
  <c r="BM13" i="6"/>
  <c r="AQ13" i="6"/>
  <c r="GV5" i="6"/>
  <c r="GV51" i="6"/>
  <c r="GN5" i="6"/>
  <c r="GN51" i="6"/>
  <c r="GF5" i="6"/>
  <c r="GF51" i="6"/>
  <c r="FX5" i="6"/>
  <c r="FX51" i="6"/>
  <c r="FP5" i="6"/>
  <c r="FP51" i="6"/>
  <c r="FH5" i="6"/>
  <c r="FH51" i="6"/>
  <c r="GZ12" i="6"/>
  <c r="GZ36" i="6"/>
  <c r="GZ38" i="6"/>
  <c r="GZ47" i="6"/>
  <c r="GR12" i="6"/>
  <c r="GR36" i="6"/>
  <c r="GR38" i="6"/>
  <c r="GR47" i="6"/>
  <c r="GJ12" i="6"/>
  <c r="GJ36" i="6"/>
  <c r="GJ38" i="6"/>
  <c r="GJ47" i="6"/>
  <c r="GB12" i="6"/>
  <c r="GB36" i="6"/>
  <c r="GB38" i="6"/>
  <c r="GB47" i="6"/>
  <c r="FT12" i="6"/>
  <c r="FT36" i="6"/>
  <c r="FT38" i="6"/>
  <c r="FT47" i="6"/>
  <c r="FL12" i="6"/>
  <c r="FL36" i="6"/>
  <c r="FL38" i="6"/>
  <c r="FL47" i="6"/>
  <c r="FD12" i="6"/>
  <c r="FD36" i="6"/>
  <c r="FD38" i="6"/>
  <c r="FD47" i="6"/>
  <c r="GN15" i="6"/>
  <c r="GN41" i="6"/>
  <c r="GN42" i="6"/>
  <c r="GN46" i="6"/>
  <c r="FX15" i="6"/>
  <c r="FX41" i="6"/>
  <c r="FX42" i="6"/>
  <c r="FX46" i="6"/>
  <c r="FH15" i="6"/>
  <c r="FH41" i="6"/>
  <c r="FH42" i="6"/>
  <c r="FH46" i="6"/>
  <c r="GR16" i="6"/>
  <c r="GB16" i="6"/>
  <c r="FL16" i="6"/>
  <c r="GV20" i="6"/>
  <c r="GF20" i="6"/>
  <c r="FP20" i="6"/>
  <c r="GZ21" i="6"/>
  <c r="GJ21" i="6"/>
  <c r="FT21" i="6"/>
  <c r="FD21" i="6"/>
  <c r="GE24" i="6"/>
  <c r="GY25" i="6"/>
  <c r="FS25" i="6"/>
  <c r="FS31" i="6"/>
  <c r="GY31" i="6"/>
  <c r="GE32" i="6"/>
  <c r="FK33" i="6"/>
  <c r="GQ33" i="6"/>
  <c r="AC5" i="6"/>
  <c r="AC51" i="6"/>
  <c r="X13" i="6"/>
  <c r="AL15" i="6"/>
  <c r="AL42" i="6"/>
  <c r="AM33" i="6"/>
  <c r="AE33" i="6"/>
  <c r="W33" i="6"/>
  <c r="AN31" i="6"/>
  <c r="X31" i="6"/>
  <c r="AJ27" i="6"/>
  <c r="T27" i="6"/>
  <c r="AK26" i="6"/>
  <c r="AC26" i="6"/>
  <c r="U26" i="6"/>
  <c r="AP31" i="6"/>
  <c r="BQ33" i="6"/>
  <c r="BI33" i="6"/>
  <c r="BA33" i="6"/>
  <c r="AS33" i="6"/>
  <c r="AR31" i="6"/>
  <c r="BS26" i="6"/>
  <c r="BI15" i="6"/>
  <c r="BI42" i="6"/>
  <c r="BC13" i="6"/>
  <c r="BR5" i="6"/>
  <c r="BR51" i="6"/>
  <c r="FC5" i="6"/>
  <c r="FC51" i="6"/>
  <c r="GU5" i="6"/>
  <c r="GU51" i="6"/>
  <c r="GM5" i="6"/>
  <c r="GM51" i="6"/>
  <c r="GE5" i="6"/>
  <c r="GE51" i="6"/>
  <c r="FW5" i="6"/>
  <c r="FW51" i="6"/>
  <c r="FO5" i="6"/>
  <c r="FO51" i="6"/>
  <c r="FG5" i="6"/>
  <c r="FG51" i="6"/>
  <c r="GY12" i="6"/>
  <c r="GY36" i="6"/>
  <c r="GY38" i="6"/>
  <c r="GY47" i="6"/>
  <c r="GQ12" i="6"/>
  <c r="GQ36" i="6"/>
  <c r="GQ38" i="6"/>
  <c r="GQ47" i="6"/>
  <c r="GI12" i="6"/>
  <c r="GI36" i="6"/>
  <c r="GI38" i="6"/>
  <c r="GI47" i="6"/>
  <c r="GA12" i="6"/>
  <c r="GA36" i="6"/>
  <c r="GA38" i="6"/>
  <c r="GA47" i="6"/>
  <c r="FS12" i="6"/>
  <c r="FS36" i="6"/>
  <c r="FS38" i="6"/>
  <c r="FS47" i="6"/>
  <c r="FK12" i="6"/>
  <c r="FK36" i="6"/>
  <c r="FK38" i="6"/>
  <c r="FK47" i="6"/>
  <c r="GZ15" i="6"/>
  <c r="GZ41" i="6"/>
  <c r="GZ42" i="6"/>
  <c r="GZ46" i="6"/>
  <c r="GJ15" i="6"/>
  <c r="GJ41" i="6"/>
  <c r="GJ42" i="6"/>
  <c r="GJ46" i="6"/>
  <c r="FT15" i="6"/>
  <c r="FT41" i="6"/>
  <c r="FT42" i="6"/>
  <c r="FT46" i="6"/>
  <c r="FD15" i="6"/>
  <c r="FD41" i="6"/>
  <c r="FD42" i="6"/>
  <c r="FD46" i="6"/>
  <c r="GN16" i="6"/>
  <c r="FX16" i="6"/>
  <c r="FH16" i="6"/>
  <c r="GR20" i="6"/>
  <c r="GB20" i="6"/>
  <c r="FL20" i="6"/>
  <c r="GV21" i="6"/>
  <c r="GF21" i="6"/>
  <c r="FP21" i="6"/>
  <c r="FC24" i="6"/>
  <c r="FW24" i="6"/>
  <c r="GQ25" i="6"/>
  <c r="GA31" i="6"/>
  <c r="FG32" i="6"/>
  <c r="GM32" i="6"/>
  <c r="FS33" i="6"/>
  <c r="HB34" i="6"/>
  <c r="HB45" i="6"/>
  <c r="HB52" i="6"/>
  <c r="GX34" i="6"/>
  <c r="GX45" i="6"/>
  <c r="GX52" i="6"/>
  <c r="GT34" i="6"/>
  <c r="GT45" i="6"/>
  <c r="GT52" i="6"/>
  <c r="GP34" i="6"/>
  <c r="GP45" i="6"/>
  <c r="GP52" i="6"/>
  <c r="GL34" i="6"/>
  <c r="GL45" i="6"/>
  <c r="GL52" i="6"/>
  <c r="GH34" i="6"/>
  <c r="GH45" i="6"/>
  <c r="GH52" i="6"/>
  <c r="GD34" i="6"/>
  <c r="GD45" i="6"/>
  <c r="GD52" i="6"/>
  <c r="FZ34" i="6"/>
  <c r="FZ45" i="6"/>
  <c r="FZ52" i="6"/>
  <c r="FV34" i="6"/>
  <c r="FV45" i="6"/>
  <c r="FV52" i="6"/>
  <c r="FR34" i="6"/>
  <c r="FR45" i="6"/>
  <c r="FR52" i="6"/>
  <c r="FN34" i="6"/>
  <c r="FN45" i="6"/>
  <c r="FN52" i="6"/>
  <c r="FJ34" i="6"/>
  <c r="FJ45" i="6"/>
  <c r="FJ52" i="6"/>
  <c r="FF34" i="6"/>
  <c r="FF45" i="6"/>
  <c r="FF52" i="6"/>
  <c r="HA34" i="6"/>
  <c r="HA45" i="6"/>
  <c r="HA52" i="6"/>
  <c r="GW34" i="6"/>
  <c r="GW45" i="6"/>
  <c r="GW52" i="6"/>
  <c r="GS34" i="6"/>
  <c r="GS45" i="6"/>
  <c r="GS52" i="6"/>
  <c r="GO34" i="6"/>
  <c r="GO45" i="6"/>
  <c r="GO52" i="6"/>
  <c r="GK34" i="6"/>
  <c r="GK45" i="6"/>
  <c r="GK52" i="6"/>
  <c r="GG34" i="6"/>
  <c r="GG45" i="6"/>
  <c r="GG52" i="6"/>
  <c r="GC34" i="6"/>
  <c r="GC45" i="6"/>
  <c r="GC52" i="6"/>
  <c r="FY34" i="6"/>
  <c r="FY45" i="6"/>
  <c r="FY52" i="6"/>
  <c r="FU34" i="6"/>
  <c r="FU45" i="6"/>
  <c r="FU52" i="6"/>
  <c r="FQ34" i="6"/>
  <c r="FQ45" i="6"/>
  <c r="FQ52" i="6"/>
  <c r="FM34" i="6"/>
  <c r="FM45" i="6"/>
  <c r="FM52" i="6"/>
  <c r="FI34" i="6"/>
  <c r="FI45" i="6"/>
  <c r="FI52" i="6"/>
  <c r="FE34" i="6"/>
  <c r="FE45" i="6"/>
  <c r="FE52" i="6"/>
  <c r="EB12" i="6"/>
  <c r="DP12" i="6"/>
  <c r="DD12" i="6"/>
  <c r="CV12" i="6"/>
  <c r="CJ12" i="6"/>
  <c r="BX12" i="6"/>
  <c r="FG34" i="6"/>
  <c r="FG45" i="6"/>
  <c r="FG52" i="6"/>
  <c r="FO34" i="6"/>
  <c r="FO45" i="6"/>
  <c r="FO52" i="6"/>
  <c r="FW34" i="6"/>
  <c r="FW45" i="6"/>
  <c r="FW52" i="6"/>
  <c r="GE34" i="6"/>
  <c r="GE45" i="6"/>
  <c r="GE52" i="6"/>
  <c r="GM34" i="6"/>
  <c r="GM45" i="6"/>
  <c r="GM52" i="6"/>
  <c r="GU34" i="6"/>
  <c r="GU45" i="6"/>
  <c r="GU52" i="6"/>
  <c r="AL45" i="6"/>
  <c r="AL52" i="6"/>
  <c r="AL46" i="6"/>
  <c r="BI46" i="6"/>
  <c r="BI45" i="6"/>
  <c r="BI52" i="6"/>
  <c r="ED45" i="6"/>
  <c r="ED52" i="6"/>
  <c r="ED46" i="6"/>
  <c r="HB33" i="6"/>
  <c r="GX33" i="6"/>
  <c r="GT33" i="6"/>
  <c r="GP33" i="6"/>
  <c r="GL33" i="6"/>
  <c r="GH33" i="6"/>
  <c r="GD33" i="6"/>
  <c r="FZ33" i="6"/>
  <c r="FV33" i="6"/>
  <c r="FR33" i="6"/>
  <c r="FN33" i="6"/>
  <c r="FJ33" i="6"/>
  <c r="FF33" i="6"/>
  <c r="HA33" i="6"/>
  <c r="GW33" i="6"/>
  <c r="GS33" i="6"/>
  <c r="GO33" i="6"/>
  <c r="GK33" i="6"/>
  <c r="GG33" i="6"/>
  <c r="GC33" i="6"/>
  <c r="FY33" i="6"/>
  <c r="FU33" i="6"/>
  <c r="FQ33" i="6"/>
  <c r="FM33" i="6"/>
  <c r="FI33" i="6"/>
  <c r="FE33" i="6"/>
  <c r="FD25" i="6"/>
  <c r="FH25" i="6"/>
  <c r="FL25" i="6"/>
  <c r="FP25" i="6"/>
  <c r="FT25" i="6"/>
  <c r="FX25" i="6"/>
  <c r="GB25" i="6"/>
  <c r="GF25" i="6"/>
  <c r="GJ25" i="6"/>
  <c r="GN25" i="6"/>
  <c r="GR25" i="6"/>
  <c r="GV25" i="6"/>
  <c r="GZ25" i="6"/>
  <c r="FE25" i="6"/>
  <c r="FI25" i="6"/>
  <c r="FM25" i="6"/>
  <c r="FQ25" i="6"/>
  <c r="FU25" i="6"/>
  <c r="FY25" i="6"/>
  <c r="GC25" i="6"/>
  <c r="GG25" i="6"/>
  <c r="GK25" i="6"/>
  <c r="GO25" i="6"/>
  <c r="GS25" i="6"/>
  <c r="GW25" i="6"/>
  <c r="HA25" i="6"/>
  <c r="BW12" i="6"/>
  <c r="EA12" i="6"/>
  <c r="DW12" i="6"/>
  <c r="DS12" i="6"/>
  <c r="DO12" i="6"/>
  <c r="DK12" i="6"/>
  <c r="DG12" i="6"/>
  <c r="DC12" i="6"/>
  <c r="CY12" i="6"/>
  <c r="CU12" i="6"/>
  <c r="CQ12" i="6"/>
  <c r="CM12" i="6"/>
  <c r="CI12" i="6"/>
  <c r="CE12" i="6"/>
  <c r="CA12" i="6"/>
  <c r="FC15" i="6"/>
  <c r="FC41" i="6"/>
  <c r="FC42" i="6"/>
  <c r="FC46" i="6"/>
  <c r="GY15" i="6"/>
  <c r="GY41" i="6"/>
  <c r="GY42" i="6"/>
  <c r="GY46" i="6"/>
  <c r="GU15" i="6"/>
  <c r="GU41" i="6"/>
  <c r="GU42" i="6"/>
  <c r="GU46" i="6"/>
  <c r="GQ15" i="6"/>
  <c r="GQ41" i="6"/>
  <c r="GQ42" i="6"/>
  <c r="GQ46" i="6"/>
  <c r="GM15" i="6"/>
  <c r="GM41" i="6"/>
  <c r="GM42" i="6"/>
  <c r="GM46" i="6"/>
  <c r="GI15" i="6"/>
  <c r="GI41" i="6"/>
  <c r="GI42" i="6"/>
  <c r="GI46" i="6"/>
  <c r="GE15" i="6"/>
  <c r="GE41" i="6"/>
  <c r="GE42" i="6"/>
  <c r="GE46" i="6"/>
  <c r="GA15" i="6"/>
  <c r="GA41" i="6"/>
  <c r="GA42" i="6"/>
  <c r="GA46" i="6"/>
  <c r="FW15" i="6"/>
  <c r="FW41" i="6"/>
  <c r="FW42" i="6"/>
  <c r="FW46" i="6"/>
  <c r="FS15" i="6"/>
  <c r="FS41" i="6"/>
  <c r="FS42" i="6"/>
  <c r="FS46" i="6"/>
  <c r="FO15" i="6"/>
  <c r="FO41" i="6"/>
  <c r="FO42" i="6"/>
  <c r="FO46" i="6"/>
  <c r="FK15" i="6"/>
  <c r="FK41" i="6"/>
  <c r="FK42" i="6"/>
  <c r="FK46" i="6"/>
  <c r="FG15" i="6"/>
  <c r="FG41" i="6"/>
  <c r="FG42" i="6"/>
  <c r="FG46" i="6"/>
  <c r="FC16" i="6"/>
  <c r="GY16" i="6"/>
  <c r="GU16" i="6"/>
  <c r="GQ16" i="6"/>
  <c r="GM16" i="6"/>
  <c r="GI16" i="6"/>
  <c r="GE16" i="6"/>
  <c r="GA16" i="6"/>
  <c r="FW16" i="6"/>
  <c r="FS16" i="6"/>
  <c r="FO16" i="6"/>
  <c r="FK16" i="6"/>
  <c r="FG16" i="6"/>
  <c r="FC20" i="6"/>
  <c r="GY20" i="6"/>
  <c r="GU20" i="6"/>
  <c r="GQ20" i="6"/>
  <c r="GM20" i="6"/>
  <c r="GI20" i="6"/>
  <c r="GE20" i="6"/>
  <c r="GA20" i="6"/>
  <c r="FW20" i="6"/>
  <c r="FS20" i="6"/>
  <c r="FO20" i="6"/>
  <c r="FK20" i="6"/>
  <c r="FG20" i="6"/>
  <c r="FC21" i="6"/>
  <c r="GY21" i="6"/>
  <c r="GU21" i="6"/>
  <c r="GQ21" i="6"/>
  <c r="GM21" i="6"/>
  <c r="GI21" i="6"/>
  <c r="GE21" i="6"/>
  <c r="GA21" i="6"/>
  <c r="FW21" i="6"/>
  <c r="FS21" i="6"/>
  <c r="FO21" i="6"/>
  <c r="FK21" i="6"/>
  <c r="FG21" i="6"/>
  <c r="HB24" i="6"/>
  <c r="GT24" i="6"/>
  <c r="GL24" i="6"/>
  <c r="GD24" i="6"/>
  <c r="FV24" i="6"/>
  <c r="FN24" i="6"/>
  <c r="GX25" i="6"/>
  <c r="GP25" i="6"/>
  <c r="GH25" i="6"/>
  <c r="FZ25" i="6"/>
  <c r="FR25" i="6"/>
  <c r="FJ25" i="6"/>
  <c r="FD31" i="6"/>
  <c r="FL31" i="6"/>
  <c r="FT31" i="6"/>
  <c r="GB31" i="6"/>
  <c r="GJ31" i="6"/>
  <c r="GR31" i="6"/>
  <c r="GZ31" i="6"/>
  <c r="FH32" i="6"/>
  <c r="FP32" i="6"/>
  <c r="FX32" i="6"/>
  <c r="GF32" i="6"/>
  <c r="GN32" i="6"/>
  <c r="FD33" i="6"/>
  <c r="FL33" i="6"/>
  <c r="FT33" i="6"/>
  <c r="GB33" i="6"/>
  <c r="GJ33" i="6"/>
  <c r="GR33" i="6"/>
  <c r="GZ33" i="6"/>
  <c r="FH34" i="6"/>
  <c r="FH45" i="6"/>
  <c r="FH52" i="6"/>
  <c r="FP34" i="6"/>
  <c r="FP45" i="6"/>
  <c r="FP52" i="6"/>
  <c r="FX34" i="6"/>
  <c r="FX45" i="6"/>
  <c r="FX52" i="6"/>
  <c r="GF34" i="6"/>
  <c r="GF45" i="6"/>
  <c r="GF52" i="6"/>
  <c r="GN34" i="6"/>
  <c r="GN45" i="6"/>
  <c r="GN52" i="6"/>
  <c r="GV34" i="6"/>
  <c r="GV45" i="6"/>
  <c r="GV52" i="6"/>
  <c r="BS46" i="6"/>
  <c r="BS45" i="6"/>
  <c r="BS52" i="6"/>
  <c r="DT12" i="6"/>
  <c r="DH12" i="6"/>
  <c r="CR12" i="6"/>
  <c r="CB12" i="6"/>
  <c r="AX46" i="6"/>
  <c r="AX45" i="6"/>
  <c r="AX52" i="6"/>
  <c r="HB32" i="6"/>
  <c r="GX32" i="6"/>
  <c r="GT32" i="6"/>
  <c r="GP32" i="6"/>
  <c r="GL32" i="6"/>
  <c r="GH32" i="6"/>
  <c r="GD32" i="6"/>
  <c r="FZ32" i="6"/>
  <c r="FV32" i="6"/>
  <c r="FR32" i="6"/>
  <c r="FN32" i="6"/>
  <c r="FJ32" i="6"/>
  <c r="FF32" i="6"/>
  <c r="HA32" i="6"/>
  <c r="GW32" i="6"/>
  <c r="GS32" i="6"/>
  <c r="GO32" i="6"/>
  <c r="GK32" i="6"/>
  <c r="GG32" i="6"/>
  <c r="GC32" i="6"/>
  <c r="FY32" i="6"/>
  <c r="FU32" i="6"/>
  <c r="FQ32" i="6"/>
  <c r="FM32" i="6"/>
  <c r="FI32" i="6"/>
  <c r="FE32" i="6"/>
  <c r="FD24" i="6"/>
  <c r="FH24" i="6"/>
  <c r="FL24" i="6"/>
  <c r="FP24" i="6"/>
  <c r="FT24" i="6"/>
  <c r="FX24" i="6"/>
  <c r="GB24" i="6"/>
  <c r="GF24" i="6"/>
  <c r="GJ24" i="6"/>
  <c r="GN24" i="6"/>
  <c r="GR24" i="6"/>
  <c r="GV24" i="6"/>
  <c r="GZ24" i="6"/>
  <c r="FE24" i="6"/>
  <c r="FI24" i="6"/>
  <c r="FM24" i="6"/>
  <c r="FQ24" i="6"/>
  <c r="FU24" i="6"/>
  <c r="FY24" i="6"/>
  <c r="GC24" i="6"/>
  <c r="GG24" i="6"/>
  <c r="GK24" i="6"/>
  <c r="GO24" i="6"/>
  <c r="GS24" i="6"/>
  <c r="GW24" i="6"/>
  <c r="HA24" i="6"/>
  <c r="ED12" i="6"/>
  <c r="DZ12" i="6"/>
  <c r="DV12" i="6"/>
  <c r="DR12" i="6"/>
  <c r="DN12" i="6"/>
  <c r="DJ12" i="6"/>
  <c r="DF12" i="6"/>
  <c r="DB12" i="6"/>
  <c r="CX12" i="6"/>
  <c r="CT12" i="6"/>
  <c r="CP12" i="6"/>
  <c r="CL12" i="6"/>
  <c r="CH12" i="6"/>
  <c r="CD12" i="6"/>
  <c r="BZ12" i="6"/>
  <c r="HB5" i="6"/>
  <c r="HB51" i="6"/>
  <c r="GX5" i="6"/>
  <c r="GX51" i="6"/>
  <c r="GT5" i="6"/>
  <c r="GT51" i="6"/>
  <c r="GP5" i="6"/>
  <c r="GP51" i="6"/>
  <c r="GL5" i="6"/>
  <c r="GL51" i="6"/>
  <c r="GH5" i="6"/>
  <c r="GH51" i="6"/>
  <c r="GD5" i="6"/>
  <c r="GD51" i="6"/>
  <c r="FZ5" i="6"/>
  <c r="FZ51" i="6"/>
  <c r="FV5" i="6"/>
  <c r="FV51" i="6"/>
  <c r="FR5" i="6"/>
  <c r="FR51" i="6"/>
  <c r="FN5" i="6"/>
  <c r="FN51" i="6"/>
  <c r="FJ5" i="6"/>
  <c r="FJ51" i="6"/>
  <c r="FF5" i="6"/>
  <c r="FF51" i="6"/>
  <c r="HB12" i="6"/>
  <c r="HB36" i="6"/>
  <c r="HB38" i="6"/>
  <c r="HB47" i="6"/>
  <c r="GX12" i="6"/>
  <c r="GX36" i="6"/>
  <c r="GX38" i="6"/>
  <c r="GX47" i="6"/>
  <c r="GT12" i="6"/>
  <c r="GT36" i="6"/>
  <c r="GT38" i="6"/>
  <c r="GT47" i="6"/>
  <c r="GP12" i="6"/>
  <c r="GP36" i="6"/>
  <c r="GP38" i="6"/>
  <c r="GP47" i="6"/>
  <c r="GL12" i="6"/>
  <c r="GL36" i="6"/>
  <c r="GL38" i="6"/>
  <c r="GL47" i="6"/>
  <c r="GH12" i="6"/>
  <c r="GH36" i="6"/>
  <c r="GH38" i="6"/>
  <c r="GH47" i="6"/>
  <c r="GD12" i="6"/>
  <c r="GD36" i="6"/>
  <c r="GD38" i="6"/>
  <c r="GD47" i="6"/>
  <c r="FZ12" i="6"/>
  <c r="FZ36" i="6"/>
  <c r="FZ38" i="6"/>
  <c r="FZ47" i="6"/>
  <c r="FV12" i="6"/>
  <c r="FV36" i="6"/>
  <c r="FV38" i="6"/>
  <c r="FV47" i="6"/>
  <c r="FR12" i="6"/>
  <c r="FR36" i="6"/>
  <c r="FR38" i="6"/>
  <c r="FR47" i="6"/>
  <c r="FN12" i="6"/>
  <c r="FN36" i="6"/>
  <c r="FN38" i="6"/>
  <c r="FN47" i="6"/>
  <c r="FJ12" i="6"/>
  <c r="FJ36" i="6"/>
  <c r="FJ38" i="6"/>
  <c r="FJ47" i="6"/>
  <c r="FF12" i="6"/>
  <c r="FF36" i="6"/>
  <c r="FF38" i="6"/>
  <c r="FF47" i="6"/>
  <c r="HB15" i="6"/>
  <c r="HB41" i="6"/>
  <c r="HB42" i="6"/>
  <c r="HB46" i="6"/>
  <c r="GX15" i="6"/>
  <c r="GX41" i="6"/>
  <c r="GX42" i="6"/>
  <c r="GX46" i="6"/>
  <c r="GT15" i="6"/>
  <c r="GT41" i="6"/>
  <c r="GT42" i="6"/>
  <c r="GT46" i="6"/>
  <c r="GP15" i="6"/>
  <c r="GP41" i="6"/>
  <c r="GP42" i="6"/>
  <c r="GP46" i="6"/>
  <c r="GL15" i="6"/>
  <c r="GL41" i="6"/>
  <c r="GL42" i="6"/>
  <c r="GL46" i="6"/>
  <c r="GH15" i="6"/>
  <c r="GH41" i="6"/>
  <c r="GH42" i="6"/>
  <c r="GH46" i="6"/>
  <c r="GD15" i="6"/>
  <c r="GD41" i="6"/>
  <c r="GD42" i="6"/>
  <c r="GD46" i="6"/>
  <c r="FZ15" i="6"/>
  <c r="FZ41" i="6"/>
  <c r="FZ42" i="6"/>
  <c r="FZ46" i="6"/>
  <c r="FV15" i="6"/>
  <c r="FV41" i="6"/>
  <c r="FV42" i="6"/>
  <c r="FV46" i="6"/>
  <c r="FR15" i="6"/>
  <c r="FR41" i="6"/>
  <c r="FR42" i="6"/>
  <c r="FR46" i="6"/>
  <c r="FN15" i="6"/>
  <c r="FN41" i="6"/>
  <c r="FN42" i="6"/>
  <c r="FN46" i="6"/>
  <c r="FJ15" i="6"/>
  <c r="FJ41" i="6"/>
  <c r="FJ42" i="6"/>
  <c r="FJ46" i="6"/>
  <c r="FF15" i="6"/>
  <c r="FF41" i="6"/>
  <c r="FF42" i="6"/>
  <c r="FF46" i="6"/>
  <c r="HB16" i="6"/>
  <c r="GX16" i="6"/>
  <c r="GT16" i="6"/>
  <c r="GP16" i="6"/>
  <c r="GL16" i="6"/>
  <c r="GH16" i="6"/>
  <c r="GD16" i="6"/>
  <c r="FZ16" i="6"/>
  <c r="FV16" i="6"/>
  <c r="FR16" i="6"/>
  <c r="FN16" i="6"/>
  <c r="FJ16" i="6"/>
  <c r="FF16" i="6"/>
  <c r="HB20" i="6"/>
  <c r="GX20" i="6"/>
  <c r="GT20" i="6"/>
  <c r="GP20" i="6"/>
  <c r="GL20" i="6"/>
  <c r="GH20" i="6"/>
  <c r="GD20" i="6"/>
  <c r="FZ20" i="6"/>
  <c r="FV20" i="6"/>
  <c r="FR20" i="6"/>
  <c r="FN20" i="6"/>
  <c r="FJ20" i="6"/>
  <c r="FF20" i="6"/>
  <c r="HB21" i="6"/>
  <c r="GX21" i="6"/>
  <c r="GT21" i="6"/>
  <c r="GP21" i="6"/>
  <c r="GL21" i="6"/>
  <c r="GH21" i="6"/>
  <c r="GD21" i="6"/>
  <c r="FZ21" i="6"/>
  <c r="FV21" i="6"/>
  <c r="FR21" i="6"/>
  <c r="FN21" i="6"/>
  <c r="FJ21" i="6"/>
  <c r="FF21" i="6"/>
  <c r="GY24" i="6"/>
  <c r="GQ24" i="6"/>
  <c r="GI24" i="6"/>
  <c r="GA24" i="6"/>
  <c r="FS24" i="6"/>
  <c r="FK24" i="6"/>
  <c r="FC25" i="6"/>
  <c r="GU25" i="6"/>
  <c r="GM25" i="6"/>
  <c r="GE25" i="6"/>
  <c r="FW25" i="6"/>
  <c r="FO25" i="6"/>
  <c r="FG25" i="6"/>
  <c r="FG31" i="6"/>
  <c r="FO31" i="6"/>
  <c r="FW31" i="6"/>
  <c r="GE31" i="6"/>
  <c r="GM31" i="6"/>
  <c r="FC32" i="6"/>
  <c r="FK32" i="6"/>
  <c r="FS32" i="6"/>
  <c r="GA32" i="6"/>
  <c r="GI32" i="6"/>
  <c r="GQ32" i="6"/>
  <c r="GY32" i="6"/>
  <c r="FG33" i="6"/>
  <c r="FO33" i="6"/>
  <c r="FW33" i="6"/>
  <c r="GE33" i="6"/>
  <c r="GM33" i="6"/>
  <c r="GU33" i="6"/>
  <c r="FC34" i="6"/>
  <c r="FC45" i="6"/>
  <c r="FC52" i="6"/>
  <c r="FK34" i="6"/>
  <c r="FK45" i="6"/>
  <c r="FK52" i="6"/>
  <c r="FS34" i="6"/>
  <c r="FS45" i="6"/>
  <c r="FS52" i="6"/>
  <c r="GA34" i="6"/>
  <c r="GA45" i="6"/>
  <c r="GA52" i="6"/>
  <c r="GI34" i="6"/>
  <c r="GI45" i="6"/>
  <c r="GI52" i="6"/>
  <c r="GQ34" i="6"/>
  <c r="GQ45" i="6"/>
  <c r="GQ52" i="6"/>
  <c r="GY34" i="6"/>
  <c r="GY45" i="6"/>
  <c r="GY52" i="6"/>
  <c r="AW45" i="6"/>
  <c r="AW52" i="6"/>
  <c r="AW46" i="6"/>
  <c r="V45" i="6"/>
  <c r="V52" i="6"/>
  <c r="V46" i="6"/>
  <c r="DX12" i="6"/>
  <c r="DL12" i="6"/>
  <c r="CZ12" i="6"/>
  <c r="CN12" i="6"/>
  <c r="CF12" i="6"/>
  <c r="HB31" i="6"/>
  <c r="GX31" i="6"/>
  <c r="GT31" i="6"/>
  <c r="GP31" i="6"/>
  <c r="GL31" i="6"/>
  <c r="GH31" i="6"/>
  <c r="GD31" i="6"/>
  <c r="FZ31" i="6"/>
  <c r="FV31" i="6"/>
  <c r="FR31" i="6"/>
  <c r="FN31" i="6"/>
  <c r="FJ31" i="6"/>
  <c r="FF31" i="6"/>
  <c r="HA31" i="6"/>
  <c r="GW31" i="6"/>
  <c r="GS31" i="6"/>
  <c r="GO31" i="6"/>
  <c r="GK31" i="6"/>
  <c r="GG31" i="6"/>
  <c r="GC31" i="6"/>
  <c r="FY31" i="6"/>
  <c r="FU31" i="6"/>
  <c r="FQ31" i="6"/>
  <c r="FM31" i="6"/>
  <c r="FI31" i="6"/>
  <c r="FE31" i="6"/>
  <c r="EC12" i="6"/>
  <c r="DY12" i="6"/>
  <c r="DU12" i="6"/>
  <c r="DQ12" i="6"/>
  <c r="DM12" i="6"/>
  <c r="DI12" i="6"/>
  <c r="DE12" i="6"/>
  <c r="DA12" i="6"/>
  <c r="CW12" i="6"/>
  <c r="CS12" i="6"/>
  <c r="CO12" i="6"/>
  <c r="CK12" i="6"/>
  <c r="CG12" i="6"/>
  <c r="CC12" i="6"/>
  <c r="HA5" i="6"/>
  <c r="HA51" i="6"/>
  <c r="GW5" i="6"/>
  <c r="GW51" i="6"/>
  <c r="GS5" i="6"/>
  <c r="GS51" i="6"/>
  <c r="GO5" i="6"/>
  <c r="GO51" i="6"/>
  <c r="GK5" i="6"/>
  <c r="GK51" i="6"/>
  <c r="GG5" i="6"/>
  <c r="GG51" i="6"/>
  <c r="GC5" i="6"/>
  <c r="GC51" i="6"/>
  <c r="FY5" i="6"/>
  <c r="FY51" i="6"/>
  <c r="FU5" i="6"/>
  <c r="FU51" i="6"/>
  <c r="FQ5" i="6"/>
  <c r="FQ51" i="6"/>
  <c r="FM5" i="6"/>
  <c r="FM51" i="6"/>
  <c r="FI5" i="6"/>
  <c r="FI51" i="6"/>
  <c r="HA12" i="6"/>
  <c r="HA36" i="6"/>
  <c r="HA38" i="6"/>
  <c r="HA47" i="6"/>
  <c r="GW12" i="6"/>
  <c r="GW36" i="6"/>
  <c r="GW38" i="6"/>
  <c r="GW47" i="6"/>
  <c r="GS12" i="6"/>
  <c r="GS36" i="6"/>
  <c r="GS38" i="6"/>
  <c r="GS47" i="6"/>
  <c r="GO12" i="6"/>
  <c r="GO36" i="6"/>
  <c r="GO38" i="6"/>
  <c r="GO47" i="6"/>
  <c r="GK12" i="6"/>
  <c r="GK36" i="6"/>
  <c r="GK38" i="6"/>
  <c r="GK47" i="6"/>
  <c r="GG12" i="6"/>
  <c r="GG36" i="6"/>
  <c r="GG38" i="6"/>
  <c r="GG47" i="6"/>
  <c r="GC12" i="6"/>
  <c r="GC36" i="6"/>
  <c r="GC38" i="6"/>
  <c r="GC47" i="6"/>
  <c r="FY12" i="6"/>
  <c r="FY36" i="6"/>
  <c r="FY38" i="6"/>
  <c r="FY47" i="6"/>
  <c r="FU12" i="6"/>
  <c r="FU36" i="6"/>
  <c r="FU38" i="6"/>
  <c r="FU47" i="6"/>
  <c r="FQ12" i="6"/>
  <c r="FQ36" i="6"/>
  <c r="FQ38" i="6"/>
  <c r="FQ47" i="6"/>
  <c r="FM12" i="6"/>
  <c r="FM36" i="6"/>
  <c r="FM38" i="6"/>
  <c r="FM47" i="6"/>
  <c r="FI12" i="6"/>
  <c r="FI36" i="6"/>
  <c r="FI38" i="6"/>
  <c r="FI47" i="6"/>
  <c r="HA15" i="6"/>
  <c r="HA41" i="6"/>
  <c r="HA42" i="6"/>
  <c r="HA46" i="6"/>
  <c r="GW15" i="6"/>
  <c r="GW41" i="6"/>
  <c r="GW42" i="6"/>
  <c r="GW46" i="6"/>
  <c r="GS15" i="6"/>
  <c r="GS41" i="6"/>
  <c r="GS42" i="6"/>
  <c r="GS46" i="6"/>
  <c r="GO15" i="6"/>
  <c r="GO41" i="6"/>
  <c r="GO42" i="6"/>
  <c r="GO46" i="6"/>
  <c r="GK15" i="6"/>
  <c r="GK41" i="6"/>
  <c r="GK42" i="6"/>
  <c r="GK46" i="6"/>
  <c r="GG15" i="6"/>
  <c r="GG41" i="6"/>
  <c r="GG42" i="6"/>
  <c r="GG46" i="6"/>
  <c r="GC15" i="6"/>
  <c r="GC41" i="6"/>
  <c r="GC42" i="6"/>
  <c r="GC46" i="6"/>
  <c r="FY15" i="6"/>
  <c r="FY41" i="6"/>
  <c r="FY42" i="6"/>
  <c r="FY46" i="6"/>
  <c r="FU15" i="6"/>
  <c r="FU41" i="6"/>
  <c r="FU42" i="6"/>
  <c r="FU46" i="6"/>
  <c r="FQ15" i="6"/>
  <c r="FQ41" i="6"/>
  <c r="FQ42" i="6"/>
  <c r="FQ46" i="6"/>
  <c r="FM15" i="6"/>
  <c r="FM41" i="6"/>
  <c r="FM42" i="6"/>
  <c r="FM46" i="6"/>
  <c r="FI15" i="6"/>
  <c r="FI41" i="6"/>
  <c r="FI42" i="6"/>
  <c r="FI46" i="6"/>
  <c r="HA16" i="6"/>
  <c r="GW16" i="6"/>
  <c r="GS16" i="6"/>
  <c r="GO16" i="6"/>
  <c r="GK16" i="6"/>
  <c r="GG16" i="6"/>
  <c r="GC16" i="6"/>
  <c r="FY16" i="6"/>
  <c r="FU16" i="6"/>
  <c r="FQ16" i="6"/>
  <c r="FM16" i="6"/>
  <c r="FI16" i="6"/>
  <c r="HA20" i="6"/>
  <c r="GW20" i="6"/>
  <c r="GS20" i="6"/>
  <c r="GO20" i="6"/>
  <c r="GK20" i="6"/>
  <c r="GG20" i="6"/>
  <c r="GC20" i="6"/>
  <c r="FY20" i="6"/>
  <c r="FU20" i="6"/>
  <c r="FQ20" i="6"/>
  <c r="FM20" i="6"/>
  <c r="FI20" i="6"/>
  <c r="HA21" i="6"/>
  <c r="GW21" i="6"/>
  <c r="GS21" i="6"/>
  <c r="GO21" i="6"/>
  <c r="GK21" i="6"/>
  <c r="GG21" i="6"/>
  <c r="GC21" i="6"/>
  <c r="FY21" i="6"/>
  <c r="FU21" i="6"/>
  <c r="FQ21" i="6"/>
  <c r="FM21" i="6"/>
  <c r="FI21" i="6"/>
  <c r="GX24" i="6"/>
  <c r="GP24" i="6"/>
  <c r="GH24" i="6"/>
  <c r="FZ24" i="6"/>
  <c r="FR24" i="6"/>
  <c r="FJ24" i="6"/>
  <c r="HB25" i="6"/>
  <c r="GT25" i="6"/>
  <c r="GL25" i="6"/>
  <c r="GD25" i="6"/>
  <c r="FV25" i="6"/>
  <c r="FN25" i="6"/>
  <c r="FF25" i="6"/>
  <c r="FH31" i="6"/>
  <c r="FP31" i="6"/>
  <c r="FX31" i="6"/>
  <c r="GF31" i="6"/>
  <c r="GN31" i="6"/>
  <c r="GV31" i="6"/>
  <c r="FD32" i="6"/>
  <c r="FL32" i="6"/>
  <c r="FT32" i="6"/>
  <c r="GB32" i="6"/>
  <c r="GJ32" i="6"/>
  <c r="GR32" i="6"/>
  <c r="GZ32" i="6"/>
  <c r="FH33" i="6"/>
  <c r="FP33" i="6"/>
  <c r="FX33" i="6"/>
  <c r="GF33" i="6"/>
  <c r="GN33" i="6"/>
  <c r="GV33" i="6"/>
  <c r="FD34" i="6"/>
  <c r="FD45" i="6"/>
  <c r="FD52" i="6"/>
  <c r="FL34" i="6"/>
  <c r="FL45" i="6"/>
  <c r="FL52" i="6"/>
  <c r="FT34" i="6"/>
  <c r="FT45" i="6"/>
  <c r="FT52" i="6"/>
  <c r="GB34" i="6"/>
  <c r="GB45" i="6"/>
  <c r="GB52" i="6"/>
  <c r="GJ34" i="6"/>
  <c r="GJ45" i="6"/>
  <c r="GJ52" i="6"/>
  <c r="GR34" i="6"/>
  <c r="GR45" i="6"/>
  <c r="GR52" i="6"/>
  <c r="GZ34" i="6"/>
  <c r="GZ45" i="6"/>
  <c r="GZ52" i="6"/>
  <c r="ED33" i="6"/>
  <c r="DZ33" i="6"/>
  <c r="DV33" i="6"/>
  <c r="DR33" i="6"/>
  <c r="DN33" i="6"/>
  <c r="DJ33" i="6"/>
  <c r="DF33" i="6"/>
  <c r="DB33" i="6"/>
  <c r="CX33" i="6"/>
  <c r="CT33" i="6"/>
  <c r="CP33" i="6"/>
  <c r="CL33" i="6"/>
  <c r="CH33" i="6"/>
  <c r="CD33" i="6"/>
  <c r="BZ33" i="6"/>
  <c r="EC33" i="6"/>
  <c r="DY33" i="6"/>
  <c r="DU33" i="6"/>
  <c r="DQ33" i="6"/>
  <c r="DM33" i="6"/>
  <c r="DI33" i="6"/>
  <c r="DE33" i="6"/>
  <c r="DA33" i="6"/>
  <c r="CW33" i="6"/>
  <c r="CS33" i="6"/>
  <c r="CO33" i="6"/>
  <c r="CK33" i="6"/>
  <c r="CG33" i="6"/>
  <c r="CC33" i="6"/>
  <c r="BY33" i="6"/>
  <c r="EB33" i="6"/>
  <c r="DX33" i="6"/>
  <c r="DT33" i="6"/>
  <c r="DP33" i="6"/>
  <c r="DL33" i="6"/>
  <c r="DH33" i="6"/>
  <c r="DD33" i="6"/>
  <c r="CZ33" i="6"/>
  <c r="CV33" i="6"/>
  <c r="CR33" i="6"/>
  <c r="CN33" i="6"/>
  <c r="CJ33" i="6"/>
  <c r="CF33" i="6"/>
  <c r="CB33" i="6"/>
  <c r="BX33" i="6"/>
  <c r="EA33" i="6"/>
  <c r="DW33" i="6"/>
  <c r="DS33" i="6"/>
  <c r="DO33" i="6"/>
  <c r="DK33" i="6"/>
  <c r="DG33" i="6"/>
  <c r="DC33" i="6"/>
  <c r="CY33" i="6"/>
  <c r="CU33" i="6"/>
  <c r="CQ33" i="6"/>
  <c r="CM33" i="6"/>
  <c r="CI33" i="6"/>
  <c r="CE33" i="6"/>
  <c r="CA33" i="6"/>
  <c r="BW33" i="6"/>
  <c r="ED13" i="6"/>
  <c r="DZ13" i="6"/>
  <c r="DV13" i="6"/>
  <c r="DR13" i="6"/>
  <c r="DN13" i="6"/>
  <c r="DJ13" i="6"/>
  <c r="DF13" i="6"/>
  <c r="DB13" i="6"/>
  <c r="CX13" i="6"/>
  <c r="CT13" i="6"/>
  <c r="CP13" i="6"/>
  <c r="CL13" i="6"/>
  <c r="CH13" i="6"/>
  <c r="CD13" i="6"/>
  <c r="BZ13" i="6"/>
  <c r="EC13" i="6"/>
  <c r="DY13" i="6"/>
  <c r="DU13" i="6"/>
  <c r="DQ13" i="6"/>
  <c r="DM13" i="6"/>
  <c r="DI13" i="6"/>
  <c r="DE13" i="6"/>
  <c r="DA13" i="6"/>
  <c r="CW13" i="6"/>
  <c r="CS13" i="6"/>
  <c r="CO13" i="6"/>
  <c r="CK13" i="6"/>
  <c r="CG13" i="6"/>
  <c r="CC13" i="6"/>
  <c r="BY13" i="6"/>
  <c r="EB13" i="6"/>
  <c r="DX13" i="6"/>
  <c r="DT13" i="6"/>
  <c r="DP13" i="6"/>
  <c r="DL13" i="6"/>
  <c r="DH13" i="6"/>
  <c r="DD13" i="6"/>
  <c r="CZ13" i="6"/>
  <c r="CV13" i="6"/>
  <c r="CR13" i="6"/>
  <c r="CN13" i="6"/>
  <c r="CJ13" i="6"/>
  <c r="CF13" i="6"/>
  <c r="CB13" i="6"/>
  <c r="BX13" i="6"/>
  <c r="EA13" i="6"/>
  <c r="DW13" i="6"/>
  <c r="DS13" i="6"/>
  <c r="DO13" i="6"/>
  <c r="DK13" i="6"/>
  <c r="DG13" i="6"/>
  <c r="DC13" i="6"/>
  <c r="CY13" i="6"/>
  <c r="CU13" i="6"/>
  <c r="CQ13" i="6"/>
  <c r="CM13" i="6"/>
  <c r="CI13" i="6"/>
  <c r="CE13" i="6"/>
  <c r="CA13" i="6"/>
  <c r="BW13" i="6"/>
  <c r="BW5" i="6"/>
  <c r="BW51" i="6"/>
  <c r="CA5" i="6"/>
  <c r="CA51" i="6"/>
  <c r="CE5" i="6"/>
  <c r="CE51" i="6"/>
  <c r="CI5" i="6"/>
  <c r="CI51" i="6"/>
  <c r="CM5" i="6"/>
  <c r="CM51" i="6"/>
  <c r="CQ5" i="6"/>
  <c r="CQ51" i="6"/>
  <c r="CU5" i="6"/>
  <c r="CU51" i="6"/>
  <c r="CY5" i="6"/>
  <c r="CY51" i="6"/>
  <c r="DC5" i="6"/>
  <c r="DC51" i="6"/>
  <c r="DG5" i="6"/>
  <c r="DG51" i="6"/>
  <c r="DK5" i="6"/>
  <c r="DK51" i="6"/>
  <c r="DO5" i="6"/>
  <c r="DO51" i="6"/>
  <c r="DS5" i="6"/>
  <c r="DS51" i="6"/>
  <c r="DW5" i="6"/>
  <c r="DW51" i="6"/>
  <c r="EA5" i="6"/>
  <c r="EA51" i="6"/>
  <c r="BV5" i="6"/>
  <c r="BV51" i="6"/>
  <c r="BX5" i="6"/>
  <c r="BX51" i="6"/>
  <c r="CB5" i="6"/>
  <c r="CB51" i="6"/>
  <c r="CF5" i="6"/>
  <c r="CF51" i="6"/>
  <c r="CJ5" i="6"/>
  <c r="CJ51" i="6"/>
  <c r="CN5" i="6"/>
  <c r="CN51" i="6"/>
  <c r="CR5" i="6"/>
  <c r="CR51" i="6"/>
  <c r="CV5" i="6"/>
  <c r="CV51" i="6"/>
  <c r="CZ5" i="6"/>
  <c r="CZ51" i="6"/>
  <c r="DD5" i="6"/>
  <c r="DD51" i="6"/>
  <c r="DH5" i="6"/>
  <c r="DH51" i="6"/>
  <c r="DL5" i="6"/>
  <c r="DL51" i="6"/>
  <c r="DP5" i="6"/>
  <c r="DP51" i="6"/>
  <c r="DT5" i="6"/>
  <c r="DT51" i="6"/>
  <c r="DX5" i="6"/>
  <c r="DX51" i="6"/>
  <c r="EB5" i="6"/>
  <c r="EB51" i="6"/>
  <c r="BY5" i="6"/>
  <c r="BY51" i="6"/>
  <c r="CC5" i="6"/>
  <c r="CC51" i="6"/>
  <c r="CG5" i="6"/>
  <c r="CG51" i="6"/>
  <c r="CK5" i="6"/>
  <c r="CK51" i="6"/>
  <c r="CO5" i="6"/>
  <c r="CO51" i="6"/>
  <c r="CS5" i="6"/>
  <c r="CS51" i="6"/>
  <c r="CW5" i="6"/>
  <c r="CW51" i="6"/>
  <c r="DA5" i="6"/>
  <c r="DA51" i="6"/>
  <c r="DE5" i="6"/>
  <c r="DE51" i="6"/>
  <c r="DI5" i="6"/>
  <c r="DI51" i="6"/>
  <c r="DM5" i="6"/>
  <c r="DM51" i="6"/>
  <c r="DQ5" i="6"/>
  <c r="DQ51" i="6"/>
  <c r="DU5" i="6"/>
  <c r="DU51" i="6"/>
  <c r="DY5" i="6"/>
  <c r="DY51" i="6"/>
  <c r="EC5" i="6"/>
  <c r="EC51" i="6"/>
  <c r="BZ5" i="6"/>
  <c r="BZ51" i="6"/>
  <c r="CD5" i="6"/>
  <c r="CD51" i="6"/>
  <c r="CH5" i="6"/>
  <c r="CH51" i="6"/>
  <c r="CL5" i="6"/>
  <c r="CL51" i="6"/>
  <c r="CP5" i="6"/>
  <c r="CP51" i="6"/>
  <c r="CT5" i="6"/>
  <c r="CT51" i="6"/>
  <c r="CX5" i="6"/>
  <c r="CX51" i="6"/>
  <c r="DB5" i="6"/>
  <c r="DB51" i="6"/>
  <c r="DF5" i="6"/>
  <c r="DF51" i="6"/>
  <c r="DJ5" i="6"/>
  <c r="DJ51" i="6"/>
  <c r="DN5" i="6"/>
  <c r="DN51" i="6"/>
  <c r="DR5" i="6"/>
  <c r="DR51" i="6"/>
  <c r="DV5" i="6"/>
  <c r="DV51" i="6"/>
  <c r="DZ5" i="6"/>
  <c r="DZ51" i="6"/>
  <c r="ED5" i="6"/>
  <c r="ED51" i="6"/>
  <c r="ED32" i="6"/>
  <c r="DZ32" i="6"/>
  <c r="DV32" i="6"/>
  <c r="DR32" i="6"/>
  <c r="DN32" i="6"/>
  <c r="DJ32" i="6"/>
  <c r="DF32" i="6"/>
  <c r="DB32" i="6"/>
  <c r="CX32" i="6"/>
  <c r="CT32" i="6"/>
  <c r="CP32" i="6"/>
  <c r="CL32" i="6"/>
  <c r="CH32" i="6"/>
  <c r="CD32" i="6"/>
  <c r="BZ32" i="6"/>
  <c r="EC32" i="6"/>
  <c r="DY32" i="6"/>
  <c r="DU32" i="6"/>
  <c r="DQ32" i="6"/>
  <c r="DM32" i="6"/>
  <c r="DI32" i="6"/>
  <c r="DE32" i="6"/>
  <c r="DA32" i="6"/>
  <c r="CW32" i="6"/>
  <c r="CS32" i="6"/>
  <c r="CO32" i="6"/>
  <c r="CK32" i="6"/>
  <c r="CG32" i="6"/>
  <c r="CC32" i="6"/>
  <c r="BY32" i="6"/>
  <c r="EB32" i="6"/>
  <c r="DX32" i="6"/>
  <c r="DT32" i="6"/>
  <c r="DP32" i="6"/>
  <c r="DL32" i="6"/>
  <c r="DH32" i="6"/>
  <c r="DD32" i="6"/>
  <c r="CZ32" i="6"/>
  <c r="CV32" i="6"/>
  <c r="CR32" i="6"/>
  <c r="CN32" i="6"/>
  <c r="CJ32" i="6"/>
  <c r="CF32" i="6"/>
  <c r="CB32" i="6"/>
  <c r="BX32" i="6"/>
  <c r="EA32" i="6"/>
  <c r="DW32" i="6"/>
  <c r="DS32" i="6"/>
  <c r="DO32" i="6"/>
  <c r="DK32" i="6"/>
  <c r="DG32" i="6"/>
  <c r="DC32" i="6"/>
  <c r="CY32" i="6"/>
  <c r="CU32" i="6"/>
  <c r="CQ32" i="6"/>
  <c r="CM32" i="6"/>
  <c r="CI32" i="6"/>
  <c r="CE32" i="6"/>
  <c r="CA32" i="6"/>
  <c r="BW32" i="6"/>
  <c r="ED28" i="6"/>
  <c r="DZ28" i="6"/>
  <c r="DV28" i="6"/>
  <c r="DR28" i="6"/>
  <c r="DN28" i="6"/>
  <c r="DJ28" i="6"/>
  <c r="DF28" i="6"/>
  <c r="DB28" i="6"/>
  <c r="CX28" i="6"/>
  <c r="CT28" i="6"/>
  <c r="CP28" i="6"/>
  <c r="CL28" i="6"/>
  <c r="CH28" i="6"/>
  <c r="CD28" i="6"/>
  <c r="BZ28" i="6"/>
  <c r="EC28" i="6"/>
  <c r="DY28" i="6"/>
  <c r="DU28" i="6"/>
  <c r="DQ28" i="6"/>
  <c r="DM28" i="6"/>
  <c r="DI28" i="6"/>
  <c r="DE28" i="6"/>
  <c r="DA28" i="6"/>
  <c r="CW28" i="6"/>
  <c r="CS28" i="6"/>
  <c r="CO28" i="6"/>
  <c r="CK28" i="6"/>
  <c r="CG28" i="6"/>
  <c r="CC28" i="6"/>
  <c r="BY28" i="6"/>
  <c r="EB28" i="6"/>
  <c r="DX28" i="6"/>
  <c r="DT28" i="6"/>
  <c r="DP28" i="6"/>
  <c r="DL28" i="6"/>
  <c r="DH28" i="6"/>
  <c r="DD28" i="6"/>
  <c r="CZ28" i="6"/>
  <c r="CV28" i="6"/>
  <c r="CR28" i="6"/>
  <c r="CN28" i="6"/>
  <c r="CJ28" i="6"/>
  <c r="CF28" i="6"/>
  <c r="CB28" i="6"/>
  <c r="BX28" i="6"/>
  <c r="EA28" i="6"/>
  <c r="DW28" i="6"/>
  <c r="DS28" i="6"/>
  <c r="DO28" i="6"/>
  <c r="DK28" i="6"/>
  <c r="DG28" i="6"/>
  <c r="DC28" i="6"/>
  <c r="CY28" i="6"/>
  <c r="CU28" i="6"/>
  <c r="CQ28" i="6"/>
  <c r="CM28" i="6"/>
  <c r="CI28" i="6"/>
  <c r="CE28" i="6"/>
  <c r="CA28" i="6"/>
  <c r="BW28" i="6"/>
  <c r="ED20" i="6"/>
  <c r="DZ20" i="6"/>
  <c r="DV20" i="6"/>
  <c r="DR20" i="6"/>
  <c r="DN20" i="6"/>
  <c r="DJ20" i="6"/>
  <c r="DF20" i="6"/>
  <c r="DB20" i="6"/>
  <c r="CX20" i="6"/>
  <c r="CT20" i="6"/>
  <c r="CP20" i="6"/>
  <c r="CL20" i="6"/>
  <c r="CH20" i="6"/>
  <c r="CD20" i="6"/>
  <c r="BZ20" i="6"/>
  <c r="EC20" i="6"/>
  <c r="DY20" i="6"/>
  <c r="DU20" i="6"/>
  <c r="DQ20" i="6"/>
  <c r="DM20" i="6"/>
  <c r="DI20" i="6"/>
  <c r="DE20" i="6"/>
  <c r="DA20" i="6"/>
  <c r="CW20" i="6"/>
  <c r="CS20" i="6"/>
  <c r="CO20" i="6"/>
  <c r="CK20" i="6"/>
  <c r="CG20" i="6"/>
  <c r="CC20" i="6"/>
  <c r="BY20" i="6"/>
  <c r="EB20" i="6"/>
  <c r="DX20" i="6"/>
  <c r="DT20" i="6"/>
  <c r="DP20" i="6"/>
  <c r="DL20" i="6"/>
  <c r="DH20" i="6"/>
  <c r="DD20" i="6"/>
  <c r="CZ20" i="6"/>
  <c r="CV20" i="6"/>
  <c r="CR20" i="6"/>
  <c r="CN20" i="6"/>
  <c r="CJ20" i="6"/>
  <c r="CF20" i="6"/>
  <c r="CB20" i="6"/>
  <c r="BX20" i="6"/>
  <c r="EA20" i="6"/>
  <c r="DW20" i="6"/>
  <c r="DS20" i="6"/>
  <c r="DO20" i="6"/>
  <c r="DK20" i="6"/>
  <c r="DG20" i="6"/>
  <c r="DC20" i="6"/>
  <c r="CY20" i="6"/>
  <c r="CU20" i="6"/>
  <c r="CQ20" i="6"/>
  <c r="CM20" i="6"/>
  <c r="CI20" i="6"/>
  <c r="CE20" i="6"/>
  <c r="CA20" i="6"/>
  <c r="BW20" i="6"/>
  <c r="ED31" i="6"/>
  <c r="DZ31" i="6"/>
  <c r="DV31" i="6"/>
  <c r="DR31" i="6"/>
  <c r="DN31" i="6"/>
  <c r="DJ31" i="6"/>
  <c r="DF31" i="6"/>
  <c r="DB31" i="6"/>
  <c r="CX31" i="6"/>
  <c r="CT31" i="6"/>
  <c r="CP31" i="6"/>
  <c r="CL31" i="6"/>
  <c r="CH31" i="6"/>
  <c r="CD31" i="6"/>
  <c r="BZ31" i="6"/>
  <c r="EC31" i="6"/>
  <c r="DY31" i="6"/>
  <c r="DU31" i="6"/>
  <c r="DQ31" i="6"/>
  <c r="DM31" i="6"/>
  <c r="DI31" i="6"/>
  <c r="DE31" i="6"/>
  <c r="DA31" i="6"/>
  <c r="CW31" i="6"/>
  <c r="CS31" i="6"/>
  <c r="CO31" i="6"/>
  <c r="CK31" i="6"/>
  <c r="CG31" i="6"/>
  <c r="CC31" i="6"/>
  <c r="BY31" i="6"/>
  <c r="EB31" i="6"/>
  <c r="DX31" i="6"/>
  <c r="DT31" i="6"/>
  <c r="DP31" i="6"/>
  <c r="DL31" i="6"/>
  <c r="DH31" i="6"/>
  <c r="DD31" i="6"/>
  <c r="CZ31" i="6"/>
  <c r="CV31" i="6"/>
  <c r="CR31" i="6"/>
  <c r="CN31" i="6"/>
  <c r="CJ31" i="6"/>
  <c r="CF31" i="6"/>
  <c r="CB31" i="6"/>
  <c r="BX31" i="6"/>
  <c r="EA31" i="6"/>
  <c r="DW31" i="6"/>
  <c r="DS31" i="6"/>
  <c r="DO31" i="6"/>
  <c r="DK31" i="6"/>
  <c r="DG31" i="6"/>
  <c r="DC31" i="6"/>
  <c r="CY31" i="6"/>
  <c r="CU31" i="6"/>
  <c r="CQ31" i="6"/>
  <c r="CM31" i="6"/>
  <c r="CI31" i="6"/>
  <c r="CE31" i="6"/>
  <c r="CA31" i="6"/>
  <c r="BW31" i="6"/>
  <c r="ED27" i="6"/>
  <c r="DZ27" i="6"/>
  <c r="DV27" i="6"/>
  <c r="DR27" i="6"/>
  <c r="DN27" i="6"/>
  <c r="DJ27" i="6"/>
  <c r="DF27" i="6"/>
  <c r="DB27" i="6"/>
  <c r="CX27" i="6"/>
  <c r="CT27" i="6"/>
  <c r="EC27" i="6"/>
  <c r="DY27" i="6"/>
  <c r="DU27" i="6"/>
  <c r="DQ27" i="6"/>
  <c r="EA27" i="6"/>
  <c r="DW27" i="6"/>
  <c r="DS27" i="6"/>
  <c r="DO27" i="6"/>
  <c r="DK27" i="6"/>
  <c r="DG27" i="6"/>
  <c r="DC27" i="6"/>
  <c r="CY27" i="6"/>
  <c r="CU27" i="6"/>
  <c r="CQ27" i="6"/>
  <c r="EB27" i="6"/>
  <c r="DM27" i="6"/>
  <c r="DE27" i="6"/>
  <c r="CW27" i="6"/>
  <c r="CP27" i="6"/>
  <c r="CL27" i="6"/>
  <c r="CH27" i="6"/>
  <c r="CD27" i="6"/>
  <c r="BZ27" i="6"/>
  <c r="DX27" i="6"/>
  <c r="DL27" i="6"/>
  <c r="DD27" i="6"/>
  <c r="CV27" i="6"/>
  <c r="CO27" i="6"/>
  <c r="CK27" i="6"/>
  <c r="CG27" i="6"/>
  <c r="CC27" i="6"/>
  <c r="BY27" i="6"/>
  <c r="DT27" i="6"/>
  <c r="DI27" i="6"/>
  <c r="DA27" i="6"/>
  <c r="CS27" i="6"/>
  <c r="CN27" i="6"/>
  <c r="CJ27" i="6"/>
  <c r="CF27" i="6"/>
  <c r="CB27" i="6"/>
  <c r="BX27" i="6"/>
  <c r="DP27" i="6"/>
  <c r="DH27" i="6"/>
  <c r="CZ27" i="6"/>
  <c r="CR27" i="6"/>
  <c r="CM27" i="6"/>
  <c r="CI27" i="6"/>
  <c r="CE27" i="6"/>
  <c r="CA27" i="6"/>
  <c r="BW27" i="6"/>
  <c r="ED34" i="6"/>
  <c r="DZ34" i="6"/>
  <c r="DV34" i="6"/>
  <c r="DR34" i="6"/>
  <c r="DN34" i="6"/>
  <c r="DJ34" i="6"/>
  <c r="DF34" i="6"/>
  <c r="DB34" i="6"/>
  <c r="CX34" i="6"/>
  <c r="CT34" i="6"/>
  <c r="CP34" i="6"/>
  <c r="CL34" i="6"/>
  <c r="CH34" i="6"/>
  <c r="CD34" i="6"/>
  <c r="BZ34" i="6"/>
  <c r="EC34" i="6"/>
  <c r="DY34" i="6"/>
  <c r="DU34" i="6"/>
  <c r="DQ34" i="6"/>
  <c r="DM34" i="6"/>
  <c r="DI34" i="6"/>
  <c r="DE34" i="6"/>
  <c r="DA34" i="6"/>
  <c r="CW34" i="6"/>
  <c r="CS34" i="6"/>
  <c r="CO34" i="6"/>
  <c r="CK34" i="6"/>
  <c r="CG34" i="6"/>
  <c r="CC34" i="6"/>
  <c r="BY34" i="6"/>
  <c r="EB34" i="6"/>
  <c r="DX34" i="6"/>
  <c r="DT34" i="6"/>
  <c r="DP34" i="6"/>
  <c r="DL34" i="6"/>
  <c r="DH34" i="6"/>
  <c r="DD34" i="6"/>
  <c r="CZ34" i="6"/>
  <c r="CV34" i="6"/>
  <c r="CR34" i="6"/>
  <c r="CN34" i="6"/>
  <c r="CJ34" i="6"/>
  <c r="CF34" i="6"/>
  <c r="CB34" i="6"/>
  <c r="BX34" i="6"/>
  <c r="EA34" i="6"/>
  <c r="DW34" i="6"/>
  <c r="DS34" i="6"/>
  <c r="DO34" i="6"/>
  <c r="DK34" i="6"/>
  <c r="DG34" i="6"/>
  <c r="DC34" i="6"/>
  <c r="CY34" i="6"/>
  <c r="CU34" i="6"/>
  <c r="CQ34" i="6"/>
  <c r="CM34" i="6"/>
  <c r="CI34" i="6"/>
  <c r="CE34" i="6"/>
  <c r="CA34" i="6"/>
  <c r="BW34" i="6"/>
  <c r="ED26" i="6"/>
  <c r="DZ26" i="6"/>
  <c r="DV26" i="6"/>
  <c r="DR26" i="6"/>
  <c r="DN26" i="6"/>
  <c r="DJ26" i="6"/>
  <c r="DF26" i="6"/>
  <c r="DB26" i="6"/>
  <c r="CX26" i="6"/>
  <c r="CT26" i="6"/>
  <c r="CP26" i="6"/>
  <c r="CL26" i="6"/>
  <c r="CH26" i="6"/>
  <c r="CD26" i="6"/>
  <c r="BZ26" i="6"/>
  <c r="EC26" i="6"/>
  <c r="DY26" i="6"/>
  <c r="DU26" i="6"/>
  <c r="DQ26" i="6"/>
  <c r="DM26" i="6"/>
  <c r="DI26" i="6"/>
  <c r="DE26" i="6"/>
  <c r="DA26" i="6"/>
  <c r="CW26" i="6"/>
  <c r="CS26" i="6"/>
  <c r="CO26" i="6"/>
  <c r="CK26" i="6"/>
  <c r="CG26" i="6"/>
  <c r="CC26" i="6"/>
  <c r="BY26" i="6"/>
  <c r="EB26" i="6"/>
  <c r="DX26" i="6"/>
  <c r="DT26" i="6"/>
  <c r="DP26" i="6"/>
  <c r="DL26" i="6"/>
  <c r="DH26" i="6"/>
  <c r="DD26" i="6"/>
  <c r="CZ26" i="6"/>
  <c r="CV26" i="6"/>
  <c r="CR26" i="6"/>
  <c r="CN26" i="6"/>
  <c r="CJ26" i="6"/>
  <c r="CF26" i="6"/>
  <c r="CB26" i="6"/>
  <c r="BX26" i="6"/>
  <c r="EA26" i="6"/>
  <c r="DW26" i="6"/>
  <c r="DS26" i="6"/>
  <c r="DO26" i="6"/>
  <c r="DK26" i="6"/>
  <c r="DG26" i="6"/>
  <c r="DC26" i="6"/>
  <c r="CY26" i="6"/>
  <c r="CU26" i="6"/>
  <c r="CQ26" i="6"/>
  <c r="CM26" i="6"/>
  <c r="CI26" i="6"/>
  <c r="CE26" i="6"/>
  <c r="CA26" i="6"/>
  <c r="BW26" i="6"/>
  <c r="BW15" i="6"/>
  <c r="BW42" i="6"/>
  <c r="CA15" i="6"/>
  <c r="CA42" i="6"/>
  <c r="CE15" i="6"/>
  <c r="CE42" i="6"/>
  <c r="CI15" i="6"/>
  <c r="CI42" i="6"/>
  <c r="CM15" i="6"/>
  <c r="CM42" i="6"/>
  <c r="CQ15" i="6"/>
  <c r="CQ42" i="6"/>
  <c r="CU15" i="6"/>
  <c r="CU42" i="6"/>
  <c r="CY15" i="6"/>
  <c r="CY42" i="6"/>
  <c r="DC15" i="6"/>
  <c r="DC42" i="6"/>
  <c r="DG15" i="6"/>
  <c r="DG42" i="6"/>
  <c r="DK15" i="6"/>
  <c r="DK42" i="6"/>
  <c r="DO15" i="6"/>
  <c r="DO42" i="6"/>
  <c r="DS15" i="6"/>
  <c r="DS42" i="6"/>
  <c r="DW15" i="6"/>
  <c r="DW42" i="6"/>
  <c r="EA15" i="6"/>
  <c r="EA42" i="6"/>
  <c r="BX15" i="6"/>
  <c r="BX42" i="6"/>
  <c r="CB15" i="6"/>
  <c r="CB42" i="6"/>
  <c r="CF15" i="6"/>
  <c r="CF42" i="6"/>
  <c r="CJ15" i="6"/>
  <c r="CJ42" i="6"/>
  <c r="CN15" i="6"/>
  <c r="CN42" i="6"/>
  <c r="CR15" i="6"/>
  <c r="CR42" i="6"/>
  <c r="CV15" i="6"/>
  <c r="CV42" i="6"/>
  <c r="CZ15" i="6"/>
  <c r="CZ42" i="6"/>
  <c r="DD15" i="6"/>
  <c r="DD42" i="6"/>
  <c r="DH15" i="6"/>
  <c r="DH42" i="6"/>
  <c r="DL15" i="6"/>
  <c r="DL42" i="6"/>
  <c r="DP15" i="6"/>
  <c r="DP42" i="6"/>
  <c r="DT15" i="6"/>
  <c r="DT42" i="6"/>
  <c r="DX15" i="6"/>
  <c r="DX42" i="6"/>
  <c r="EB15" i="6"/>
  <c r="EB42" i="6"/>
  <c r="BY15" i="6"/>
  <c r="BY42" i="6"/>
  <c r="CC15" i="6"/>
  <c r="CC42" i="6"/>
  <c r="CG15" i="6"/>
  <c r="CG42" i="6"/>
  <c r="CK15" i="6"/>
  <c r="CK42" i="6"/>
  <c r="CO15" i="6"/>
  <c r="CO42" i="6"/>
  <c r="CS15" i="6"/>
  <c r="CS42" i="6"/>
  <c r="CW15" i="6"/>
  <c r="CW42" i="6"/>
  <c r="DA15" i="6"/>
  <c r="DA42" i="6"/>
  <c r="DE15" i="6"/>
  <c r="DE42" i="6"/>
  <c r="DI15" i="6"/>
  <c r="DI42" i="6"/>
  <c r="DM15" i="6"/>
  <c r="DM42" i="6"/>
  <c r="DQ15" i="6"/>
  <c r="DQ42" i="6"/>
  <c r="DU15" i="6"/>
  <c r="DU42" i="6"/>
  <c r="DY15" i="6"/>
  <c r="DY42" i="6"/>
  <c r="EC15" i="6"/>
  <c r="EC42" i="6"/>
  <c r="BZ15" i="6"/>
  <c r="BZ42" i="6"/>
  <c r="CD15" i="6"/>
  <c r="CD42" i="6"/>
  <c r="CH15" i="6"/>
  <c r="CH42" i="6"/>
  <c r="CL15" i="6"/>
  <c r="CL42" i="6"/>
  <c r="CP15" i="6"/>
  <c r="CP42" i="6"/>
  <c r="CT15" i="6"/>
  <c r="CT42" i="6"/>
  <c r="CX15" i="6"/>
  <c r="CX42" i="6"/>
  <c r="DB15" i="6"/>
  <c r="DB42" i="6"/>
  <c r="DF15" i="6"/>
  <c r="DF42" i="6"/>
  <c r="DJ15" i="6"/>
  <c r="DJ42" i="6"/>
  <c r="DN15" i="6"/>
  <c r="DN42" i="6"/>
  <c r="DR15" i="6"/>
  <c r="DR42" i="6"/>
  <c r="DV15" i="6"/>
  <c r="DV42" i="6"/>
  <c r="DZ15" i="6"/>
  <c r="DZ42" i="6"/>
  <c r="J32" i="6"/>
  <c r="AT32" i="6"/>
  <c r="AX32" i="6"/>
  <c r="BB32" i="6"/>
  <c r="BF32" i="6"/>
  <c r="BJ32" i="6"/>
  <c r="BN32" i="6"/>
  <c r="BR32" i="6"/>
  <c r="BV32" i="6"/>
  <c r="AD32" i="6"/>
  <c r="V32" i="6"/>
  <c r="AH28" i="6"/>
  <c r="V28" i="6"/>
  <c r="AJ20" i="6"/>
  <c r="P20" i="6"/>
  <c r="BQ32" i="6"/>
  <c r="AV32" i="6"/>
  <c r="BI28" i="6"/>
  <c r="BC20" i="6"/>
  <c r="J31" i="6"/>
  <c r="Y5" i="6"/>
  <c r="Y51" i="6"/>
  <c r="Z15" i="6"/>
  <c r="Z42" i="6"/>
  <c r="AK32" i="6"/>
  <c r="U32" i="6"/>
  <c r="AI31" i="6"/>
  <c r="W31" i="6"/>
  <c r="AK28" i="6"/>
  <c r="U28" i="6"/>
  <c r="AI27" i="6"/>
  <c r="W27" i="6"/>
  <c r="AI20" i="6"/>
  <c r="AE20" i="6"/>
  <c r="S20" i="6"/>
  <c r="AP5" i="6"/>
  <c r="AP51" i="6"/>
  <c r="AP32" i="6"/>
  <c r="BU32" i="6"/>
  <c r="BP32" i="6"/>
  <c r="BK32" i="6"/>
  <c r="BE32" i="6"/>
  <c r="AZ32" i="6"/>
  <c r="AU32" i="6"/>
  <c r="BO31" i="6"/>
  <c r="BG31" i="6"/>
  <c r="AY31" i="6"/>
  <c r="BR28" i="6"/>
  <c r="BG28" i="6"/>
  <c r="AW28" i="6"/>
  <c r="BM27" i="6"/>
  <c r="BB27" i="6"/>
  <c r="AQ27" i="6"/>
  <c r="BR26" i="6"/>
  <c r="BG26" i="6"/>
  <c r="BM20" i="6"/>
  <c r="BB20" i="6"/>
  <c r="AQ20" i="6"/>
  <c r="BR15" i="6"/>
  <c r="BR42" i="6"/>
  <c r="BG15" i="6"/>
  <c r="BG42" i="6"/>
  <c r="BQ5" i="6"/>
  <c r="BQ51" i="6"/>
  <c r="O28" i="6"/>
  <c r="AH32" i="6"/>
  <c r="AD28" i="6"/>
  <c r="AF20" i="6"/>
  <c r="X20" i="6"/>
  <c r="AP20" i="6"/>
  <c r="BG32" i="6"/>
  <c r="R5" i="6"/>
  <c r="R51" i="6"/>
  <c r="AQ5" i="6"/>
  <c r="AQ51" i="6"/>
  <c r="AU5" i="6"/>
  <c r="AU51" i="6"/>
  <c r="AY5" i="6"/>
  <c r="AY51" i="6"/>
  <c r="BC5" i="6"/>
  <c r="BC51" i="6"/>
  <c r="BG5" i="6"/>
  <c r="BG51" i="6"/>
  <c r="BK5" i="6"/>
  <c r="BK51" i="6"/>
  <c r="BO5" i="6"/>
  <c r="BO51" i="6"/>
  <c r="BS5" i="6"/>
  <c r="BS51" i="6"/>
  <c r="AR5" i="6"/>
  <c r="AR51" i="6"/>
  <c r="AS5" i="6"/>
  <c r="AS51" i="6"/>
  <c r="AW5" i="6"/>
  <c r="AW51" i="6"/>
  <c r="BA5" i="6"/>
  <c r="BA51" i="6"/>
  <c r="AV5" i="6"/>
  <c r="AV51" i="6"/>
  <c r="BD5" i="6"/>
  <c r="BD51" i="6"/>
  <c r="BI5" i="6"/>
  <c r="BI51" i="6"/>
  <c r="BN5" i="6"/>
  <c r="BN51" i="6"/>
  <c r="BT5" i="6"/>
  <c r="BT51" i="6"/>
  <c r="AX5" i="6"/>
  <c r="AX51" i="6"/>
  <c r="BE5" i="6"/>
  <c r="BE51" i="6"/>
  <c r="BJ5" i="6"/>
  <c r="BJ51" i="6"/>
  <c r="BP5" i="6"/>
  <c r="BP51" i="6"/>
  <c r="BU5" i="6"/>
  <c r="BU51" i="6"/>
  <c r="AS31" i="6"/>
  <c r="AW31" i="6"/>
  <c r="BA31" i="6"/>
  <c r="BE31" i="6"/>
  <c r="BI31" i="6"/>
  <c r="BM31" i="6"/>
  <c r="BQ31" i="6"/>
  <c r="BU31" i="6"/>
  <c r="AT31" i="6"/>
  <c r="AX31" i="6"/>
  <c r="BB31" i="6"/>
  <c r="BF31" i="6"/>
  <c r="BJ31" i="6"/>
  <c r="BN31" i="6"/>
  <c r="BR31" i="6"/>
  <c r="BV31" i="6"/>
  <c r="AR15" i="6"/>
  <c r="AR42" i="6"/>
  <c r="AV15" i="6"/>
  <c r="AV42" i="6"/>
  <c r="AZ15" i="6"/>
  <c r="AZ42" i="6"/>
  <c r="BD15" i="6"/>
  <c r="BD42" i="6"/>
  <c r="BH15" i="6"/>
  <c r="BH42" i="6"/>
  <c r="BL15" i="6"/>
  <c r="BL42" i="6"/>
  <c r="BP15" i="6"/>
  <c r="BP42" i="6"/>
  <c r="BT15" i="6"/>
  <c r="BT42" i="6"/>
  <c r="AT15" i="6"/>
  <c r="AT42" i="6"/>
  <c r="AY15" i="6"/>
  <c r="AY42" i="6"/>
  <c r="BE15" i="6"/>
  <c r="BE42" i="6"/>
  <c r="BJ15" i="6"/>
  <c r="BJ42" i="6"/>
  <c r="BO15" i="6"/>
  <c r="BO42" i="6"/>
  <c r="BU15" i="6"/>
  <c r="BU42" i="6"/>
  <c r="AU15" i="6"/>
  <c r="AU42" i="6"/>
  <c r="BA15" i="6"/>
  <c r="BA42" i="6"/>
  <c r="BF15" i="6"/>
  <c r="BF42" i="6"/>
  <c r="BK15" i="6"/>
  <c r="BK42" i="6"/>
  <c r="BQ15" i="6"/>
  <c r="BQ42" i="6"/>
  <c r="BV15" i="6"/>
  <c r="BV42" i="6"/>
  <c r="AO5" i="6"/>
  <c r="AO51" i="6"/>
  <c r="O31" i="6"/>
  <c r="AO32" i="6"/>
  <c r="AC32" i="6"/>
  <c r="Q32" i="6"/>
  <c r="AE31" i="6"/>
  <c r="S31" i="6"/>
  <c r="AC28" i="6"/>
  <c r="Q28" i="6"/>
  <c r="AE27" i="6"/>
  <c r="S27" i="6"/>
  <c r="AM20" i="6"/>
  <c r="W20" i="6"/>
  <c r="J26" i="6"/>
  <c r="AR26" i="6"/>
  <c r="AV26" i="6"/>
  <c r="AZ26" i="6"/>
  <c r="BD26" i="6"/>
  <c r="BH26" i="6"/>
  <c r="BL26" i="6"/>
  <c r="BP26" i="6"/>
  <c r="BT26" i="6"/>
  <c r="AT26" i="6"/>
  <c r="AY26" i="6"/>
  <c r="BE26" i="6"/>
  <c r="BJ26" i="6"/>
  <c r="BO26" i="6"/>
  <c r="BU26" i="6"/>
  <c r="AU26" i="6"/>
  <c r="BA26" i="6"/>
  <c r="BF26" i="6"/>
  <c r="BK26" i="6"/>
  <c r="BQ26" i="6"/>
  <c r="BV26" i="6"/>
  <c r="J27" i="6"/>
  <c r="AK5" i="6"/>
  <c r="AK51" i="6"/>
  <c r="U5" i="6"/>
  <c r="U51" i="6"/>
  <c r="AD15" i="6"/>
  <c r="AD42" i="6"/>
  <c r="O26" i="6"/>
  <c r="O32" i="6"/>
  <c r="AL33" i="6"/>
  <c r="AH33" i="6"/>
  <c r="AD33" i="6"/>
  <c r="Z33" i="6"/>
  <c r="V33" i="6"/>
  <c r="R33" i="6"/>
  <c r="AN32" i="6"/>
  <c r="AJ32" i="6"/>
  <c r="AF32" i="6"/>
  <c r="AB32" i="6"/>
  <c r="X32" i="6"/>
  <c r="T32" i="6"/>
  <c r="P32" i="6"/>
  <c r="AL31" i="6"/>
  <c r="AH31" i="6"/>
  <c r="AD31" i="6"/>
  <c r="Z31" i="6"/>
  <c r="V31" i="6"/>
  <c r="R31" i="6"/>
  <c r="AN28" i="6"/>
  <c r="AJ28" i="6"/>
  <c r="AF28" i="6"/>
  <c r="AB28" i="6"/>
  <c r="X28" i="6"/>
  <c r="T28" i="6"/>
  <c r="P28" i="6"/>
  <c r="AL27" i="6"/>
  <c r="AH27" i="6"/>
  <c r="AD27" i="6"/>
  <c r="Z27" i="6"/>
  <c r="V27" i="6"/>
  <c r="R27" i="6"/>
  <c r="AN26" i="6"/>
  <c r="AJ26" i="6"/>
  <c r="AF26" i="6"/>
  <c r="AB26" i="6"/>
  <c r="X26" i="6"/>
  <c r="T26" i="6"/>
  <c r="P26" i="6"/>
  <c r="AL20" i="6"/>
  <c r="AH20" i="6"/>
  <c r="AD20" i="6"/>
  <c r="Z20" i="6"/>
  <c r="V20" i="6"/>
  <c r="R20" i="6"/>
  <c r="AP13" i="6"/>
  <c r="AP27" i="6"/>
  <c r="AP33" i="6"/>
  <c r="BT33" i="6"/>
  <c r="BP33" i="6"/>
  <c r="BL33" i="6"/>
  <c r="BH33" i="6"/>
  <c r="BD33" i="6"/>
  <c r="AZ33" i="6"/>
  <c r="AV33" i="6"/>
  <c r="AR33" i="6"/>
  <c r="BT32" i="6"/>
  <c r="BO32" i="6"/>
  <c r="BI32" i="6"/>
  <c r="BD32" i="6"/>
  <c r="AY32" i="6"/>
  <c r="AS32" i="6"/>
  <c r="BT31" i="6"/>
  <c r="BL31" i="6"/>
  <c r="BD31" i="6"/>
  <c r="AV31" i="6"/>
  <c r="BN28" i="6"/>
  <c r="BC28" i="6"/>
  <c r="BS27" i="6"/>
  <c r="BI27" i="6"/>
  <c r="BN26" i="6"/>
  <c r="BC26" i="6"/>
  <c r="AS26" i="6"/>
  <c r="BS20" i="6"/>
  <c r="BI20" i="6"/>
  <c r="BN15" i="6"/>
  <c r="BN42" i="6"/>
  <c r="BC15" i="6"/>
  <c r="BC42" i="6"/>
  <c r="AS15" i="6"/>
  <c r="AS42" i="6"/>
  <c r="BS13" i="6"/>
  <c r="BI13" i="6"/>
  <c r="BM5" i="6"/>
  <c r="BM51" i="6"/>
  <c r="BB5" i="6"/>
  <c r="BB51" i="6"/>
  <c r="J28" i="6"/>
  <c r="AR28" i="6"/>
  <c r="AV28" i="6"/>
  <c r="AZ28" i="6"/>
  <c r="BD28" i="6"/>
  <c r="BH28" i="6"/>
  <c r="BL28" i="6"/>
  <c r="BP28" i="6"/>
  <c r="BT28" i="6"/>
  <c r="AT28" i="6"/>
  <c r="AY28" i="6"/>
  <c r="BE28" i="6"/>
  <c r="BJ28" i="6"/>
  <c r="BO28" i="6"/>
  <c r="BU28" i="6"/>
  <c r="AU28" i="6"/>
  <c r="BA28" i="6"/>
  <c r="BF28" i="6"/>
  <c r="BK28" i="6"/>
  <c r="BQ28" i="6"/>
  <c r="BV28" i="6"/>
  <c r="J20" i="6"/>
  <c r="AR20" i="6"/>
  <c r="AV20" i="6"/>
  <c r="AZ20" i="6"/>
  <c r="BD20" i="6"/>
  <c r="BH20" i="6"/>
  <c r="BL20" i="6"/>
  <c r="BP20" i="6"/>
  <c r="BT20" i="6"/>
  <c r="AT20" i="6"/>
  <c r="AY20" i="6"/>
  <c r="BE20" i="6"/>
  <c r="BJ20" i="6"/>
  <c r="BO20" i="6"/>
  <c r="BU20" i="6"/>
  <c r="AU20" i="6"/>
  <c r="BA20" i="6"/>
  <c r="BF20" i="6"/>
  <c r="BK20" i="6"/>
  <c r="BQ20" i="6"/>
  <c r="BV20" i="6"/>
  <c r="AL32" i="6"/>
  <c r="Z32" i="6"/>
  <c r="R32" i="6"/>
  <c r="AL28" i="6"/>
  <c r="Z28" i="6"/>
  <c r="R28" i="6"/>
  <c r="AN20" i="6"/>
  <c r="AB20" i="6"/>
  <c r="T20" i="6"/>
  <c r="BL32" i="6"/>
  <c r="BA32" i="6"/>
  <c r="AQ32" i="6"/>
  <c r="BS28" i="6"/>
  <c r="AX28" i="6"/>
  <c r="BN20" i="6"/>
  <c r="AS20" i="6"/>
  <c r="AR27" i="6"/>
  <c r="AV27" i="6"/>
  <c r="AZ27" i="6"/>
  <c r="BD27" i="6"/>
  <c r="BH27" i="6"/>
  <c r="BL27" i="6"/>
  <c r="BP27" i="6"/>
  <c r="BT27" i="6"/>
  <c r="AT27" i="6"/>
  <c r="AY27" i="6"/>
  <c r="BE27" i="6"/>
  <c r="BJ27" i="6"/>
  <c r="BO27" i="6"/>
  <c r="BU27" i="6"/>
  <c r="AU27" i="6"/>
  <c r="BA27" i="6"/>
  <c r="BF27" i="6"/>
  <c r="BK27" i="6"/>
  <c r="BQ27" i="6"/>
  <c r="BV27" i="6"/>
  <c r="J15" i="6"/>
  <c r="O20" i="6"/>
  <c r="AG32" i="6"/>
  <c r="Y32" i="6"/>
  <c r="AM31" i="6"/>
  <c r="AA31" i="6"/>
  <c r="AO28" i="6"/>
  <c r="AG28" i="6"/>
  <c r="Y28" i="6"/>
  <c r="AM27" i="6"/>
  <c r="AA27" i="6"/>
  <c r="AA20" i="6"/>
  <c r="Q13" i="6"/>
  <c r="AR13" i="6"/>
  <c r="AV13" i="6"/>
  <c r="AZ13" i="6"/>
  <c r="BD13" i="6"/>
  <c r="BH13" i="6"/>
  <c r="BL13" i="6"/>
  <c r="BP13" i="6"/>
  <c r="BT13" i="6"/>
  <c r="AT13" i="6"/>
  <c r="AY13" i="6"/>
  <c r="BE13" i="6"/>
  <c r="BJ13" i="6"/>
  <c r="BO13" i="6"/>
  <c r="BU13" i="6"/>
  <c r="AU13" i="6"/>
  <c r="BA13" i="6"/>
  <c r="BF13" i="6"/>
  <c r="BK13" i="6"/>
  <c r="BQ13" i="6"/>
  <c r="BV13" i="6"/>
  <c r="AG5" i="6"/>
  <c r="AG51" i="6"/>
  <c r="Q5" i="6"/>
  <c r="Q51" i="6"/>
  <c r="AB13" i="6"/>
  <c r="R15" i="6"/>
  <c r="R42" i="6"/>
  <c r="AH15" i="6"/>
  <c r="AH42" i="6"/>
  <c r="O27" i="6"/>
  <c r="O33" i="6"/>
  <c r="AO33" i="6"/>
  <c r="AK33" i="6"/>
  <c r="AG33" i="6"/>
  <c r="AC33" i="6"/>
  <c r="Y33" i="6"/>
  <c r="U33" i="6"/>
  <c r="Q33" i="6"/>
  <c r="AM32" i="6"/>
  <c r="AI32" i="6"/>
  <c r="AE32" i="6"/>
  <c r="AA32" i="6"/>
  <c r="W32" i="6"/>
  <c r="S32" i="6"/>
  <c r="AO31" i="6"/>
  <c r="AK31" i="6"/>
  <c r="AG31" i="6"/>
  <c r="AC31" i="6"/>
  <c r="Y31" i="6"/>
  <c r="U31" i="6"/>
  <c r="Q31" i="6"/>
  <c r="AM28" i="6"/>
  <c r="AI28" i="6"/>
  <c r="AE28" i="6"/>
  <c r="AA28" i="6"/>
  <c r="W28" i="6"/>
  <c r="S28" i="6"/>
  <c r="AO27" i="6"/>
  <c r="AK27" i="6"/>
  <c r="AG27" i="6"/>
  <c r="AC27" i="6"/>
  <c r="Y27" i="6"/>
  <c r="U27" i="6"/>
  <c r="Q27" i="6"/>
  <c r="AM26" i="6"/>
  <c r="AI26" i="6"/>
  <c r="AE26" i="6"/>
  <c r="AA26" i="6"/>
  <c r="W26" i="6"/>
  <c r="S26" i="6"/>
  <c r="AO20" i="6"/>
  <c r="AK20" i="6"/>
  <c r="AG20" i="6"/>
  <c r="AC20" i="6"/>
  <c r="Y20" i="6"/>
  <c r="U20" i="6"/>
  <c r="Q20" i="6"/>
  <c r="AP15" i="6"/>
  <c r="AP42" i="6"/>
  <c r="AP28" i="6"/>
  <c r="BS33" i="6"/>
  <c r="BO33" i="6"/>
  <c r="BK33" i="6"/>
  <c r="BG33" i="6"/>
  <c r="BC33" i="6"/>
  <c r="AY33" i="6"/>
  <c r="AU33" i="6"/>
  <c r="AQ33" i="6"/>
  <c r="BS32" i="6"/>
  <c r="BM32" i="6"/>
  <c r="BH32" i="6"/>
  <c r="BC32" i="6"/>
  <c r="AW32" i="6"/>
  <c r="AR32" i="6"/>
  <c r="BS31" i="6"/>
  <c r="BK31" i="6"/>
  <c r="BC31" i="6"/>
  <c r="AU31" i="6"/>
  <c r="BM28" i="6"/>
  <c r="BB28" i="6"/>
  <c r="AQ28" i="6"/>
  <c r="BR27" i="6"/>
  <c r="BG27" i="6"/>
  <c r="AW27" i="6"/>
  <c r="BM26" i="6"/>
  <c r="BB26" i="6"/>
  <c r="AQ26" i="6"/>
  <c r="BR20" i="6"/>
  <c r="BG20" i="6"/>
  <c r="AW20" i="6"/>
  <c r="BM15" i="6"/>
  <c r="BM42" i="6"/>
  <c r="BB15" i="6"/>
  <c r="BB42" i="6"/>
  <c r="AQ15" i="6"/>
  <c r="AQ42" i="6"/>
  <c r="BR13" i="6"/>
  <c r="BG13" i="6"/>
  <c r="AW13" i="6"/>
  <c r="BL5" i="6"/>
  <c r="BL51" i="6"/>
  <c r="AZ5" i="6"/>
  <c r="AZ51" i="6"/>
  <c r="AN5" i="6"/>
  <c r="AN51" i="6"/>
  <c r="AJ5" i="6"/>
  <c r="AJ51" i="6"/>
  <c r="AF5" i="6"/>
  <c r="AF51" i="6"/>
  <c r="AB5" i="6"/>
  <c r="AB51" i="6"/>
  <c r="X5" i="6"/>
  <c r="X51" i="6"/>
  <c r="T5" i="6"/>
  <c r="T51" i="6"/>
  <c r="P5" i="6"/>
  <c r="P51" i="6"/>
  <c r="AM13" i="6"/>
  <c r="AI13" i="6"/>
  <c r="AE13" i="6"/>
  <c r="AA13" i="6"/>
  <c r="W13" i="6"/>
  <c r="S13" i="6"/>
  <c r="O15" i="6"/>
  <c r="O42" i="6"/>
  <c r="S15" i="6"/>
  <c r="S42" i="6"/>
  <c r="W15" i="6"/>
  <c r="W42" i="6"/>
  <c r="AA15" i="6"/>
  <c r="AA42" i="6"/>
  <c r="AE15" i="6"/>
  <c r="AE42" i="6"/>
  <c r="AI15" i="6"/>
  <c r="AI42" i="6"/>
  <c r="AM15" i="6"/>
  <c r="AM42" i="6"/>
  <c r="J13" i="6"/>
  <c r="AM5" i="6"/>
  <c r="AM51" i="6"/>
  <c r="AI5" i="6"/>
  <c r="AI51" i="6"/>
  <c r="AE5" i="6"/>
  <c r="AE51" i="6"/>
  <c r="AA5" i="6"/>
  <c r="AA51" i="6"/>
  <c r="W5" i="6"/>
  <c r="W51" i="6"/>
  <c r="S5" i="6"/>
  <c r="S51" i="6"/>
  <c r="O13" i="6"/>
  <c r="AL13" i="6"/>
  <c r="AH13" i="6"/>
  <c r="AD13" i="6"/>
  <c r="Z13" i="6"/>
  <c r="V13" i="6"/>
  <c r="R13" i="6"/>
  <c r="P15" i="6"/>
  <c r="P42" i="6"/>
  <c r="T15" i="6"/>
  <c r="T42" i="6"/>
  <c r="X15" i="6"/>
  <c r="X42" i="6"/>
  <c r="AB15" i="6"/>
  <c r="AB42" i="6"/>
  <c r="AF15" i="6"/>
  <c r="AF42" i="6"/>
  <c r="AJ15" i="6"/>
  <c r="AJ42" i="6"/>
  <c r="AN15" i="6"/>
  <c r="AN42" i="6"/>
  <c r="J5" i="6"/>
  <c r="O5" i="6"/>
  <c r="O51" i="6"/>
  <c r="AL5" i="6"/>
  <c r="AL51" i="6"/>
  <c r="AH5" i="6"/>
  <c r="AH51" i="6"/>
  <c r="AD5" i="6"/>
  <c r="AD51" i="6"/>
  <c r="Z5" i="6"/>
  <c r="Z51" i="6"/>
  <c r="V5" i="6"/>
  <c r="V51" i="6"/>
  <c r="AO13" i="6"/>
  <c r="AK13" i="6"/>
  <c r="AG13" i="6"/>
  <c r="AC13" i="6"/>
  <c r="Y13" i="6"/>
  <c r="U13" i="6"/>
  <c r="Q15" i="6"/>
  <c r="Q42" i="6"/>
  <c r="U15" i="6"/>
  <c r="U42" i="6"/>
  <c r="Y15" i="6"/>
  <c r="Y42" i="6"/>
  <c r="AC15" i="6"/>
  <c r="AC42" i="6"/>
  <c r="AG15" i="6"/>
  <c r="AG42" i="6"/>
  <c r="AK15" i="6"/>
  <c r="AK42" i="6"/>
  <c r="AO15" i="6"/>
  <c r="AO42" i="6"/>
  <c r="Q3" i="6"/>
  <c r="O3" i="3"/>
  <c r="AA3" i="3"/>
  <c r="AM3" i="3"/>
  <c r="AY3" i="3"/>
  <c r="BK3" i="3"/>
  <c r="B2" i="3"/>
  <c r="AK45" i="6"/>
  <c r="AK52" i="6"/>
  <c r="AK46" i="6"/>
  <c r="AH46" i="6"/>
  <c r="AH45" i="6"/>
  <c r="AH52" i="6"/>
  <c r="AF45" i="6"/>
  <c r="AF52" i="6"/>
  <c r="AF46" i="6"/>
  <c r="S46" i="6"/>
  <c r="S45" i="6"/>
  <c r="S52" i="6"/>
  <c r="AB45" i="6"/>
  <c r="AB52" i="6"/>
  <c r="AB46" i="6"/>
  <c r="O46" i="6"/>
  <c r="O45" i="6"/>
  <c r="O52" i="6"/>
  <c r="BB45" i="6"/>
  <c r="BB52" i="6"/>
  <c r="BB46" i="6"/>
  <c r="AO46" i="6"/>
  <c r="AO45" i="6"/>
  <c r="AO52" i="6"/>
  <c r="Y45" i="6"/>
  <c r="Y52" i="6"/>
  <c r="Y46" i="6"/>
  <c r="AN46" i="6"/>
  <c r="AN45" i="6"/>
  <c r="AN52" i="6"/>
  <c r="X46" i="6"/>
  <c r="X45" i="6"/>
  <c r="X52" i="6"/>
  <c r="AA46" i="6"/>
  <c r="AA45" i="6"/>
  <c r="AA52" i="6"/>
  <c r="BM45" i="6"/>
  <c r="BM52" i="6"/>
  <c r="BM46" i="6"/>
  <c r="AP45" i="6"/>
  <c r="AP52" i="6"/>
  <c r="AP46" i="6"/>
  <c r="BQ45" i="6"/>
  <c r="BQ52" i="6"/>
  <c r="BQ46" i="6"/>
  <c r="AU46" i="6"/>
  <c r="AU45" i="6"/>
  <c r="AU52" i="6"/>
  <c r="BE45" i="6"/>
  <c r="BE52" i="6"/>
  <c r="BE46" i="6"/>
  <c r="BP45" i="6"/>
  <c r="BP52" i="6"/>
  <c r="BP46" i="6"/>
  <c r="AZ46" i="6"/>
  <c r="AZ45" i="6"/>
  <c r="AZ52" i="6"/>
  <c r="DV46" i="6"/>
  <c r="DV45" i="6"/>
  <c r="DV52" i="6"/>
  <c r="DF45" i="6"/>
  <c r="DF52" i="6"/>
  <c r="DF46" i="6"/>
  <c r="CP46" i="6"/>
  <c r="CP45" i="6"/>
  <c r="CP52" i="6"/>
  <c r="BZ45" i="6"/>
  <c r="BZ52" i="6"/>
  <c r="BZ46" i="6"/>
  <c r="DQ46" i="6"/>
  <c r="DQ45" i="6"/>
  <c r="DQ52" i="6"/>
  <c r="DA46" i="6"/>
  <c r="DA45" i="6"/>
  <c r="DA52" i="6"/>
  <c r="CK45" i="6"/>
  <c r="CK52" i="6"/>
  <c r="CK46" i="6"/>
  <c r="EB45" i="6"/>
  <c r="EB52" i="6"/>
  <c r="EB46" i="6"/>
  <c r="DL45" i="6"/>
  <c r="DL52" i="6"/>
  <c r="DL46" i="6"/>
  <c r="CV45" i="6"/>
  <c r="CV52" i="6"/>
  <c r="CV46" i="6"/>
  <c r="CF46" i="6"/>
  <c r="CF45" i="6"/>
  <c r="CF52" i="6"/>
  <c r="DW46" i="6"/>
  <c r="DW45" i="6"/>
  <c r="DW52" i="6"/>
  <c r="DG46" i="6"/>
  <c r="DG45" i="6"/>
  <c r="DG52" i="6"/>
  <c r="CQ46" i="6"/>
  <c r="CQ45" i="6"/>
  <c r="CQ52" i="6"/>
  <c r="CA46" i="6"/>
  <c r="CA45" i="6"/>
  <c r="CA52" i="6"/>
  <c r="U45" i="6"/>
  <c r="U52" i="6"/>
  <c r="U46" i="6"/>
  <c r="AJ45" i="6"/>
  <c r="AJ52" i="6"/>
  <c r="AJ46" i="6"/>
  <c r="W46" i="6"/>
  <c r="W45" i="6"/>
  <c r="W52" i="6"/>
  <c r="AS46" i="6"/>
  <c r="AS45" i="6"/>
  <c r="AS52" i="6"/>
  <c r="AD46" i="6"/>
  <c r="AD45" i="6"/>
  <c r="AD52" i="6"/>
  <c r="BK46" i="6"/>
  <c r="BK45" i="6"/>
  <c r="BK52" i="6"/>
  <c r="BU46" i="6"/>
  <c r="BU45" i="6"/>
  <c r="BU52" i="6"/>
  <c r="AY46" i="6"/>
  <c r="AY45" i="6"/>
  <c r="AY52" i="6"/>
  <c r="BL45" i="6"/>
  <c r="BL52" i="6"/>
  <c r="BL46" i="6"/>
  <c r="AV45" i="6"/>
  <c r="AV52" i="6"/>
  <c r="AV46" i="6"/>
  <c r="Z45" i="6"/>
  <c r="Z52" i="6"/>
  <c r="Z46" i="6"/>
  <c r="DR45" i="6"/>
  <c r="DR52" i="6"/>
  <c r="DR46" i="6"/>
  <c r="DB45" i="6"/>
  <c r="DB52" i="6"/>
  <c r="DB46" i="6"/>
  <c r="CL45" i="6"/>
  <c r="CL52" i="6"/>
  <c r="CL46" i="6"/>
  <c r="EC45" i="6"/>
  <c r="EC52" i="6"/>
  <c r="EC46" i="6"/>
  <c r="DM45" i="6"/>
  <c r="DM52" i="6"/>
  <c r="DM46" i="6"/>
  <c r="CW45" i="6"/>
  <c r="CW52" i="6"/>
  <c r="CW46" i="6"/>
  <c r="CG45" i="6"/>
  <c r="CG52" i="6"/>
  <c r="CG46" i="6"/>
  <c r="DX45" i="6"/>
  <c r="DX52" i="6"/>
  <c r="DX46" i="6"/>
  <c r="DH45" i="6"/>
  <c r="DH52" i="6"/>
  <c r="DH46" i="6"/>
  <c r="CR45" i="6"/>
  <c r="CR52" i="6"/>
  <c r="CR46" i="6"/>
  <c r="CB45" i="6"/>
  <c r="CB52" i="6"/>
  <c r="CB46" i="6"/>
  <c r="DS46" i="6"/>
  <c r="DS45" i="6"/>
  <c r="DS52" i="6"/>
  <c r="DC46" i="6"/>
  <c r="DC45" i="6"/>
  <c r="DC52" i="6"/>
  <c r="CM46" i="6"/>
  <c r="CM45" i="6"/>
  <c r="CM52" i="6"/>
  <c r="BW46" i="6"/>
  <c r="BW45" i="6"/>
  <c r="BW52" i="6"/>
  <c r="AG45" i="6"/>
  <c r="AG52" i="6"/>
  <c r="AG46" i="6"/>
  <c r="AQ46" i="6"/>
  <c r="AQ45" i="6"/>
  <c r="AQ52" i="6"/>
  <c r="BC46" i="6"/>
  <c r="BC45" i="6"/>
  <c r="BC52" i="6"/>
  <c r="BF45" i="6"/>
  <c r="BF52" i="6"/>
  <c r="BF46" i="6"/>
  <c r="BO46" i="6"/>
  <c r="BO45" i="6"/>
  <c r="BO52" i="6"/>
  <c r="AT45" i="6"/>
  <c r="AT52" i="6"/>
  <c r="AT46" i="6"/>
  <c r="BH45" i="6"/>
  <c r="BH52" i="6"/>
  <c r="BH46" i="6"/>
  <c r="AR45" i="6"/>
  <c r="AR52" i="6"/>
  <c r="AR46" i="6"/>
  <c r="BG46" i="6"/>
  <c r="BG45" i="6"/>
  <c r="BG52" i="6"/>
  <c r="DN45" i="6"/>
  <c r="DN52" i="6"/>
  <c r="DN46" i="6"/>
  <c r="CX45" i="6"/>
  <c r="CX52" i="6"/>
  <c r="CX46" i="6"/>
  <c r="CH45" i="6"/>
  <c r="CH52" i="6"/>
  <c r="CH46" i="6"/>
  <c r="DY45" i="6"/>
  <c r="DY52" i="6"/>
  <c r="DY46" i="6"/>
  <c r="DI45" i="6"/>
  <c r="DI52" i="6"/>
  <c r="DI46" i="6"/>
  <c r="CS45" i="6"/>
  <c r="CS52" i="6"/>
  <c r="CS46" i="6"/>
  <c r="CC45" i="6"/>
  <c r="CC52" i="6"/>
  <c r="CC46" i="6"/>
  <c r="DT45" i="6"/>
  <c r="DT52" i="6"/>
  <c r="DT46" i="6"/>
  <c r="DD45" i="6"/>
  <c r="DD52" i="6"/>
  <c r="DD46" i="6"/>
  <c r="CN45" i="6"/>
  <c r="CN52" i="6"/>
  <c r="CN46" i="6"/>
  <c r="BX45" i="6"/>
  <c r="BX52" i="6"/>
  <c r="BX46" i="6"/>
  <c r="DO46" i="6"/>
  <c r="DO45" i="6"/>
  <c r="DO52" i="6"/>
  <c r="CY46" i="6"/>
  <c r="CY45" i="6"/>
  <c r="CY52" i="6"/>
  <c r="CI46" i="6"/>
  <c r="CI45" i="6"/>
  <c r="CI52" i="6"/>
  <c r="T46" i="6"/>
  <c r="T45" i="6"/>
  <c r="T52" i="6"/>
  <c r="AM46" i="6"/>
  <c r="AM45" i="6"/>
  <c r="AM52" i="6"/>
  <c r="Q45" i="6"/>
  <c r="Q52" i="6"/>
  <c r="Q46" i="6"/>
  <c r="P45" i="6"/>
  <c r="P52" i="6"/>
  <c r="P46" i="6"/>
  <c r="AI46" i="6"/>
  <c r="AI45" i="6"/>
  <c r="AI52" i="6"/>
  <c r="R46" i="6"/>
  <c r="R45" i="6"/>
  <c r="R52" i="6"/>
  <c r="AC46" i="6"/>
  <c r="AC45" i="6"/>
  <c r="AC52" i="6"/>
  <c r="AE46" i="6"/>
  <c r="AE45" i="6"/>
  <c r="AE52" i="6"/>
  <c r="BN46" i="6"/>
  <c r="BN45" i="6"/>
  <c r="BN52" i="6"/>
  <c r="BV45" i="6"/>
  <c r="BV52" i="6"/>
  <c r="BV46" i="6"/>
  <c r="BA45" i="6"/>
  <c r="BA52" i="6"/>
  <c r="BA46" i="6"/>
  <c r="BJ46" i="6"/>
  <c r="BJ45" i="6"/>
  <c r="BJ52" i="6"/>
  <c r="BT46" i="6"/>
  <c r="BT45" i="6"/>
  <c r="BT52" i="6"/>
  <c r="BD46" i="6"/>
  <c r="BD45" i="6"/>
  <c r="BD52" i="6"/>
  <c r="BR45" i="6"/>
  <c r="BR52" i="6"/>
  <c r="BR46" i="6"/>
  <c r="DZ45" i="6"/>
  <c r="DZ52" i="6"/>
  <c r="DZ46" i="6"/>
  <c r="DJ46" i="6"/>
  <c r="DJ45" i="6"/>
  <c r="DJ52" i="6"/>
  <c r="CT46" i="6"/>
  <c r="CT45" i="6"/>
  <c r="CT52" i="6"/>
  <c r="CD46" i="6"/>
  <c r="CD45" i="6"/>
  <c r="CD52" i="6"/>
  <c r="DU45" i="6"/>
  <c r="DU52" i="6"/>
  <c r="DU46" i="6"/>
  <c r="DE46" i="6"/>
  <c r="DE45" i="6"/>
  <c r="DE52" i="6"/>
  <c r="CO46" i="6"/>
  <c r="CO45" i="6"/>
  <c r="CO52" i="6"/>
  <c r="BY46" i="6"/>
  <c r="BY45" i="6"/>
  <c r="BY52" i="6"/>
  <c r="DP46" i="6"/>
  <c r="DP45" i="6"/>
  <c r="DP52" i="6"/>
  <c r="CZ46" i="6"/>
  <c r="CZ45" i="6"/>
  <c r="CZ52" i="6"/>
  <c r="CJ46" i="6"/>
  <c r="CJ45" i="6"/>
  <c r="CJ52" i="6"/>
  <c r="EA46" i="6"/>
  <c r="EA45" i="6"/>
  <c r="EA52" i="6"/>
  <c r="DK46" i="6"/>
  <c r="DK45" i="6"/>
  <c r="DK52" i="6"/>
  <c r="CU46" i="6"/>
  <c r="CU45" i="6"/>
  <c r="CU52" i="6"/>
  <c r="CE46" i="6"/>
  <c r="CE45" i="6"/>
  <c r="CE52" i="6"/>
  <c r="Q2" i="6"/>
  <c r="R3" i="6"/>
  <c r="R2" i="6"/>
  <c r="S3" i="6"/>
  <c r="T3" i="6"/>
  <c r="S2" i="6"/>
  <c r="T2" i="6"/>
  <c r="U3" i="6"/>
  <c r="U2" i="6"/>
  <c r="V3" i="6"/>
  <c r="V2" i="6"/>
  <c r="W3" i="6"/>
  <c r="X3" i="6"/>
  <c r="W2" i="6"/>
  <c r="X2" i="6"/>
  <c r="Y3" i="6"/>
  <c r="Y2" i="6"/>
  <c r="Z3" i="6"/>
  <c r="Z2" i="6"/>
  <c r="AA3" i="6"/>
  <c r="AB3" i="6"/>
  <c r="AA2" i="6"/>
  <c r="AC3" i="6"/>
  <c r="AB2" i="6"/>
  <c r="AC2" i="6"/>
  <c r="AD3" i="6"/>
  <c r="AD2" i="6"/>
  <c r="AE3" i="6"/>
  <c r="AF3" i="6"/>
  <c r="AE2" i="6"/>
  <c r="AF2" i="6"/>
  <c r="AG3" i="6"/>
  <c r="AG2" i="6"/>
  <c r="AH3" i="6"/>
  <c r="AH2" i="6"/>
  <c r="AI3" i="6"/>
  <c r="AJ3" i="6"/>
  <c r="AI2" i="6"/>
  <c r="AJ2" i="6"/>
  <c r="AK3" i="6"/>
  <c r="AK2" i="6"/>
  <c r="AL3" i="6"/>
  <c r="AL2" i="6"/>
  <c r="AM3" i="6"/>
  <c r="AM2" i="6"/>
  <c r="AN3" i="6"/>
  <c r="AN2" i="6"/>
  <c r="AO3" i="6"/>
  <c r="AO2" i="6"/>
  <c r="AP3" i="6"/>
  <c r="AP2" i="6"/>
  <c r="AQ3" i="6"/>
  <c r="AR3" i="6"/>
  <c r="AQ2" i="6"/>
  <c r="AR2" i="6"/>
  <c r="AS3" i="6"/>
  <c r="AS2" i="6"/>
  <c r="AT3" i="6"/>
  <c r="AT2" i="6"/>
  <c r="AU3" i="6"/>
  <c r="AV3" i="6"/>
  <c r="AU2" i="6"/>
  <c r="AW3" i="6"/>
  <c r="AV2" i="6"/>
  <c r="AW2" i="6"/>
  <c r="AX3" i="6"/>
  <c r="AX2" i="6"/>
  <c r="AY3" i="6"/>
  <c r="AZ3" i="6"/>
  <c r="AY2" i="6"/>
  <c r="BA3" i="6"/>
  <c r="AZ2" i="6"/>
  <c r="BA2" i="6"/>
  <c r="BB3" i="6"/>
  <c r="BB2" i="6"/>
  <c r="BC3" i="6"/>
  <c r="BC2" i="6"/>
  <c r="BD3" i="6"/>
  <c r="BE3" i="6"/>
  <c r="BD2" i="6"/>
  <c r="BF3" i="6"/>
  <c r="BE2" i="6"/>
  <c r="BG3" i="6"/>
  <c r="BF2" i="6"/>
  <c r="BG2" i="6"/>
  <c r="BH3" i="6"/>
  <c r="BH2" i="6"/>
  <c r="BI3" i="6"/>
  <c r="BJ3" i="6"/>
  <c r="BI2" i="6"/>
  <c r="BJ2" i="6"/>
  <c r="BK3" i="6"/>
  <c r="BL3" i="6"/>
  <c r="BK2" i="6"/>
  <c r="BM3" i="6"/>
  <c r="BL2" i="6"/>
  <c r="BM2" i="6"/>
  <c r="BN3" i="6"/>
  <c r="BN2" i="6"/>
  <c r="BO3" i="6"/>
  <c r="BP3" i="6"/>
  <c r="BO2" i="6"/>
  <c r="BQ3" i="6"/>
  <c r="BP2" i="6"/>
  <c r="BR3" i="6"/>
  <c r="BQ2" i="6"/>
  <c r="BR2" i="6"/>
  <c r="BS3" i="6"/>
  <c r="BS2" i="6"/>
  <c r="BT3" i="6"/>
  <c r="BT2" i="6"/>
  <c r="BU3" i="6"/>
  <c r="BU2" i="6"/>
  <c r="BV3" i="6"/>
  <c r="BV2" i="6"/>
  <c r="BW3" i="6"/>
  <c r="BX3" i="6"/>
  <c r="BW2" i="6"/>
  <c r="BY3" i="6"/>
  <c r="BX2" i="6"/>
  <c r="BY2" i="6"/>
  <c r="BZ3" i="6"/>
  <c r="BZ2" i="6"/>
  <c r="CA3" i="6"/>
  <c r="CA2" i="6"/>
  <c r="CB3" i="6"/>
  <c r="CC3" i="6"/>
  <c r="CB2" i="6"/>
  <c r="CC2" i="6"/>
  <c r="CD3" i="6"/>
  <c r="CD2" i="6"/>
  <c r="CE3" i="6"/>
  <c r="CF3" i="6"/>
  <c r="CE2" i="6"/>
  <c r="CG3" i="6"/>
  <c r="CF2" i="6"/>
  <c r="CG2" i="6"/>
  <c r="CH3" i="6"/>
  <c r="CH2" i="6"/>
  <c r="CI3" i="6"/>
  <c r="CJ3" i="6"/>
  <c r="CI2" i="6"/>
  <c r="CJ2" i="6"/>
  <c r="CK3" i="6"/>
  <c r="CK2" i="6"/>
  <c r="CL3" i="6"/>
  <c r="CL2" i="6"/>
  <c r="CM3" i="6"/>
  <c r="CN3" i="6"/>
  <c r="CM2" i="6"/>
  <c r="CO3" i="6"/>
  <c r="CN2" i="6"/>
  <c r="CO2" i="6"/>
  <c r="CP3" i="6"/>
  <c r="CP2" i="6"/>
  <c r="CQ3" i="6"/>
  <c r="CR3" i="6"/>
  <c r="CQ2" i="6"/>
  <c r="CR2" i="6"/>
  <c r="CS3" i="6"/>
  <c r="CS2" i="6"/>
  <c r="CT3" i="6"/>
  <c r="CU3" i="6"/>
  <c r="CT2" i="6"/>
  <c r="CV3" i="6"/>
  <c r="CU2" i="6"/>
  <c r="CW3" i="6"/>
  <c r="CV2" i="6"/>
  <c r="CX3" i="6"/>
  <c r="CW2" i="6"/>
  <c r="CY3" i="6"/>
  <c r="CX2" i="6"/>
  <c r="CY2" i="6"/>
  <c r="CZ3" i="6"/>
  <c r="DA3" i="6"/>
  <c r="CZ2" i="6"/>
  <c r="DB3" i="6"/>
  <c r="DA2" i="6"/>
  <c r="DC3" i="6"/>
  <c r="DB2" i="6"/>
  <c r="DC2" i="6"/>
  <c r="DD3" i="6"/>
  <c r="DD2" i="6"/>
  <c r="DE3" i="6"/>
  <c r="DF3" i="6"/>
  <c r="DE2" i="6"/>
  <c r="DG3" i="6"/>
  <c r="DF2" i="6"/>
  <c r="DG2" i="6"/>
  <c r="DH3" i="6"/>
  <c r="DH2" i="6"/>
  <c r="DI3" i="6"/>
  <c r="DJ3" i="6"/>
  <c r="DI2" i="6"/>
  <c r="DJ2" i="6"/>
  <c r="DK3" i="6"/>
  <c r="DL3" i="6"/>
  <c r="DK2" i="6"/>
  <c r="DM3" i="6"/>
  <c r="DL2" i="6"/>
  <c r="DN3" i="6"/>
  <c r="DM2" i="6"/>
  <c r="DN2" i="6"/>
  <c r="DO3" i="6"/>
  <c r="DO2" i="6"/>
  <c r="DP3" i="6"/>
  <c r="DQ3" i="6"/>
  <c r="DP2" i="6"/>
  <c r="DR3" i="6"/>
  <c r="DQ2" i="6"/>
  <c r="DR2" i="6"/>
  <c r="DS3" i="6"/>
  <c r="DS2" i="6"/>
  <c r="DT3" i="6"/>
  <c r="DT2" i="6"/>
  <c r="DU3" i="6"/>
  <c r="DU2" i="6"/>
  <c r="DV3" i="6"/>
  <c r="DW3" i="6"/>
  <c r="DV2" i="6"/>
  <c r="DX3" i="6"/>
  <c r="DW2" i="6"/>
  <c r="DY3" i="6"/>
  <c r="DX2" i="6"/>
  <c r="DZ3" i="6"/>
  <c r="DY2" i="6"/>
  <c r="EA3" i="6"/>
  <c r="DZ2" i="6"/>
  <c r="EA2" i="6"/>
  <c r="EB3" i="6"/>
  <c r="EC3" i="6"/>
  <c r="EB2" i="6"/>
  <c r="ED3" i="6"/>
  <c r="EC2" i="6"/>
  <c r="EE3" i="6"/>
  <c r="ED2" i="6"/>
  <c r="EE2" i="6"/>
  <c r="EF3" i="6"/>
  <c r="EG3" i="6"/>
  <c r="EF2" i="6"/>
  <c r="EH3" i="6"/>
  <c r="EG2" i="6"/>
  <c r="EH2" i="6"/>
  <c r="EI3" i="6"/>
  <c r="EI2" i="6"/>
  <c r="EJ3" i="6"/>
  <c r="EJ2" i="6"/>
  <c r="EK3" i="6"/>
  <c r="EK2" i="6"/>
  <c r="EL3" i="6"/>
  <c r="EL2" i="6"/>
  <c r="EM3" i="6"/>
  <c r="EM2" i="6"/>
  <c r="EN3" i="6"/>
  <c r="EN2" i="6"/>
  <c r="EO3" i="6"/>
  <c r="EO2" i="6"/>
  <c r="EP3" i="6"/>
  <c r="EP2" i="6"/>
  <c r="EQ3" i="6"/>
  <c r="EQ2" i="6"/>
  <c r="ER3" i="6"/>
  <c r="ER2" i="6"/>
  <c r="ES3" i="6"/>
  <c r="ES2" i="6"/>
  <c r="ET3" i="6"/>
  <c r="ET2" i="6"/>
  <c r="EU3" i="6"/>
  <c r="EU2" i="6"/>
  <c r="EV3" i="6"/>
  <c r="EV2" i="6"/>
  <c r="EW3" i="6"/>
  <c r="EW2" i="6"/>
  <c r="EX3" i="6"/>
  <c r="EX2" i="6"/>
  <c r="EY3" i="6"/>
  <c r="EZ3" i="6"/>
  <c r="EY2" i="6"/>
  <c r="EZ2" i="6"/>
  <c r="FA3" i="6"/>
  <c r="FA2" i="6"/>
  <c r="FB3" i="6"/>
  <c r="FB2" i="6"/>
  <c r="FC3" i="6"/>
  <c r="FC2" i="6"/>
  <c r="FD3" i="6"/>
  <c r="FD2" i="6"/>
  <c r="FE3" i="6"/>
  <c r="FF3" i="6"/>
  <c r="FE2" i="6"/>
  <c r="FF2" i="6"/>
  <c r="FG3" i="6"/>
  <c r="FG2" i="6"/>
  <c r="FH3" i="6"/>
  <c r="FH2" i="6"/>
  <c r="FI3" i="6"/>
  <c r="FJ3" i="6"/>
  <c r="FI2" i="6"/>
  <c r="FJ2" i="6"/>
  <c r="FK3" i="6"/>
  <c r="FK2" i="6"/>
  <c r="FL3" i="6"/>
  <c r="FL2" i="6"/>
  <c r="FM3" i="6"/>
  <c r="FM2" i="6"/>
  <c r="FN3" i="6"/>
  <c r="FO3" i="6"/>
  <c r="FN2" i="6"/>
  <c r="FO2" i="6"/>
  <c r="FP3" i="6"/>
  <c r="FP2" i="6"/>
  <c r="FQ3" i="6"/>
  <c r="FR3" i="6"/>
  <c r="FQ2" i="6"/>
  <c r="FR2" i="6"/>
  <c r="FS3" i="6"/>
  <c r="FS2" i="6"/>
  <c r="FT3" i="6"/>
  <c r="FT2" i="6"/>
  <c r="FU3" i="6"/>
  <c r="FV3" i="6"/>
  <c r="FU2" i="6"/>
  <c r="FV2" i="6"/>
  <c r="FW3" i="6"/>
  <c r="FW2" i="6"/>
  <c r="FX3" i="6"/>
  <c r="FX2" i="6"/>
  <c r="FY3" i="6"/>
  <c r="FY2" i="6"/>
  <c r="FZ3" i="6"/>
  <c r="FZ2" i="6"/>
  <c r="GA3" i="6"/>
  <c r="GA2" i="6"/>
  <c r="GB3" i="6"/>
  <c r="GB2" i="6"/>
  <c r="GC3" i="6"/>
  <c r="GC2" i="6"/>
  <c r="GD3" i="6"/>
  <c r="GD2" i="6"/>
  <c r="GE3" i="6"/>
  <c r="GE2" i="6"/>
  <c r="GF3" i="6"/>
  <c r="GF2" i="6"/>
  <c r="GG3" i="6"/>
  <c r="GH3" i="6"/>
  <c r="GG2" i="6"/>
  <c r="GH2" i="6"/>
  <c r="GI3" i="6"/>
  <c r="GI2" i="6"/>
  <c r="GJ3" i="6"/>
  <c r="GJ2" i="6"/>
  <c r="GK3" i="6"/>
  <c r="GL3" i="6"/>
  <c r="GK2" i="6"/>
  <c r="GM3" i="6"/>
  <c r="GL2" i="6"/>
  <c r="GN3" i="6"/>
  <c r="GM2" i="6"/>
  <c r="GN2" i="6"/>
  <c r="GO3" i="6"/>
  <c r="GO2" i="6"/>
  <c r="GP3" i="6"/>
  <c r="GP2" i="6"/>
  <c r="GQ3" i="6"/>
  <c r="GR3" i="6"/>
  <c r="GQ2" i="6"/>
  <c r="GS3" i="6"/>
  <c r="GR2" i="6"/>
  <c r="GS2" i="6"/>
  <c r="GT3" i="6"/>
  <c r="GT2" i="6"/>
  <c r="GU3" i="6"/>
  <c r="GV3" i="6"/>
  <c r="GU2" i="6"/>
  <c r="GV2" i="6"/>
  <c r="GW3" i="6"/>
  <c r="GW2" i="6"/>
  <c r="GX3" i="6"/>
  <c r="GX2" i="6"/>
  <c r="GY3" i="6"/>
  <c r="GZ3" i="6"/>
  <c r="GY2" i="6"/>
  <c r="HA3" i="6"/>
  <c r="GZ2" i="6"/>
  <c r="HA2" i="6"/>
  <c r="HB3" i="6"/>
  <c r="HB2" i="6"/>
</calcChain>
</file>

<file path=xl/sharedStrings.xml><?xml version="1.0" encoding="utf-8"?>
<sst xmlns="http://schemas.openxmlformats.org/spreadsheetml/2006/main" count="719" uniqueCount="175">
  <si>
    <t>Price Analysis Page</t>
  </si>
  <si>
    <t>DATEX</t>
  </si>
  <si>
    <t>Label for: DATEX ()</t>
  </si>
  <si>
    <t>WTIPUUS</t>
  </si>
  <si>
    <t>Crude oil price: West Texas intermediate spot average ($/Bbl)</t>
  </si>
  <si>
    <t>RAIMUUS</t>
  </si>
  <si>
    <t>Imported crude oil refiner acquisition cost ($/BBl)</t>
  </si>
  <si>
    <t>RACPUUS</t>
  </si>
  <si>
    <t>Refiner acquisition cost for crude oil (composite) ($/BBl)</t>
  </si>
  <si>
    <t>MGWHUUS</t>
  </si>
  <si>
    <t>Wholesale price of motor gasoline (C/Gal)</t>
  </si>
  <si>
    <t>MGEIRUS</t>
  </si>
  <si>
    <t>Pump price of motor gasoline: self-service, regular grade, EIA survey ($/Gal)</t>
  </si>
  <si>
    <t>MGEIAUS</t>
  </si>
  <si>
    <t>Pump Price of motor gasoline: self-service, all grades, EIA survey (C/Gal)</t>
  </si>
  <si>
    <t>D2WHUUS</t>
  </si>
  <si>
    <t>No.2 heating oil wholesale price 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</si>
  <si>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</si>
  <si>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</si>
  <si>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</si>
  <si>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</si>
  <si>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</si>
  <si>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</si>
  <si>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JKTCUUS</t>
  </si>
  <si>
    <t>Kerosene jet fuel: refiner price  (C/Gal)</t>
  </si>
  <si>
    <t>PRRCUUS</t>
  </si>
  <si>
    <t>Residential propane price, U.S. average (C/Gal)</t>
  </si>
  <si>
    <t>Natural Gas Prices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</si>
  <si>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</si>
  <si>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</si>
  <si>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</si>
  <si>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</si>
  <si>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</si>
  <si>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</si>
  <si>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</si>
  <si>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</si>
  <si>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</si>
  <si>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</si>
  <si>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NGSPUUS</t>
  </si>
  <si>
    <t>Spot natural gas wellhead price ($/MMBTU)</t>
  </si>
  <si>
    <t>Electric Utility Fuel Prices</t>
  </si>
  <si>
    <t>CLEUDUS</t>
  </si>
  <si>
    <t>Cost of coal to electric utilities ($/MMBTU)</t>
  </si>
  <si>
    <t>RFEUDUS</t>
  </si>
  <si>
    <t>Cost of residual fuel oil to electric utilities  ($/MMBTU)</t>
  </si>
  <si>
    <t>NGEUDUS</t>
  </si>
  <si>
    <t>Cost of natural gas to electric utilities ($/MMBTU)</t>
  </si>
  <si>
    <t>Motor Fuel Taxes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</si>
  <si>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</si>
  <si>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</si>
  <si>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</si>
  <si>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</si>
  <si>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</si>
  <si>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</si>
  <si>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</si>
  <si>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</si>
  <si>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</si>
  <si>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</si>
  <si>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</si>
  <si>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CICPIUS</t>
  </si>
  <si>
    <t>Consumer Price Index, 1982-84 = 1.0 (Index, 1982-84=1.0)</t>
  </si>
  <si>
    <t>WPCPIUS</t>
  </si>
  <si>
    <t>Producer Price Index: All Commodities (Index, 1982=1.0)</t>
  </si>
  <si>
    <t>GDPDIUS</t>
  </si>
  <si>
    <t>GDP Deflator, chained, 1996=1.0 (Index, 1996=1.0)</t>
  </si>
  <si>
    <t>U.S. Prices Energy Prices</t>
  </si>
  <si>
    <t>Updated 12/11/2006 10:50:16 AM</t>
  </si>
  <si>
    <t>Updated 5/22/2006 11:53:58 AM</t>
  </si>
  <si>
    <t>Period</t>
  </si>
  <si>
    <t>No.2 heating oil wholesale price (C/Gal)</t>
  </si>
  <si>
    <t>Kerosene jet fuel: refiner price ($/Gal)</t>
  </si>
  <si>
    <t>Cost of residual fuel oil to electric utilities ($/MMBTU)</t>
  </si>
  <si>
    <t>GDP Deflator, chained (Index, 2000=100)</t>
  </si>
  <si>
    <t>Table of Contents</t>
  </si>
  <si>
    <t>Table 2.  Energy Prices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</si>
  <si>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</si>
  <si>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</si>
  <si>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</si>
  <si>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</si>
  <si>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</si>
  <si>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</si>
  <si>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</si>
  <si>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</si>
  <si>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</si>
  <si>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</si>
  <si>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</si>
  <si>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</si>
  <si>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Crude Oil </t>
    </r>
    <r>
      <rPr>
        <sz val="8"/>
        <color indexed="8"/>
        <rFont val="Arial"/>
        <family val="2"/>
      </rPr>
      <t>(dollars per barrel)</t>
    </r>
  </si>
  <si>
    <t xml:space="preserve">   West Texas Intermediate Spot Average</t>
  </si>
  <si>
    <t>BREPUUS</t>
  </si>
  <si>
    <t xml:space="preserve">   Brent Spot Average</t>
  </si>
  <si>
    <t xml:space="preserve">   U.S. Imported Average</t>
  </si>
  <si>
    <t xml:space="preserve">   U.S. Refiner Average Acquisition Cost</t>
  </si>
  <si>
    <r>
      <t xml:space="preserve">U.S. Liquid Fuels </t>
    </r>
    <r>
      <rPr>
        <sz val="8"/>
        <color indexed="8"/>
        <rFont val="Arial"/>
        <family val="2"/>
      </rPr>
      <t>(cents per gallon)</t>
    </r>
  </si>
  <si>
    <t xml:space="preserve">   Refiner Prices for Resale</t>
  </si>
  <si>
    <t xml:space="preserve">      Gasoline</t>
  </si>
  <si>
    <t>DSWHUUS</t>
  </si>
  <si>
    <t xml:space="preserve">      Diesel Fuel</t>
  </si>
  <si>
    <t xml:space="preserve">      Heating Oil</t>
  </si>
  <si>
    <t xml:space="preserve">   Refiner Prices to End Users</t>
  </si>
  <si>
    <t xml:space="preserve">      Jet Fuel</t>
  </si>
  <si>
    <t xml:space="preserve">      No. 6 Residual Fuel Oil (a)</t>
  </si>
  <si>
    <t xml:space="preserve">   Retail Prices Including Taxes</t>
  </si>
  <si>
    <t>MGRARUS</t>
  </si>
  <si>
    <t xml:space="preserve">      Gasoline Regular Grade (b)</t>
  </si>
  <si>
    <t xml:space="preserve">      Gasoline All Grades (b)</t>
  </si>
  <si>
    <t xml:space="preserve">      On-highway Diesel Fuel</t>
  </si>
  <si>
    <t>D2RCAUS</t>
  </si>
  <si>
    <r>
      <t>Natural Gas</t>
    </r>
    <r>
      <rPr>
        <sz val="8"/>
        <color indexed="8"/>
        <rFont val="Arial"/>
        <family val="2"/>
      </rPr>
      <t/>
    </r>
  </si>
  <si>
    <t>NGHHMCF</t>
  </si>
  <si>
    <t xml:space="preserve">   Henry Hub Spot (dollars per thousand cubic feet)</t>
  </si>
  <si>
    <t>NGHHUUS</t>
  </si>
  <si>
    <t xml:space="preserve">   Henry Hub Spot (dollars per million Btu) </t>
  </si>
  <si>
    <r>
      <t xml:space="preserve">   U.S. Retail Prices</t>
    </r>
    <r>
      <rPr>
        <sz val="8"/>
        <rFont val="Arial"/>
        <family val="2"/>
      </rPr>
      <t xml:space="preserve"> (dollars per thousand cubic feet) </t>
    </r>
  </si>
  <si>
    <t xml:space="preserve">      Industrial Sector</t>
  </si>
  <si>
    <t xml:space="preserve">      Commercial Sector</t>
  </si>
  <si>
    <t xml:space="preserve">      Residential Sector</t>
  </si>
  <si>
    <t>U.S. Electricity</t>
  </si>
  <si>
    <r>
      <t xml:space="preserve">   Power Generation Fuel Costs </t>
    </r>
    <r>
      <rPr>
        <sz val="8"/>
        <color indexed="8"/>
        <rFont val="Arial"/>
        <family val="2"/>
      </rPr>
      <t>(dollars per million Btu)</t>
    </r>
  </si>
  <si>
    <t xml:space="preserve">      Coal</t>
  </si>
  <si>
    <t xml:space="preserve">      Natural Gas </t>
  </si>
  <si>
    <t xml:space="preserve">      Residual Fuel Oil (c)</t>
  </si>
  <si>
    <t>DKEUDUS</t>
  </si>
  <si>
    <t xml:space="preserve">      Distillate Fuel Oil</t>
  </si>
  <si>
    <r>
      <t xml:space="preserve">   Retail Prices </t>
    </r>
    <r>
      <rPr>
        <sz val="8"/>
        <color indexed="8"/>
        <rFont val="Arial"/>
        <family val="2"/>
      </rPr>
      <t>(cents per kilowatthour)</t>
    </r>
  </si>
  <si>
    <t>ESICUUS</t>
  </si>
  <si>
    <t>ESCMUUS</t>
  </si>
  <si>
    <t>ESRCUUS</t>
  </si>
  <si>
    <t>- = no data available</t>
  </si>
  <si>
    <t>Prices are not adjusted for inflation.</t>
  </si>
  <si>
    <t>(a) Average for all sulfur contents.</t>
  </si>
  <si>
    <t>(b) Average self-service cash price.</t>
  </si>
  <si>
    <t>(c) Includes fuel oils No. 4, No. 5, No. 6, and topped crude.</t>
  </si>
  <si>
    <r>
      <t>Notes:</t>
    </r>
    <r>
      <rPr>
        <sz val="8"/>
        <rFont val="Arial"/>
        <family val="2"/>
      </rPr>
      <t xml:space="preserve"> The approximate break between historical and forecast values is shown with historical data printed in bold; estimates and forecasts in italics.</t>
    </r>
  </si>
  <si>
    <t>Prices exclude taxes unless otherwise noted</t>
  </si>
  <si>
    <r>
      <t>Historical data</t>
    </r>
    <r>
      <rPr>
        <sz val="8"/>
        <rFont val="Arial"/>
        <family val="2"/>
      </rPr>
      <t xml:space="preserve">: Latest data available from Energy Information Administration databases supporting the following reports: </t>
    </r>
    <r>
      <rPr>
        <i/>
        <sz val="8"/>
        <rFont val="Arial"/>
        <family val="2"/>
      </rPr>
      <t>Petroleum Marketing Monthly</t>
    </r>
    <r>
      <rPr>
        <sz val="8"/>
        <rFont val="Arial"/>
        <family val="2"/>
      </rPr>
      <t>, DOE/EIA-0380;</t>
    </r>
  </si>
  <si>
    <r>
      <t>Weekly Petroleum Status Report</t>
    </r>
    <r>
      <rPr>
        <sz val="8"/>
        <rFont val="Arial"/>
        <family val="2"/>
      </rPr>
      <t xml:space="preserve">, DOE/EIA-0208; </t>
    </r>
    <r>
      <rPr>
        <i/>
        <sz val="8"/>
        <rFont val="Arial"/>
        <family val="2"/>
      </rPr>
      <t>Natural Gas Monthly</t>
    </r>
    <r>
      <rPr>
        <sz val="8"/>
        <rFont val="Arial"/>
        <family val="2"/>
      </rPr>
      <t xml:space="preserve">, DOE/EIA-0130; </t>
    </r>
    <r>
      <rPr>
        <i/>
        <sz val="8"/>
        <rFont val="Arial"/>
        <family val="2"/>
      </rPr>
      <t>Electric Power Monthly</t>
    </r>
    <r>
      <rPr>
        <sz val="8"/>
        <rFont val="Arial"/>
        <family val="2"/>
      </rPr>
      <t xml:space="preserve">, DOE/EIA-0226; and </t>
    </r>
    <r>
      <rPr>
        <i/>
        <sz val="8"/>
        <rFont val="Arial"/>
        <family val="2"/>
      </rPr>
      <t>Monthly Energy Review</t>
    </r>
    <r>
      <rPr>
        <sz val="8"/>
        <rFont val="Arial"/>
        <family val="2"/>
      </rPr>
      <t>, DOE/EIA-0035.</t>
    </r>
  </si>
  <si>
    <t>Natural gas Henry Hub and WTI crude oil spot prices from Reuter's News Service (http://www.reuters.com).</t>
  </si>
  <si>
    <t xml:space="preserve">Minor discrepancies with published historical data are due to independent rounding. </t>
  </si>
  <si>
    <r>
      <t xml:space="preserve">Projections: </t>
    </r>
    <r>
      <rPr>
        <sz val="8"/>
        <rFont val="Arial"/>
        <family val="2"/>
      </rPr>
      <t>EIA Regional Short-Term Energy Model.</t>
    </r>
  </si>
  <si>
    <t>Table 2.  U.S. Energy Nominal Prices</t>
  </si>
  <si>
    <t xml:space="preserve">   Imported Average</t>
  </si>
  <si>
    <t xml:space="preserve">   Refiner Average Acquisition Cost</t>
  </si>
  <si>
    <r>
      <t xml:space="preserve">Liquid Fuels </t>
    </r>
    <r>
      <rPr>
        <sz val="8"/>
        <color indexed="8"/>
        <rFont val="Arial"/>
        <family val="2"/>
      </rPr>
      <t>(cents per gallon)</t>
    </r>
  </si>
  <si>
    <t>PRPCUUS</t>
  </si>
  <si>
    <t xml:space="preserve">      Propane to Petrochemical Sector</t>
  </si>
  <si>
    <t>PRRCAUS</t>
  </si>
  <si>
    <t xml:space="preserve">      Propane</t>
  </si>
  <si>
    <r>
      <t>Natural Gas</t>
    </r>
    <r>
      <rPr>
        <sz val="8"/>
        <color indexed="8"/>
        <rFont val="Arial"/>
        <family val="2"/>
      </rPr>
      <t xml:space="preserve"> (dollars per thousand cubic feetf)</t>
    </r>
    <r>
      <rPr>
        <b/>
        <sz val="8"/>
        <color indexed="8"/>
        <rFont val="Arial"/>
        <family val="2"/>
      </rPr>
      <t xml:space="preserve"> </t>
    </r>
  </si>
  <si>
    <t xml:space="preserve">   Average Wellhead </t>
  </si>
  <si>
    <t xml:space="preserve">   Henry Hub Spot </t>
  </si>
  <si>
    <t xml:space="preserve">   End-Use Prices</t>
  </si>
  <si>
    <t>Electricity</t>
  </si>
  <si>
    <r>
      <t xml:space="preserve">   End-Use Prices </t>
    </r>
    <r>
      <rPr>
        <sz val="8"/>
        <color indexed="8"/>
        <rFont val="Arial"/>
        <family val="2"/>
      </rPr>
      <t>(cents per kilowatthour)</t>
    </r>
  </si>
  <si>
    <r>
      <t xml:space="preserve">Projections: </t>
    </r>
    <r>
      <rPr>
        <sz val="8"/>
        <rFont val="Arial"/>
        <family val="2"/>
      </rPr>
      <t>Generated by simulation of the EIA Regional Short-Term Energy Model.</t>
    </r>
  </si>
  <si>
    <t>MMBTU/Gal</t>
  </si>
  <si>
    <t>Utility</t>
  </si>
  <si>
    <t>Diesel for resale</t>
  </si>
  <si>
    <t>Per mmbtu</t>
  </si>
  <si>
    <t>Jet Fuel</t>
  </si>
  <si>
    <t>per mmbtu</t>
  </si>
  <si>
    <t>Diesel resale</t>
  </si>
  <si>
    <t>Oil</t>
  </si>
  <si>
    <t>Table 2.  U.S. Energy Prices</t>
  </si>
  <si>
    <r>
      <t xml:space="preserve">   End-Use Prices</t>
    </r>
    <r>
      <rPr>
        <sz val="8"/>
        <rFont val="Arial"/>
        <family val="2"/>
      </rPr>
      <t xml:space="preserve"> (dollars per thousand cubic feetf) </t>
    </r>
  </si>
  <si>
    <r>
      <t xml:space="preserve">   U.S. Retail Prices</t>
    </r>
    <r>
      <rPr>
        <sz val="9"/>
        <rFont val="Calibri"/>
        <family val="2"/>
        <scheme val="minor"/>
      </rPr>
      <t xml:space="preserve"> (dollars per thousand cubic feet) </t>
    </r>
  </si>
  <si>
    <r>
      <t>Notes:</t>
    </r>
    <r>
      <rPr>
        <sz val="9"/>
        <rFont val="Calibri"/>
        <family val="2"/>
        <scheme val="minor"/>
      </rPr>
      <t xml:space="preserve"> The approximate break between historical and forecast values is shown with historical data printed in bold; estimates and forecasts in italics.</t>
    </r>
  </si>
  <si>
    <r>
      <t>Historical data</t>
    </r>
    <r>
      <rPr>
        <sz val="9"/>
        <rFont val="Calibri"/>
        <family val="2"/>
        <scheme val="minor"/>
      </rPr>
      <t xml:space="preserve">: Latest data available from Energy Information Administration databases supporting the following reports: </t>
    </r>
    <r>
      <rPr>
        <i/>
        <sz val="9"/>
        <rFont val="Calibri"/>
        <family val="2"/>
        <scheme val="minor"/>
      </rPr>
      <t>Petroleum Marketing Monthly</t>
    </r>
    <r>
      <rPr>
        <sz val="9"/>
        <rFont val="Calibri"/>
        <family val="2"/>
        <scheme val="minor"/>
      </rPr>
      <t>, DOE/EIA-0380;</t>
    </r>
  </si>
  <si>
    <r>
      <t>Weekly Petroleum Status Report</t>
    </r>
    <r>
      <rPr>
        <sz val="9"/>
        <rFont val="Calibri"/>
        <family val="2"/>
        <scheme val="minor"/>
      </rPr>
      <t xml:space="preserve">, DOE/EIA-0208; </t>
    </r>
    <r>
      <rPr>
        <i/>
        <sz val="9"/>
        <rFont val="Calibri"/>
        <family val="2"/>
        <scheme val="minor"/>
      </rPr>
      <t>Natural Gas Monthly</t>
    </r>
    <r>
      <rPr>
        <sz val="9"/>
        <rFont val="Calibri"/>
        <family val="2"/>
        <scheme val="minor"/>
      </rPr>
      <t xml:space="preserve">, DOE/EIA-0130; </t>
    </r>
    <r>
      <rPr>
        <i/>
        <sz val="9"/>
        <rFont val="Calibri"/>
        <family val="2"/>
        <scheme val="minor"/>
      </rPr>
      <t>Electric Power Monthly</t>
    </r>
    <r>
      <rPr>
        <sz val="9"/>
        <rFont val="Calibri"/>
        <family val="2"/>
        <scheme val="minor"/>
      </rPr>
      <t xml:space="preserve">, DOE/EIA-0226; and </t>
    </r>
    <r>
      <rPr>
        <i/>
        <sz val="9"/>
        <rFont val="Calibri"/>
        <family val="2"/>
        <scheme val="minor"/>
      </rPr>
      <t>Monthly Energy Review</t>
    </r>
    <r>
      <rPr>
        <sz val="9"/>
        <rFont val="Calibri"/>
        <family val="2"/>
        <scheme val="minor"/>
      </rPr>
      <t>, DOE/EIA-0035.</t>
    </r>
  </si>
  <si>
    <r>
      <t xml:space="preserve">Projections: </t>
    </r>
    <r>
      <rPr>
        <sz val="9"/>
        <rFont val="Calibri"/>
        <family val="2"/>
        <scheme val="minor"/>
      </rPr>
      <t>EIA Regional Short-Term Energy Model.</t>
    </r>
  </si>
  <si>
    <t>Diesel</t>
  </si>
  <si>
    <r>
      <t xml:space="preserve">   Power Generation Fuel Costs </t>
    </r>
    <r>
      <rPr>
        <sz val="9"/>
        <rFont val="Calibri"/>
        <family val="2"/>
        <scheme val="minor"/>
      </rPr>
      <t>(dollars per million Btu)</t>
    </r>
  </si>
  <si>
    <r>
      <t xml:space="preserve">   Retail Prices </t>
    </r>
    <r>
      <rPr>
        <sz val="9"/>
        <rFont val="Calibri"/>
        <family val="2"/>
        <scheme val="minor"/>
      </rPr>
      <t>(cents per kilowatthour)</t>
    </r>
  </si>
  <si>
    <t>Crude Oil (dollars per barrel)</t>
  </si>
  <si>
    <t>U.S. Liquid Fuels (cents per gallon)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</si>
</sst>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164" formatCode="####&quot;/&quot;00"/>
    <numFmt numFmtId="165" formatCode="&quot;$&quot;0.00"/>
    <numFmt numFmtId="166" formatCode="&quot;$&quot;###,##0.00"/>
    <numFmt numFmtId="167" formatCode="###,##0.000"/>
    <numFmt numFmtId="168" formatCode="&quot;$&quot;#,##0.00"/>
    <numFmt numFmtId="169" formatCode="###,##0.0000"/>
    <numFmt numFmtId="170" formatCode="\(#,##0.00_);[Blue]\(#,##0.00\)"/>
    <numFmt numFmtId="171" formatCode="###,##0.0"/>
    <numFmt numFmtId="172" formatCode="0.00_)"/>
    <numFmt numFmtId="173" formatCode="@&quot; .&quot;*."/>
    <numFmt numFmtId="174" formatCode="0.0"/>
  </numFmts>
  <fonts count="34" x14ac:knownFonts="1">
    <font>
      <sz val="8"/>
      <name val="MS Sans Serif"/>
    </font>
    <font>
      <sz val="8"/>
      <name val="MS Sans Serif"/>
    </font>
    <font>
      <b/>
      <sz val="12"/>
      <name val="Arial"/>
      <family val="2"/>
    </font>
    <font>
      <b/>
      <sz val="8"/>
      <color indexed="12"/>
      <name val="MS Sans Serif"/>
    </font>
    <font>
      <sz val="8"/>
      <color indexed="12"/>
      <name val="MS Sans Serif"/>
    </font>
    <font>
      <sz val="8"/>
      <color indexed="10"/>
      <name val="MS Sans Serif"/>
    </font>
    <font>
      <b/>
      <sz val="8"/>
      <name val="MS Sans Serif"/>
    </font>
    <font>
      <b/>
      <sz val="8"/>
      <color indexed="10"/>
      <name val="MS Sans Serif"/>
    </font>
    <font>
      <sz val="10"/>
      <name val="Arial"/>
      <family val="2"/>
    </font>
    <font>
      <sz val="8"/>
      <color indexed="12"/>
      <name val="MS Sans Serif"/>
      <family val="2"/>
    </font>
    <font>
      <sz val="8"/>
      <name val="MS Sans Serif"/>
      <family val="2"/>
    </font>
    <font>
      <u/>
      <sz val="8"/>
      <color indexed="12"/>
      <name val="Courier"/>
      <family val="3"/>
    </font>
    <font>
      <b/>
      <u/>
      <sz val="9"/>
      <color indexed="12"/>
      <name val="Arial"/>
      <family val="2"/>
    </font>
    <font>
      <sz val="8"/>
      <name val="Courier"/>
      <family val="3"/>
    </font>
    <font>
      <b/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/>
      <sz val="8"/>
      <color indexed="12"/>
      <name val="Courier"/>
    </font>
    <font>
      <sz val="8"/>
      <name val="Courie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FFC000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8" fontId="8" fillId="0" borderId="0" applyFont="0" applyFill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</cellStyleXfs>
  <cellXfs count="246">
    <xf numFmtId="0" fontId="0" fillId="0" borderId="0" xfId="0"/>
    <xf numFmtId="0" fontId="2" fillId="0" borderId="0" xfId="0" applyNumberFormat="1" applyFont="1" applyFill="1" applyAlignment="1" applyProtection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165" fontId="4" fillId="0" borderId="0" xfId="1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" fillId="0" borderId="0" xfId="0" applyFont="1"/>
    <xf numFmtId="2" fontId="4" fillId="0" borderId="0" xfId="1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6" fontId="4" fillId="0" borderId="0" xfId="0" applyNumberFormat="1" applyFont="1"/>
    <xf numFmtId="167" fontId="4" fillId="0" borderId="0" xfId="0" applyNumberFormat="1" applyFont="1"/>
    <xf numFmtId="168" fontId="4" fillId="0" borderId="0" xfId="1" applyNumberFormat="1" applyFont="1" applyFill="1" applyAlignment="1">
      <alignment horizontal="right" vertical="center"/>
    </xf>
    <xf numFmtId="169" fontId="4" fillId="0" borderId="0" xfId="1" applyNumberFormat="1" applyFont="1" applyFill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70" fontId="0" fillId="0" borderId="0" xfId="0" applyNumberFormat="1" applyAlignment="1"/>
    <xf numFmtId="170" fontId="4" fillId="0" borderId="0" xfId="0" applyNumberFormat="1" applyFont="1" applyAlignment="1"/>
    <xf numFmtId="0" fontId="9" fillId="0" borderId="0" xfId="0" applyFont="1"/>
    <xf numFmtId="0" fontId="10" fillId="0" borderId="0" xfId="0" applyFont="1"/>
    <xf numFmtId="171" fontId="4" fillId="0" borderId="0" xfId="1" applyNumberFormat="1" applyFont="1" applyFill="1" applyAlignment="1">
      <alignment horizontal="right" vertical="center"/>
    </xf>
    <xf numFmtId="171" fontId="4" fillId="0" borderId="0" xfId="0" applyNumberFormat="1" applyFont="1" applyAlignment="1">
      <alignment horizontal="right" vertical="center"/>
    </xf>
    <xf numFmtId="171" fontId="5" fillId="0" borderId="0" xfId="0" applyNumberFormat="1" applyFont="1" applyAlignment="1">
      <alignment horizontal="right" vertical="center"/>
    </xf>
    <xf numFmtId="171" fontId="0" fillId="0" borderId="0" xfId="0" applyNumberFormat="1" applyAlignment="1">
      <alignment horizontal="right" vertical="center"/>
    </xf>
    <xf numFmtId="0" fontId="15" fillId="0" borderId="0" xfId="3" applyFont="1"/>
    <xf numFmtId="0" fontId="16" fillId="0" borderId="0" xfId="3" applyFont="1"/>
    <xf numFmtId="0" fontId="17" fillId="0" borderId="0" xfId="3" applyFont="1"/>
    <xf numFmtId="0" fontId="18" fillId="0" borderId="1" xfId="3" applyFont="1" applyBorder="1" applyAlignment="1"/>
    <xf numFmtId="0" fontId="18" fillId="0" borderId="1" xfId="3" applyFont="1" applyBorder="1" applyAlignment="1">
      <alignment wrapText="1"/>
    </xf>
    <xf numFmtId="0" fontId="15" fillId="0" borderId="0" xfId="5" applyFont="1"/>
    <xf numFmtId="0" fontId="19" fillId="0" borderId="3" xfId="7" applyFont="1" applyFill="1" applyBorder="1" applyAlignment="1" applyProtection="1">
      <alignment horizontal="center"/>
    </xf>
    <xf numFmtId="0" fontId="19" fillId="0" borderId="0" xfId="3" applyFont="1" applyFill="1" applyAlignment="1" applyProtection="1"/>
    <xf numFmtId="172" fontId="22" fillId="0" borderId="0" xfId="3" applyNumberFormat="1" applyFont="1" applyFill="1" applyAlignment="1" applyProtection="1">
      <alignment horizontal="center"/>
    </xf>
    <xf numFmtId="172" fontId="19" fillId="0" borderId="0" xfId="3" applyNumberFormat="1" applyFont="1" applyFill="1" applyAlignment="1" applyProtection="1">
      <alignment horizontal="center"/>
    </xf>
    <xf numFmtId="0" fontId="15" fillId="3" borderId="0" xfId="3" applyFont="1" applyFill="1" applyAlignment="1" applyProtection="1">
      <alignment horizontal="left"/>
    </xf>
    <xf numFmtId="173" fontId="15" fillId="0" borderId="0" xfId="3" applyNumberFormat="1" applyFont="1" applyAlignment="1" applyProtection="1">
      <alignment horizontal="left"/>
    </xf>
    <xf numFmtId="2" fontId="19" fillId="0" borderId="0" xfId="8" applyNumberFormat="1" applyFont="1" applyFill="1" applyAlignment="1" applyProtection="1">
      <alignment horizontal="right"/>
    </xf>
    <xf numFmtId="2" fontId="22" fillId="0" borderId="0" xfId="8" applyNumberFormat="1" applyFont="1" applyFill="1" applyAlignment="1" applyProtection="1">
      <alignment horizontal="right"/>
    </xf>
    <xf numFmtId="0" fontId="19" fillId="0" borderId="0" xfId="3" applyFont="1" applyFill="1" applyAlignment="1" applyProtection="1">
      <alignment horizontal="right"/>
    </xf>
    <xf numFmtId="0" fontId="22" fillId="0" borderId="0" xfId="3" applyFont="1" applyFill="1" applyAlignment="1" applyProtection="1">
      <alignment horizontal="right"/>
    </xf>
    <xf numFmtId="3" fontId="19" fillId="0" borderId="0" xfId="8" applyNumberFormat="1" applyFont="1" applyFill="1" applyAlignment="1" applyProtection="1">
      <alignment horizontal="right"/>
    </xf>
    <xf numFmtId="3" fontId="22" fillId="0" borderId="0" xfId="8" applyNumberFormat="1" applyFont="1" applyFill="1" applyAlignment="1" applyProtection="1">
      <alignment horizontal="right"/>
    </xf>
    <xf numFmtId="0" fontId="17" fillId="0" borderId="0" xfId="3" applyFont="1" applyAlignment="1" applyProtection="1">
      <alignment horizontal="left"/>
    </xf>
    <xf numFmtId="1" fontId="19" fillId="0" borderId="0" xfId="8" applyNumberFormat="1" applyFont="1" applyFill="1" applyAlignment="1" applyProtection="1">
      <alignment horizontal="right"/>
    </xf>
    <xf numFmtId="1" fontId="22" fillId="0" borderId="0" xfId="8" applyNumberFormat="1" applyFont="1" applyFill="1" applyAlignment="1" applyProtection="1">
      <alignment horizontal="right"/>
    </xf>
    <xf numFmtId="0" fontId="19" fillId="0" borderId="0" xfId="3" quotePrefix="1" applyFont="1" applyFill="1" applyAlignment="1" applyProtection="1">
      <alignment horizontal="left"/>
    </xf>
    <xf numFmtId="0" fontId="15" fillId="0" borderId="0" xfId="3" applyFont="1" applyAlignment="1">
      <alignment horizontal="right"/>
    </xf>
    <xf numFmtId="0" fontId="17" fillId="0" borderId="0" xfId="3" applyFont="1" applyAlignment="1">
      <alignment horizontal="right"/>
    </xf>
    <xf numFmtId="0" fontId="16" fillId="0" borderId="0" xfId="3" applyFont="1" applyAlignment="1">
      <alignment horizontal="right"/>
    </xf>
    <xf numFmtId="2" fontId="16" fillId="0" borderId="0" xfId="3" applyNumberFormat="1" applyFont="1" applyAlignment="1">
      <alignment horizontal="right"/>
    </xf>
    <xf numFmtId="172" fontId="19" fillId="0" borderId="0" xfId="8" applyNumberFormat="1" applyFont="1" applyFill="1" applyAlignment="1" applyProtection="1">
      <alignment horizontal="right"/>
    </xf>
    <xf numFmtId="172" fontId="22" fillId="0" borderId="0" xfId="8" applyNumberFormat="1" applyFont="1" applyFill="1" applyAlignment="1" applyProtection="1">
      <alignment horizontal="right"/>
    </xf>
    <xf numFmtId="0" fontId="19" fillId="0" borderId="0" xfId="3" applyFont="1" applyFill="1" applyAlignment="1" applyProtection="1">
      <alignment horizontal="left"/>
    </xf>
    <xf numFmtId="0" fontId="15" fillId="3" borderId="0" xfId="3" applyFont="1" applyFill="1" applyBorder="1" applyAlignment="1" applyProtection="1">
      <alignment horizontal="left"/>
    </xf>
    <xf numFmtId="173" fontId="15" fillId="0" borderId="0" xfId="3" applyNumberFormat="1" applyFont="1" applyBorder="1" applyAlignment="1" applyProtection="1">
      <alignment horizontal="left"/>
    </xf>
    <xf numFmtId="2" fontId="19" fillId="0" borderId="0" xfId="8" applyNumberFormat="1" applyFont="1" applyFill="1" applyBorder="1" applyAlignment="1" applyProtection="1">
      <alignment horizontal="right"/>
    </xf>
    <xf numFmtId="2" fontId="22" fillId="0" borderId="0" xfId="8" applyNumberFormat="1" applyFont="1" applyFill="1" applyBorder="1" applyAlignment="1" applyProtection="1">
      <alignment horizontal="right"/>
    </xf>
    <xf numFmtId="173" fontId="15" fillId="0" borderId="1" xfId="3" applyNumberFormat="1" applyFont="1" applyBorder="1" applyAlignment="1" applyProtection="1">
      <alignment horizontal="left"/>
    </xf>
    <xf numFmtId="2" fontId="19" fillId="0" borderId="1" xfId="8" applyNumberFormat="1" applyFont="1" applyFill="1" applyBorder="1" applyAlignment="1" applyProtection="1">
      <alignment horizontal="right"/>
    </xf>
    <xf numFmtId="2" fontId="22" fillId="0" borderId="1" xfId="8" applyNumberFormat="1" applyFont="1" applyFill="1" applyBorder="1" applyAlignment="1" applyProtection="1">
      <alignment horizontal="right"/>
    </xf>
    <xf numFmtId="0" fontId="15" fillId="2" borderId="0" xfId="3" applyFont="1" applyFill="1" applyBorder="1"/>
    <xf numFmtId="0" fontId="15" fillId="2" borderId="0" xfId="3" applyFont="1" applyFill="1"/>
    <xf numFmtId="0" fontId="16" fillId="2" borderId="0" xfId="3" applyFont="1" applyFill="1"/>
    <xf numFmtId="0" fontId="17" fillId="2" borderId="0" xfId="3" applyFont="1" applyFill="1"/>
    <xf numFmtId="174" fontId="16" fillId="2" borderId="0" xfId="3" applyNumberFormat="1" applyFont="1" applyFill="1"/>
    <xf numFmtId="174" fontId="17" fillId="2" borderId="0" xfId="3" applyNumberFormat="1" applyFont="1" applyFill="1"/>
    <xf numFmtId="174" fontId="15" fillId="2" borderId="0" xfId="3" applyNumberFormat="1" applyFont="1" applyFill="1"/>
    <xf numFmtId="0" fontId="15" fillId="3" borderId="0" xfId="3" applyFont="1" applyFill="1" applyBorder="1" applyAlignment="1" applyProtection="1">
      <alignment horizontal="left" vertical="top"/>
    </xf>
    <xf numFmtId="0" fontId="15" fillId="2" borderId="0" xfId="3" applyFont="1" applyFill="1" applyAlignment="1">
      <alignment vertical="top"/>
    </xf>
    <xf numFmtId="0" fontId="16" fillId="2" borderId="0" xfId="3" applyFont="1" applyFill="1" applyAlignment="1">
      <alignment vertical="top"/>
    </xf>
    <xf numFmtId="0" fontId="17" fillId="2" borderId="0" xfId="3" applyFont="1" applyFill="1" applyAlignment="1">
      <alignment vertical="top"/>
    </xf>
    <xf numFmtId="0" fontId="15" fillId="3" borderId="0" xfId="9" applyFont="1" applyFill="1" applyAlignment="1" applyProtection="1">
      <alignment horizontal="left" vertical="top"/>
    </xf>
    <xf numFmtId="0" fontId="15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7" fillId="0" borderId="0" xfId="3" applyFont="1" applyAlignment="1">
      <alignment vertical="top"/>
    </xf>
    <xf numFmtId="0" fontId="19" fillId="0" borderId="3" xfId="15" applyFont="1" applyFill="1" applyBorder="1" applyAlignment="1" applyProtection="1">
      <alignment horizontal="center"/>
    </xf>
    <xf numFmtId="0" fontId="19" fillId="0" borderId="0" xfId="12" applyFont="1" applyFill="1" applyAlignment="1" applyProtection="1"/>
    <xf numFmtId="172" fontId="22" fillId="0" borderId="0" xfId="12" applyNumberFormat="1" applyFont="1" applyFill="1" applyAlignment="1" applyProtection="1">
      <alignment horizontal="center"/>
    </xf>
    <xf numFmtId="172" fontId="19" fillId="0" borderId="0" xfId="12" applyNumberFormat="1" applyFont="1" applyFill="1" applyAlignment="1" applyProtection="1">
      <alignment horizontal="center"/>
    </xf>
    <xf numFmtId="0" fontId="15" fillId="3" borderId="0" xfId="12" applyFont="1" applyFill="1" applyAlignment="1" applyProtection="1">
      <alignment horizontal="left"/>
    </xf>
    <xf numFmtId="173" fontId="15" fillId="0" borderId="0" xfId="12" applyNumberFormat="1" applyFont="1" applyAlignment="1" applyProtection="1">
      <alignment horizontal="left"/>
    </xf>
    <xf numFmtId="2" fontId="19" fillId="0" borderId="0" xfId="16" applyNumberFormat="1" applyFont="1" applyFill="1" applyAlignment="1" applyProtection="1">
      <alignment horizontal="right"/>
    </xf>
    <xf numFmtId="2" fontId="22" fillId="0" borderId="0" xfId="16" applyNumberFormat="1" applyFont="1" applyFill="1" applyAlignment="1" applyProtection="1">
      <alignment horizontal="right"/>
    </xf>
    <xf numFmtId="0" fontId="19" fillId="0" borderId="0" xfId="12" applyFont="1" applyFill="1" applyAlignment="1" applyProtection="1">
      <alignment horizontal="right"/>
    </xf>
    <xf numFmtId="0" fontId="22" fillId="0" borderId="0" xfId="12" applyFont="1" applyFill="1" applyAlignment="1" applyProtection="1">
      <alignment horizontal="right"/>
    </xf>
    <xf numFmtId="3" fontId="19" fillId="0" borderId="0" xfId="16" applyNumberFormat="1" applyFont="1" applyFill="1" applyAlignment="1" applyProtection="1">
      <alignment horizontal="right"/>
    </xf>
    <xf numFmtId="3" fontId="22" fillId="0" borderId="0" xfId="16" applyNumberFormat="1" applyFont="1" applyFill="1" applyAlignment="1" applyProtection="1">
      <alignment horizontal="right"/>
    </xf>
    <xf numFmtId="173" fontId="15" fillId="5" borderId="0" xfId="12" applyNumberFormat="1" applyFont="1" applyFill="1" applyAlignment="1" applyProtection="1">
      <alignment horizontal="left"/>
    </xf>
    <xf numFmtId="3" fontId="19" fillId="5" borderId="0" xfId="16" applyNumberFormat="1" applyFont="1" applyFill="1" applyAlignment="1" applyProtection="1">
      <alignment horizontal="right"/>
    </xf>
    <xf numFmtId="3" fontId="22" fillId="5" borderId="0" xfId="16" applyNumberFormat="1" applyFont="1" applyFill="1" applyAlignment="1" applyProtection="1">
      <alignment horizontal="right"/>
    </xf>
    <xf numFmtId="173" fontId="15" fillId="0" borderId="0" xfId="12" applyNumberFormat="1" applyFont="1" applyFill="1" applyAlignment="1" applyProtection="1">
      <alignment horizontal="left"/>
    </xf>
    <xf numFmtId="0" fontId="17" fillId="0" borderId="0" xfId="12" applyFont="1" applyAlignment="1" applyProtection="1">
      <alignment horizontal="left"/>
    </xf>
    <xf numFmtId="1" fontId="19" fillId="0" borderId="0" xfId="16" applyNumberFormat="1" applyFont="1" applyFill="1" applyAlignment="1" applyProtection="1">
      <alignment horizontal="right"/>
    </xf>
    <xf numFmtId="1" fontId="22" fillId="0" borderId="0" xfId="16" applyNumberFormat="1" applyFont="1" applyFill="1" applyAlignment="1" applyProtection="1">
      <alignment horizontal="right"/>
    </xf>
    <xf numFmtId="0" fontId="19" fillId="0" borderId="0" xfId="12" quotePrefix="1" applyFont="1" applyFill="1" applyAlignment="1" applyProtection="1">
      <alignment horizontal="left"/>
    </xf>
    <xf numFmtId="0" fontId="15" fillId="0" borderId="0" xfId="12" applyFont="1" applyAlignment="1">
      <alignment horizontal="right"/>
    </xf>
    <xf numFmtId="0" fontId="16" fillId="0" borderId="0" xfId="12" applyFont="1" applyAlignment="1">
      <alignment horizontal="right"/>
    </xf>
    <xf numFmtId="172" fontId="19" fillId="0" borderId="0" xfId="16" applyNumberFormat="1" applyFont="1" applyFill="1" applyAlignment="1" applyProtection="1">
      <alignment horizontal="right"/>
    </xf>
    <xf numFmtId="172" fontId="22" fillId="0" borderId="0" xfId="16" applyNumberFormat="1" applyFont="1" applyFill="1" applyAlignment="1" applyProtection="1">
      <alignment horizontal="right"/>
    </xf>
    <xf numFmtId="0" fontId="19" fillId="0" borderId="0" xfId="12" applyFont="1" applyFill="1" applyAlignment="1" applyProtection="1">
      <alignment horizontal="left"/>
    </xf>
    <xf numFmtId="0" fontId="15" fillId="5" borderId="0" xfId="12" applyFont="1" applyFill="1" applyAlignment="1" applyProtection="1">
      <alignment horizontal="left"/>
    </xf>
    <xf numFmtId="2" fontId="19" fillId="5" borderId="0" xfId="16" applyNumberFormat="1" applyFont="1" applyFill="1" applyAlignment="1" applyProtection="1">
      <alignment horizontal="right"/>
    </xf>
    <xf numFmtId="2" fontId="22" fillId="5" borderId="0" xfId="16" applyNumberFormat="1" applyFont="1" applyFill="1" applyAlignment="1" applyProtection="1">
      <alignment horizontal="right"/>
    </xf>
    <xf numFmtId="0" fontId="15" fillId="3" borderId="0" xfId="12" applyFont="1" applyFill="1" applyBorder="1" applyAlignment="1" applyProtection="1">
      <alignment horizontal="left"/>
    </xf>
    <xf numFmtId="173" fontId="15" fillId="0" borderId="0" xfId="12" applyNumberFormat="1" applyFont="1" applyBorder="1" applyAlignment="1" applyProtection="1">
      <alignment horizontal="left"/>
    </xf>
    <xf numFmtId="174" fontId="19" fillId="0" borderId="0" xfId="16" applyNumberFormat="1" applyFont="1" applyFill="1" applyBorder="1" applyAlignment="1" applyProtection="1">
      <alignment horizontal="right"/>
    </xf>
    <xf numFmtId="174" fontId="22" fillId="0" borderId="0" xfId="16" applyNumberFormat="1" applyFont="1" applyFill="1" applyBorder="1" applyAlignment="1" applyProtection="1">
      <alignment horizontal="right"/>
    </xf>
    <xf numFmtId="173" fontId="15" fillId="0" borderId="1" xfId="12" applyNumberFormat="1" applyFont="1" applyBorder="1" applyAlignment="1" applyProtection="1">
      <alignment horizontal="left"/>
    </xf>
    <xf numFmtId="174" fontId="19" fillId="0" borderId="1" xfId="16" applyNumberFormat="1" applyFont="1" applyFill="1" applyBorder="1" applyAlignment="1" applyProtection="1">
      <alignment horizontal="right"/>
    </xf>
    <xf numFmtId="174" fontId="22" fillId="0" borderId="1" xfId="16" applyNumberFormat="1" applyFont="1" applyFill="1" applyBorder="1" applyAlignment="1" applyProtection="1">
      <alignment horizontal="right"/>
    </xf>
    <xf numFmtId="0" fontId="15" fillId="3" borderId="0" xfId="12" applyFont="1" applyFill="1" applyBorder="1" applyAlignment="1" applyProtection="1">
      <alignment horizontal="left" vertical="top"/>
    </xf>
    <xf numFmtId="0" fontId="15" fillId="2" borderId="0" xfId="12" applyFont="1" applyFill="1" applyAlignment="1">
      <alignment vertical="top"/>
    </xf>
    <xf numFmtId="0" fontId="17" fillId="2" borderId="0" xfId="12" applyFont="1" applyFill="1" applyAlignment="1">
      <alignment vertical="top"/>
    </xf>
    <xf numFmtId="0" fontId="15" fillId="3" borderId="0" xfId="17" applyFont="1" applyFill="1" applyAlignment="1" applyProtection="1">
      <alignment horizontal="left" vertical="top"/>
    </xf>
    <xf numFmtId="0" fontId="15" fillId="0" borderId="0" xfId="12" applyFont="1" applyAlignment="1">
      <alignment vertical="top"/>
    </xf>
    <xf numFmtId="0" fontId="17" fillId="0" borderId="0" xfId="12" applyFont="1" applyAlignment="1">
      <alignment vertical="top"/>
    </xf>
    <xf numFmtId="0" fontId="12" fillId="2" borderId="0" xfId="2" applyFont="1" applyFill="1" applyBorder="1" applyAlignment="1" applyProtection="1">
      <alignment horizontal="center" vertical="center" wrapText="1"/>
    </xf>
    <xf numFmtId="0" fontId="14" fillId="0" borderId="0" xfId="3" applyFont="1" applyFill="1" applyAlignment="1" applyProtection="1"/>
    <xf numFmtId="0" fontId="8" fillId="0" borderId="0" xfId="4" applyAlignment="1"/>
    <xf numFmtId="0" fontId="12" fillId="2" borderId="0" xfId="2" applyFont="1" applyFill="1" applyAlignment="1" applyProtection="1">
      <alignment horizontal="center" vertical="center" wrapText="1"/>
    </xf>
    <xf numFmtId="0" fontId="19" fillId="0" borderId="3" xfId="6" applyFont="1" applyFill="1" applyBorder="1" applyAlignment="1" applyProtection="1">
      <alignment horizontal="center"/>
    </xf>
    <xf numFmtId="0" fontId="8" fillId="0" borderId="4" xfId="4" applyBorder="1" applyAlignment="1">
      <alignment horizontal="center"/>
    </xf>
    <xf numFmtId="0" fontId="8" fillId="0" borderId="5" xfId="4" applyBorder="1" applyAlignment="1">
      <alignment horizontal="center"/>
    </xf>
    <xf numFmtId="0" fontId="19" fillId="0" borderId="4" xfId="6" applyFont="1" applyFill="1" applyBorder="1" applyAlignment="1" applyProtection="1">
      <alignment horizontal="center"/>
    </xf>
    <xf numFmtId="0" fontId="17" fillId="4" borderId="3" xfId="6" applyFont="1" applyFill="1" applyBorder="1" applyAlignment="1">
      <alignment horizontal="center"/>
    </xf>
    <xf numFmtId="0" fontId="20" fillId="0" borderId="4" xfId="4" applyFont="1" applyBorder="1" applyAlignment="1">
      <alignment horizontal="center"/>
    </xf>
    <xf numFmtId="0" fontId="20" fillId="0" borderId="5" xfId="4" applyFont="1" applyBorder="1" applyAlignment="1">
      <alignment horizontal="center"/>
    </xf>
    <xf numFmtId="0" fontId="15" fillId="0" borderId="0" xfId="3" applyFont="1" applyBorder="1" applyAlignment="1"/>
    <xf numFmtId="0" fontId="15" fillId="0" borderId="0" xfId="3" applyFont="1" applyAlignment="1"/>
    <xf numFmtId="0" fontId="16" fillId="0" borderId="0" xfId="3" applyFont="1" applyAlignment="1"/>
    <xf numFmtId="0" fontId="17" fillId="0" borderId="0" xfId="3" applyFont="1" applyAlignment="1"/>
    <xf numFmtId="0" fontId="14" fillId="3" borderId="0" xfId="5" applyFont="1" applyFill="1" applyAlignment="1"/>
    <xf numFmtId="0" fontId="19" fillId="0" borderId="2" xfId="5" applyFont="1" applyFill="1" applyBorder="1" applyAlignment="1" applyProtection="1"/>
    <xf numFmtId="0" fontId="15" fillId="3" borderId="0" xfId="5" applyFont="1" applyFill="1" applyAlignment="1"/>
    <xf numFmtId="0" fontId="19" fillId="0" borderId="1" xfId="5" applyFont="1" applyFill="1" applyBorder="1" applyAlignment="1" applyProtection="1"/>
    <xf numFmtId="0" fontId="15" fillId="3" borderId="0" xfId="3" applyFont="1" applyFill="1" applyAlignment="1"/>
    <xf numFmtId="49" fontId="15" fillId="2" borderId="0" xfId="4" quotePrefix="1" applyNumberFormat="1" applyFont="1" applyFill="1" applyBorder="1" applyAlignment="1"/>
    <xf numFmtId="49" fontId="15" fillId="2" borderId="0" xfId="4" applyNumberFormat="1" applyFont="1" applyFill="1" applyBorder="1" applyAlignment="1"/>
    <xf numFmtId="0" fontId="15" fillId="2" borderId="0" xfId="3" quotePrefix="1" applyFont="1" applyFill="1" applyBorder="1" applyAlignment="1">
      <alignment horizontal="justify" vertical="top" wrapText="1"/>
    </xf>
    <xf numFmtId="0" fontId="8" fillId="2" borderId="0" xfId="4" applyFill="1" applyAlignment="1">
      <alignment vertical="top" wrapText="1"/>
    </xf>
    <xf numFmtId="0" fontId="8" fillId="0" borderId="0" xfId="4" applyAlignment="1">
      <alignment vertical="top" wrapText="1"/>
    </xf>
    <xf numFmtId="0" fontId="17" fillId="2" borderId="0" xfId="5" applyFont="1" applyFill="1" applyAlignment="1">
      <alignment vertical="top" wrapText="1"/>
    </xf>
    <xf numFmtId="0" fontId="15" fillId="2" borderId="0" xfId="5" applyFont="1" applyFill="1" applyAlignment="1">
      <alignment vertical="top" wrapText="1"/>
    </xf>
    <xf numFmtId="0" fontId="18" fillId="0" borderId="0" xfId="4" applyFont="1" applyAlignment="1">
      <alignment vertical="top" wrapText="1"/>
    </xf>
    <xf numFmtId="0" fontId="16" fillId="0" borderId="0" xfId="3" applyFont="1" applyAlignment="1">
      <alignment vertical="top" wrapText="1"/>
    </xf>
    <xf numFmtId="0" fontId="15" fillId="0" borderId="0" xfId="3" applyFont="1" applyAlignment="1">
      <alignment vertical="top" wrapText="1"/>
    </xf>
    <xf numFmtId="0" fontId="17" fillId="0" borderId="0" xfId="10" applyFont="1" applyAlignment="1">
      <alignment vertical="top" wrapText="1"/>
    </xf>
    <xf numFmtId="0" fontId="15" fillId="2" borderId="2" xfId="3" applyFont="1" applyFill="1" applyBorder="1" applyAlignment="1">
      <alignment horizontal="justify"/>
    </xf>
    <xf numFmtId="0" fontId="15" fillId="2" borderId="2" xfId="3" applyFont="1" applyFill="1" applyBorder="1" applyAlignment="1"/>
    <xf numFmtId="0" fontId="15" fillId="2" borderId="0" xfId="3" applyFont="1" applyFill="1" applyAlignment="1"/>
    <xf numFmtId="0" fontId="12" fillId="2" borderId="0" xfId="11" applyFont="1" applyFill="1" applyBorder="1" applyAlignment="1" applyProtection="1">
      <alignment horizontal="center" vertical="center" wrapText="1"/>
    </xf>
    <xf numFmtId="0" fontId="14" fillId="0" borderId="0" xfId="12" applyFont="1" applyFill="1" applyAlignment="1" applyProtection="1"/>
    <xf numFmtId="0" fontId="12" fillId="2" borderId="0" xfId="11" applyFont="1" applyFill="1" applyAlignment="1" applyProtection="1">
      <alignment horizontal="center" vertical="center" wrapText="1"/>
    </xf>
    <xf numFmtId="0" fontId="18" fillId="0" borderId="1" xfId="12" applyFont="1" applyBorder="1" applyAlignment="1"/>
    <xf numFmtId="0" fontId="8" fillId="0" borderId="1" xfId="4" applyBorder="1" applyAlignment="1"/>
    <xf numFmtId="0" fontId="19" fillId="0" borderId="3" xfId="14" applyFont="1" applyFill="1" applyBorder="1" applyAlignment="1" applyProtection="1">
      <alignment horizontal="center"/>
    </xf>
    <xf numFmtId="0" fontId="19" fillId="0" borderId="4" xfId="14" applyFont="1" applyFill="1" applyBorder="1" applyAlignment="1" applyProtection="1">
      <alignment horizontal="center"/>
    </xf>
    <xf numFmtId="0" fontId="17" fillId="4" borderId="3" xfId="14" applyFont="1" applyFill="1" applyBorder="1" applyAlignment="1">
      <alignment horizontal="center"/>
    </xf>
    <xf numFmtId="0" fontId="15" fillId="2" borderId="2" xfId="12" applyFont="1" applyFill="1" applyBorder="1" applyAlignment="1">
      <alignment horizontal="justify"/>
    </xf>
    <xf numFmtId="0" fontId="15" fillId="2" borderId="2" xfId="12" applyFont="1" applyFill="1" applyBorder="1" applyAlignment="1"/>
    <xf numFmtId="0" fontId="15" fillId="2" borderId="0" xfId="12" quotePrefix="1" applyFont="1" applyFill="1" applyBorder="1" applyAlignment="1">
      <alignment horizontal="justify" vertical="top" wrapText="1"/>
    </xf>
    <xf numFmtId="0" fontId="17" fillId="2" borderId="0" xfId="13" applyFont="1" applyFill="1" applyAlignment="1">
      <alignment vertical="top" wrapText="1"/>
    </xf>
    <xf numFmtId="0" fontId="15" fillId="2" borderId="0" xfId="13" applyFont="1" applyFill="1" applyAlignment="1">
      <alignment vertical="top" wrapText="1"/>
    </xf>
    <xf numFmtId="0" fontId="16" fillId="0" borderId="0" xfId="12" applyFont="1" applyAlignment="1">
      <alignment vertical="top" wrapText="1"/>
    </xf>
    <xf numFmtId="0" fontId="15" fillId="0" borderId="0" xfId="12" applyFont="1" applyAlignment="1">
      <alignment vertical="top" wrapText="1"/>
    </xf>
    <xf numFmtId="0" fontId="17" fillId="0" borderId="0" xfId="18" applyFont="1" applyAlignment="1">
      <alignment vertical="top" wrapText="1"/>
    </xf>
    <xf numFmtId="0" fontId="15" fillId="0" borderId="0" xfId="12" applyFont="1" applyBorder="1" applyAlignment="1"/>
    <xf numFmtId="0" fontId="15" fillId="0" borderId="0" xfId="12" applyFont="1" applyAlignment="1"/>
    <xf numFmtId="0" fontId="17" fillId="0" borderId="0" xfId="12" applyFont="1" applyAlignment="1"/>
    <xf numFmtId="0" fontId="14" fillId="3" borderId="0" xfId="13" applyFont="1" applyFill="1" applyAlignment="1"/>
    <xf numFmtId="0" fontId="19" fillId="0" borderId="2" xfId="13" applyFont="1" applyFill="1" applyBorder="1" applyAlignment="1" applyProtection="1"/>
    <xf numFmtId="0" fontId="15" fillId="0" borderId="0" xfId="13" applyFont="1" applyAlignment="1"/>
    <xf numFmtId="0" fontId="15" fillId="3" borderId="0" xfId="13" applyFont="1" applyFill="1" applyAlignment="1"/>
    <xf numFmtId="0" fontId="19" fillId="0" borderId="1" xfId="13" applyFont="1" applyFill="1" applyBorder="1" applyAlignment="1" applyProtection="1"/>
    <xf numFmtId="0" fontId="15" fillId="3" borderId="0" xfId="12" applyFont="1" applyFill="1" applyAlignment="1"/>
    <xf numFmtId="0" fontId="15" fillId="5" borderId="0" xfId="12" applyFont="1" applyFill="1" applyAlignment="1"/>
    <xf numFmtId="0" fontId="15" fillId="2" borderId="0" xfId="12" applyFont="1" applyFill="1" applyBorder="1" applyAlignment="1"/>
    <xf numFmtId="0" fontId="15" fillId="2" borderId="0" xfId="12" applyFont="1" applyFill="1" applyAlignment="1"/>
    <xf numFmtId="0" fontId="17" fillId="2" borderId="0" xfId="12" applyFont="1" applyFill="1" applyAlignment="1"/>
    <xf numFmtId="0" fontId="16" fillId="2" borderId="0" xfId="12" applyFont="1" applyFill="1" applyAlignment="1"/>
    <xf numFmtId="174" fontId="15" fillId="2" borderId="0" xfId="12" applyNumberFormat="1" applyFont="1" applyFill="1" applyAlignment="1"/>
    <xf numFmtId="0" fontId="16" fillId="0" borderId="0" xfId="12" applyFont="1" applyAlignment="1"/>
    <xf numFmtId="0" fontId="18" fillId="0" borderId="0" xfId="19" applyAlignment="1"/>
    <xf numFmtId="0" fontId="18" fillId="0" borderId="4" xfId="19" applyBorder="1" applyAlignment="1">
      <alignment horizontal="center"/>
    </xf>
    <xf numFmtId="0" fontId="18" fillId="0" borderId="5" xfId="19" applyBorder="1" applyAlignment="1">
      <alignment horizontal="center"/>
    </xf>
    <xf numFmtId="0" fontId="20" fillId="0" borderId="4" xfId="19" applyFont="1" applyBorder="1" applyAlignment="1">
      <alignment horizontal="center"/>
    </xf>
    <xf numFmtId="0" fontId="20" fillId="0" borderId="5" xfId="19" applyFont="1" applyBorder="1" applyAlignment="1">
      <alignment horizontal="center"/>
    </xf>
    <xf numFmtId="0" fontId="15" fillId="0" borderId="0" xfId="5" applyFont="1" applyAlignment="1"/>
    <xf numFmtId="0" fontId="15" fillId="2" borderId="0" xfId="3" applyFont="1" applyFill="1" applyBorder="1" applyAlignment="1"/>
    <xf numFmtId="0" fontId="16" fillId="2" borderId="0" xfId="3" applyFont="1" applyFill="1" applyAlignment="1"/>
    <xf numFmtId="49" fontId="15" fillId="2" borderId="0" xfId="19" quotePrefix="1" applyNumberFormat="1" applyFont="1" applyFill="1" applyBorder="1" applyAlignment="1"/>
    <xf numFmtId="174" fontId="16" fillId="2" borderId="0" xfId="3" applyNumberFormat="1" applyFont="1" applyFill="1" applyAlignment="1"/>
    <xf numFmtId="174" fontId="15" fillId="2" borderId="0" xfId="3" applyNumberFormat="1" applyFont="1" applyFill="1" applyAlignment="1"/>
    <xf numFmtId="49" fontId="15" fillId="2" borderId="0" xfId="19" applyNumberFormat="1" applyFont="1" applyFill="1" applyBorder="1" applyAlignment="1"/>
    <xf numFmtId="0" fontId="18" fillId="2" borderId="0" xfId="19" applyFill="1" applyAlignment="1">
      <alignment vertical="top" wrapText="1"/>
    </xf>
    <xf numFmtId="0" fontId="18" fillId="0" borderId="0" xfId="19" applyAlignment="1">
      <alignment vertical="top" wrapText="1"/>
    </xf>
    <xf numFmtId="0" fontId="18" fillId="0" borderId="0" xfId="19" applyFont="1" applyAlignment="1">
      <alignment vertical="top" wrapText="1"/>
    </xf>
    <xf numFmtId="0" fontId="25" fillId="0" borderId="0" xfId="0" applyNumberFormat="1" applyFont="1" applyFill="1" applyAlignment="1" applyProtection="1"/>
    <xf numFmtId="0" fontId="26" fillId="0" borderId="0" xfId="0" applyNumberFormat="1" applyFont="1" applyFill="1" applyAlignment="1" applyProtection="1">
      <alignment horizontal="left" vertical="center"/>
    </xf>
    <xf numFmtId="0" fontId="25" fillId="0" borderId="0" xfId="3" applyFont="1" applyFill="1" applyAlignment="1" applyProtection="1"/>
    <xf numFmtId="0" fontId="25" fillId="0" borderId="0" xfId="3" quotePrefix="1" applyFont="1" applyFill="1" applyAlignment="1" applyProtection="1">
      <alignment horizontal="left"/>
    </xf>
    <xf numFmtId="0" fontId="25" fillId="0" borderId="0" xfId="3" applyFont="1" applyFill="1" applyAlignment="1" applyProtection="1">
      <alignment horizontal="left"/>
    </xf>
    <xf numFmtId="0" fontId="26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3" applyFont="1" applyFill="1" applyAlignment="1"/>
    <xf numFmtId="0" fontId="26" fillId="0" borderId="0" xfId="3" applyFont="1" applyFill="1" applyAlignment="1" applyProtection="1">
      <alignment horizontal="left"/>
    </xf>
    <xf numFmtId="173" fontId="26" fillId="0" borderId="0" xfId="3" applyNumberFormat="1" applyFont="1" applyFill="1" applyAlignment="1" applyProtection="1">
      <alignment horizontal="left"/>
    </xf>
    <xf numFmtId="4" fontId="26" fillId="0" borderId="0" xfId="0" applyNumberFormat="1" applyFont="1" applyFill="1"/>
    <xf numFmtId="0" fontId="26" fillId="0" borderId="0" xfId="3" applyFont="1" applyFill="1" applyBorder="1" applyAlignment="1" applyProtection="1">
      <alignment horizontal="left"/>
    </xf>
    <xf numFmtId="173" fontId="26" fillId="0" borderId="0" xfId="3" applyNumberFormat="1" applyFont="1" applyFill="1" applyBorder="1" applyAlignment="1" applyProtection="1">
      <alignment horizontal="left"/>
    </xf>
    <xf numFmtId="173" fontId="26" fillId="0" borderId="1" xfId="3" applyNumberFormat="1" applyFont="1" applyFill="1" applyBorder="1" applyAlignment="1" applyProtection="1">
      <alignment horizontal="left"/>
    </xf>
    <xf numFmtId="0" fontId="26" fillId="0" borderId="2" xfId="3" applyFont="1" applyFill="1" applyBorder="1" applyAlignment="1">
      <alignment horizontal="justify"/>
    </xf>
    <xf numFmtId="49" fontId="26" fillId="0" borderId="0" xfId="4" quotePrefix="1" applyNumberFormat="1" applyFont="1" applyFill="1" applyBorder="1" applyAlignment="1"/>
    <xf numFmtId="0" fontId="26" fillId="0" borderId="0" xfId="3" applyFont="1" applyFill="1" applyBorder="1" applyAlignment="1" applyProtection="1">
      <alignment horizontal="left" vertical="top"/>
    </xf>
    <xf numFmtId="170" fontId="26" fillId="0" borderId="0" xfId="0" applyNumberFormat="1" applyFont="1" applyFill="1" applyAlignment="1"/>
    <xf numFmtId="0" fontId="26" fillId="0" borderId="0" xfId="9" applyFont="1" applyFill="1" applyAlignment="1" applyProtection="1">
      <alignment horizontal="left" vertical="top"/>
    </xf>
    <xf numFmtId="0" fontId="26" fillId="0" borderId="0" xfId="3" quotePrefix="1" applyFont="1" applyFill="1" applyBorder="1" applyAlignment="1">
      <alignment horizontal="justify" vertical="top" wrapText="1"/>
    </xf>
    <xf numFmtId="0" fontId="25" fillId="0" borderId="0" xfId="5" applyFont="1" applyFill="1" applyAlignment="1">
      <alignment vertical="top" wrapText="1"/>
    </xf>
    <xf numFmtId="0" fontId="26" fillId="0" borderId="0" xfId="5" applyFont="1" applyFill="1" applyAlignment="1">
      <alignment vertical="top" wrapText="1"/>
    </xf>
    <xf numFmtId="0" fontId="27" fillId="0" borderId="0" xfId="3" applyFont="1" applyFill="1" applyAlignment="1">
      <alignment vertical="top" wrapText="1"/>
    </xf>
    <xf numFmtId="0" fontId="26" fillId="0" borderId="0" xfId="3" applyFont="1" applyFill="1" applyAlignment="1">
      <alignment vertical="top" wrapText="1"/>
    </xf>
    <xf numFmtId="0" fontId="25" fillId="0" borderId="0" xfId="10" applyFont="1" applyFill="1" applyAlignment="1">
      <alignment vertical="top" wrapText="1"/>
    </xf>
    <xf numFmtId="0" fontId="25" fillId="0" borderId="0" xfId="0" applyNumberFormat="1" applyFont="1" applyFill="1" applyAlignment="1" applyProtection="1">
      <alignment horizontal="left" vertical="center"/>
    </xf>
    <xf numFmtId="0" fontId="25" fillId="0" borderId="0" xfId="3" applyFont="1" applyFill="1" applyAlignment="1"/>
    <xf numFmtId="173" fontId="25" fillId="0" borderId="0" xfId="3" applyNumberFormat="1" applyFont="1" applyFill="1" applyAlignment="1" applyProtection="1">
      <alignment horizontal="left"/>
    </xf>
    <xf numFmtId="4" fontId="29" fillId="0" borderId="0" xfId="0" applyNumberFormat="1" applyFont="1" applyFill="1"/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/>
    <xf numFmtId="4" fontId="33" fillId="0" borderId="0" xfId="0" applyNumberFormat="1" applyFont="1" applyFill="1"/>
    <xf numFmtId="0" fontId="28" fillId="6" borderId="0" xfId="0" applyFont="1" applyFill="1"/>
  </cellXfs>
  <cellStyles count="20">
    <cellStyle name="Comma" xfId="1" builtinId="3"/>
    <cellStyle name="Hyperlink" xfId="2" builtinId="8"/>
    <cellStyle name="Hyperlink 2" xfId="11" xr:uid="{00000000-0005-0000-0000-000002000000}"/>
    <cellStyle name="Normal" xfId="0" builtinId="0"/>
    <cellStyle name="Normal 2" xfId="4" xr:uid="{00000000-0005-0000-0000-000004000000}"/>
    <cellStyle name="Normal 3" xfId="19" xr:uid="{00000000-0005-0000-0000-000005000000}"/>
    <cellStyle name="Normal_10ctab" xfId="6" xr:uid="{00000000-0005-0000-0000-000006000000}"/>
    <cellStyle name="Normal_10ctab 2" xfId="14" xr:uid="{00000000-0005-0000-0000-000007000000}"/>
    <cellStyle name="Normal_tab-10C" xfId="9" xr:uid="{00000000-0005-0000-0000-000008000000}"/>
    <cellStyle name="Normal_tab-10C 2" xfId="17" xr:uid="{00000000-0005-0000-0000-000009000000}"/>
    <cellStyle name="Normal_us_e_s&amp;d" xfId="5" xr:uid="{00000000-0005-0000-0000-00000A000000}"/>
    <cellStyle name="Normal_us_e_s&amp;d 2" xfId="13" xr:uid="{00000000-0005-0000-0000-00000B000000}"/>
    <cellStyle name="Normal_us_elec" xfId="10" xr:uid="{00000000-0005-0000-0000-00000C000000}"/>
    <cellStyle name="Normal_us_elec 2" xfId="18" xr:uid="{00000000-0005-0000-0000-00000D000000}"/>
    <cellStyle name="Normal_us_energy" xfId="7" xr:uid="{00000000-0005-0000-0000-00000E000000}"/>
    <cellStyle name="Normal_us_energy 2" xfId="15" xr:uid="{00000000-0005-0000-0000-00000F000000}"/>
    <cellStyle name="Normal_us_price" xfId="3" xr:uid="{00000000-0005-0000-0000-000010000000}"/>
    <cellStyle name="Normal_us_price 2" xfId="12" xr:uid="{00000000-0005-0000-0000-000011000000}"/>
    <cellStyle name="Normal_us_psd_m" xfId="8" xr:uid="{00000000-0005-0000-0000-000012000000}"/>
    <cellStyle name="Normal_us_psd_m 2" xfId="16" xr:uid="{00000000-0005-0000-0000-000013000000}"/>
  </cellStyles>
  <dxfs count="18"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3333FF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Database!$FB$45</c:f>
              <c:strCache>
                <c:ptCount val="1"/>
                <c:pt idx="0">
                  <c:v>21.69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Database!$FC$45:$HB$45</c:f>
              <c:numCache>
                <c:formatCode>#,##0.00</c:formatCode>
                <c:ptCount val="52"/>
                <c:pt idx="0">
                  <c:v>22.94</c:v>
                </c:pt>
                <c:pt idx="1">
                  <c:v>23.84</c:v>
                </c:pt>
                <c:pt idx="2">
                  <c:v>23.87</c:v>
                </c:pt>
                <c:pt idx="3">
                  <c:v>22.96</c:v>
                </c:pt>
                <c:pt idx="4">
                  <c:v>22.6</c:v>
                </c:pt>
                <c:pt idx="5">
                  <c:v>22.37</c:v>
                </c:pt>
                <c:pt idx="6">
                  <c:v>23.1</c:v>
                </c:pt>
                <c:pt idx="7">
                  <c:v>23.24</c:v>
                </c:pt>
                <c:pt idx="8">
                  <c:v>23.55</c:v>
                </c:pt>
                <c:pt idx="9">
                  <c:v>22.85</c:v>
                </c:pt>
                <c:pt idx="10">
                  <c:v>22.74</c:v>
                </c:pt>
                <c:pt idx="11">
                  <c:v>22.81</c:v>
                </c:pt>
                <c:pt idx="12">
                  <c:v>23.12</c:v>
                </c:pt>
                <c:pt idx="13">
                  <c:v>23.97</c:v>
                </c:pt>
                <c:pt idx="14">
                  <c:v>23.83</c:v>
                </c:pt>
                <c:pt idx="15">
                  <c:v>22.82</c:v>
                </c:pt>
                <c:pt idx="16">
                  <c:v>22.77</c:v>
                </c:pt>
                <c:pt idx="17">
                  <c:v>22.72</c:v>
                </c:pt>
                <c:pt idx="18">
                  <c:v>22.36</c:v>
                </c:pt>
                <c:pt idx="19">
                  <c:v>21.94</c:v>
                </c:pt>
                <c:pt idx="20">
                  <c:v>21.38</c:v>
                </c:pt>
                <c:pt idx="21">
                  <c:v>20.09</c:v>
                </c:pt>
                <c:pt idx="22">
                  <c:v>19.68</c:v>
                </c:pt>
                <c:pt idx="23">
                  <c:v>16.5</c:v>
                </c:pt>
                <c:pt idx="24">
                  <c:v>13.37</c:v>
                </c:pt>
                <c:pt idx="25">
                  <c:v>16.46</c:v>
                </c:pt>
                <c:pt idx="26">
                  <c:v>15.6</c:v>
                </c:pt>
                <c:pt idx="27">
                  <c:v>14.82</c:v>
                </c:pt>
                <c:pt idx="28">
                  <c:v>15.34</c:v>
                </c:pt>
                <c:pt idx="29">
                  <c:v>15.29</c:v>
                </c:pt>
                <c:pt idx="30">
                  <c:v>14.37</c:v>
                </c:pt>
                <c:pt idx="31">
                  <c:v>13.05</c:v>
                </c:pt>
                <c:pt idx="32">
                  <c:v>12.02</c:v>
                </c:pt>
                <c:pt idx="33">
                  <c:v>12.44</c:v>
                </c:pt>
                <c:pt idx="34">
                  <c:v>12.38</c:v>
                </c:pt>
                <c:pt idx="35">
                  <c:v>10.57</c:v>
                </c:pt>
                <c:pt idx="36">
                  <c:v>8.9</c:v>
                </c:pt>
                <c:pt idx="37">
                  <c:v>8.7799999999999994</c:v>
                </c:pt>
                <c:pt idx="38">
                  <c:v>9.4600000000000009</c:v>
                </c:pt>
                <c:pt idx="39">
                  <c:v>9.9700000000000006</c:v>
                </c:pt>
                <c:pt idx="40">
                  <c:v>10.75</c:v>
                </c:pt>
                <c:pt idx="41">
                  <c:v>12.22</c:v>
                </c:pt>
                <c:pt idx="42">
                  <c:v>12.08</c:v>
                </c:pt>
                <c:pt idx="43">
                  <c:v>11.41</c:v>
                </c:pt>
                <c:pt idx="44">
                  <c:v>11.36</c:v>
                </c:pt>
                <c:pt idx="45">
                  <c:v>11.99</c:v>
                </c:pt>
                <c:pt idx="46">
                  <c:v>12.11</c:v>
                </c:pt>
                <c:pt idx="47">
                  <c:v>12.26</c:v>
                </c:pt>
                <c:pt idx="48">
                  <c:v>12.95</c:v>
                </c:pt>
                <c:pt idx="49">
                  <c:v>13.197950000000001</c:v>
                </c:pt>
                <c:pt idx="50">
                  <c:v>12.89302</c:v>
                </c:pt>
                <c:pt idx="51">
                  <c:v>13.323119999999999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9-41B1-A1B0-2A31516D4094}"/>
            </c:ext>
          </c:extLst>
        </c:ser>
        <c:ser>
          <c:idx val="1"/>
          <c:order val="1"/>
          <c:tx>
            <c:strRef>
              <c:f>Database!$FB$46</c:f>
              <c:strCache>
                <c:ptCount val="1"/>
                <c:pt idx="0">
                  <c:v>21.69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Database!$FC$46:$HB$46</c:f>
              <c:numCache>
                <c:formatCode>#,##0.00</c:formatCode>
                <c:ptCount val="52"/>
                <c:pt idx="0">
                  <c:v>22.474502579484536</c:v>
                </c:pt>
                <c:pt idx="1">
                  <c:v>23.750725536356128</c:v>
                </c:pt>
                <c:pt idx="2">
                  <c:v>22.135618517490382</c:v>
                </c:pt>
                <c:pt idx="3">
                  <c:v>21.06849423716837</c:v>
                </c:pt>
                <c:pt idx="4">
                  <c:v>20.095103846334105</c:v>
                </c:pt>
                <c:pt idx="5">
                  <c:v>20.282571625309593</c:v>
                </c:pt>
                <c:pt idx="6">
                  <c:v>20.967550048489262</c:v>
                </c:pt>
                <c:pt idx="7">
                  <c:v>21.645318172477566</c:v>
                </c:pt>
                <c:pt idx="8">
                  <c:v>21.919309541749435</c:v>
                </c:pt>
                <c:pt idx="9">
                  <c:v>21.133386929890658</c:v>
                </c:pt>
                <c:pt idx="10">
                  <c:v>20.787292568705141</c:v>
                </c:pt>
                <c:pt idx="11">
                  <c:v>21.688579967625756</c:v>
                </c:pt>
                <c:pt idx="12">
                  <c:v>21.537163684607094</c:v>
                </c:pt>
                <c:pt idx="13">
                  <c:v>21.587635778946648</c:v>
                </c:pt>
                <c:pt idx="14">
                  <c:v>21.212700220995668</c:v>
                </c:pt>
                <c:pt idx="15">
                  <c:v>21.133386929890658</c:v>
                </c:pt>
                <c:pt idx="16">
                  <c:v>21.378537102397065</c:v>
                </c:pt>
                <c:pt idx="17">
                  <c:v>21.234331118569767</c:v>
                </c:pt>
                <c:pt idx="18">
                  <c:v>20.953129450106534</c:v>
                </c:pt>
                <c:pt idx="19">
                  <c:v>21.025232442020187</c:v>
                </c:pt>
                <c:pt idx="20">
                  <c:v>20.433987908328255</c:v>
                </c:pt>
                <c:pt idx="21">
                  <c:v>18.573730716956103</c:v>
                </c:pt>
                <c:pt idx="22">
                  <c:v>17.542657932590917</c:v>
                </c:pt>
                <c:pt idx="23">
                  <c:v>14.62248676008811</c:v>
                </c:pt>
                <c:pt idx="24">
                  <c:v>11.774418579498956</c:v>
                </c:pt>
                <c:pt idx="25">
                  <c:v>12.596392687314561</c:v>
                </c:pt>
                <c:pt idx="26">
                  <c:v>12.733388371950495</c:v>
                </c:pt>
                <c:pt idx="27">
                  <c:v>12.538710293783641</c:v>
                </c:pt>
                <c:pt idx="28">
                  <c:v>14.269182099711228</c:v>
                </c:pt>
                <c:pt idx="29">
                  <c:v>13.375104999981975</c:v>
                </c:pt>
                <c:pt idx="30">
                  <c:v>12.214246830172218</c:v>
                </c:pt>
                <c:pt idx="31">
                  <c:v>10.930813574109258</c:v>
                </c:pt>
                <c:pt idx="32">
                  <c:v>10.563088315349647</c:v>
                </c:pt>
                <c:pt idx="33">
                  <c:v>10.620770708880565</c:v>
                </c:pt>
                <c:pt idx="34">
                  <c:v>10.267466048503683</c:v>
                </c:pt>
                <c:pt idx="35">
                  <c:v>8.8830886037616139</c:v>
                </c:pt>
                <c:pt idx="36">
                  <c:v>7.484290560636814</c:v>
                </c:pt>
                <c:pt idx="37">
                  <c:v>7.4410287654886247</c:v>
                </c:pt>
                <c:pt idx="38">
                  <c:v>8.1692689838164831</c:v>
                </c:pt>
                <c:pt idx="39">
                  <c:v>8.5586251401501912</c:v>
                </c:pt>
                <c:pt idx="40">
                  <c:v>9.6762215148117559</c:v>
                </c:pt>
                <c:pt idx="41">
                  <c:v>10.55587801615828</c:v>
                </c:pt>
                <c:pt idx="42">
                  <c:v>10.043946773571371</c:v>
                </c:pt>
                <c:pt idx="43">
                  <c:v>9.5896979245153791</c:v>
                </c:pt>
                <c:pt idx="44">
                  <c:v>10.051157072762736</c:v>
                </c:pt>
                <c:pt idx="45">
                  <c:v>10.858710582195609</c:v>
                </c:pt>
                <c:pt idx="46">
                  <c:v>10.281886646886413</c:v>
                </c:pt>
                <c:pt idx="47">
                  <c:v>11.096650455510654</c:v>
                </c:pt>
                <c:pt idx="48">
                  <c:v>11.413903619930711</c:v>
                </c:pt>
                <c:pt idx="49">
                  <c:v>11.647625468218804</c:v>
                </c:pt>
                <c:pt idx="50">
                  <c:v>11.221590519898623</c:v>
                </c:pt>
                <c:pt idx="51">
                  <c:v>11.576142562035612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9-41B1-A1B0-2A31516D4094}"/>
            </c:ext>
          </c:extLst>
        </c:ser>
        <c:ser>
          <c:idx val="2"/>
          <c:order val="2"/>
          <c:tx>
            <c:strRef>
              <c:f>Database!$FB$47</c:f>
              <c:strCache>
                <c:ptCount val="1"/>
                <c:pt idx="0">
                  <c:v>Diesel resale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Database!$FC$47:$HB$47</c:f>
              <c:numCache>
                <c:formatCode>#,##0.00</c:formatCode>
                <c:ptCount val="52"/>
                <c:pt idx="0">
                  <c:v>21.962571336897629</c:v>
                </c:pt>
                <c:pt idx="1">
                  <c:v>23.498365064658358</c:v>
                </c:pt>
                <c:pt idx="2">
                  <c:v>22.222142107786762</c:v>
                </c:pt>
                <c:pt idx="3">
                  <c:v>21.407378299162524</c:v>
                </c:pt>
                <c:pt idx="4">
                  <c:v>21.328065008057511</c:v>
                </c:pt>
                <c:pt idx="5">
                  <c:v>21.075704536359737</c:v>
                </c:pt>
                <c:pt idx="6">
                  <c:v>21.739052061965314</c:v>
                </c:pt>
                <c:pt idx="7">
                  <c:v>22.23656270616949</c:v>
                </c:pt>
                <c:pt idx="8">
                  <c:v>22.31587599727451</c:v>
                </c:pt>
                <c:pt idx="9">
                  <c:v>21.674159369243029</c:v>
                </c:pt>
                <c:pt idx="10">
                  <c:v>21.263172315335225</c:v>
                </c:pt>
                <c:pt idx="11">
                  <c:v>21.616476975712111</c:v>
                </c:pt>
                <c:pt idx="12">
                  <c:v>21.493901889458908</c:v>
                </c:pt>
                <c:pt idx="13">
                  <c:v>22.287034800509048</c:v>
                </c:pt>
                <c:pt idx="14">
                  <c:v>21.854416849027153</c:v>
                </c:pt>
                <c:pt idx="15">
                  <c:v>21.825575652261691</c:v>
                </c:pt>
                <c:pt idx="16">
                  <c:v>21.537163684607094</c:v>
                </c:pt>
                <c:pt idx="17">
                  <c:v>21.436219495927986</c:v>
                </c:pt>
                <c:pt idx="18">
                  <c:v>21.061283937977009</c:v>
                </c:pt>
                <c:pt idx="19">
                  <c:v>20.909867654958344</c:v>
                </c:pt>
                <c:pt idx="20">
                  <c:v>20.232099530970039</c:v>
                </c:pt>
                <c:pt idx="21">
                  <c:v>19.027979566012093</c:v>
                </c:pt>
                <c:pt idx="22">
                  <c:v>18.443945331511532</c:v>
                </c:pt>
                <c:pt idx="23">
                  <c:v>14.276392398902592</c:v>
                </c:pt>
                <c:pt idx="24">
                  <c:v>11.651843493245751</c:v>
                </c:pt>
                <c:pt idx="25">
                  <c:v>13.418366795130165</c:v>
                </c:pt>
                <c:pt idx="26">
                  <c:v>13.086693032327377</c:v>
                </c:pt>
                <c:pt idx="27">
                  <c:v>13.014590040413728</c:v>
                </c:pt>
                <c:pt idx="28">
                  <c:v>14.225920304563038</c:v>
                </c:pt>
                <c:pt idx="29">
                  <c:v>13.562572778957463</c:v>
                </c:pt>
                <c:pt idx="30">
                  <c:v>12.466607301869992</c:v>
                </c:pt>
                <c:pt idx="31">
                  <c:v>11.262487336912045</c:v>
                </c:pt>
                <c:pt idx="32">
                  <c:v>11.18317404580703</c:v>
                </c:pt>
                <c:pt idx="33">
                  <c:v>11.334590328825694</c:v>
                </c:pt>
                <c:pt idx="34">
                  <c:v>10.49819562262736</c:v>
                </c:pt>
                <c:pt idx="35">
                  <c:v>8.4793118490451764</c:v>
                </c:pt>
                <c:pt idx="36">
                  <c:v>7.3184536792354198</c:v>
                </c:pt>
                <c:pt idx="37">
                  <c:v>7.5203420565936385</c:v>
                </c:pt>
                <c:pt idx="38">
                  <c:v>8.5730457385329206</c:v>
                </c:pt>
                <c:pt idx="39">
                  <c:v>9.0200842883975465</c:v>
                </c:pt>
                <c:pt idx="40">
                  <c:v>10.325148442034601</c:v>
                </c:pt>
                <c:pt idx="41">
                  <c:v>11.038968061979732</c:v>
                </c:pt>
                <c:pt idx="42">
                  <c:v>10.281886646886413</c:v>
                </c:pt>
                <c:pt idx="43">
                  <c:v>10.382830835565521</c:v>
                </c:pt>
                <c:pt idx="44">
                  <c:v>10.606350110497834</c:v>
                </c:pt>
                <c:pt idx="45">
                  <c:v>11.478796312652992</c:v>
                </c:pt>
                <c:pt idx="46">
                  <c:v>10.591929512115106</c:v>
                </c:pt>
                <c:pt idx="47">
                  <c:v>11.579740501332102</c:v>
                </c:pt>
                <c:pt idx="48">
                  <c:v>11.796049477073051</c:v>
                </c:pt>
                <c:pt idx="49">
                  <c:v>12.073235008886694</c:v>
                </c:pt>
                <c:pt idx="50">
                  <c:v>11.542556988402236</c:v>
                </c:pt>
                <c:pt idx="51">
                  <c:v>12.04099055090291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69-41B1-A1B0-2A31516D4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2404816"/>
        <c:axId val="1965313520"/>
      </c:barChart>
      <c:catAx>
        <c:axId val="1982404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313520"/>
        <c:crosses val="autoZero"/>
        <c:auto val="1"/>
        <c:lblAlgn val="ctr"/>
        <c:lblOffset val="100"/>
        <c:noMultiLvlLbl val="0"/>
      </c:catAx>
      <c:valAx>
        <c:axId val="196531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40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Database!$FB$52</c:f>
              <c:strCache>
                <c:ptCount val="1"/>
                <c:pt idx="0">
                  <c:v>21.69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523202062774731"/>
                  <c:y val="-1.858422226753352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Database!$FC$51:$HB$51</c:f>
              <c:numCache>
                <c:formatCode>#,##0.00</c:formatCode>
                <c:ptCount val="52"/>
                <c:pt idx="0">
                  <c:v>94.757000000000005</c:v>
                </c:pt>
                <c:pt idx="1">
                  <c:v>95.308999999999997</c:v>
                </c:pt>
                <c:pt idx="2">
                  <c:v>92.938999999999993</c:v>
                </c:pt>
                <c:pt idx="3">
                  <c:v>92.021000000000001</c:v>
                </c:pt>
                <c:pt idx="4">
                  <c:v>94.51</c:v>
                </c:pt>
                <c:pt idx="5">
                  <c:v>95.772999999999996</c:v>
                </c:pt>
                <c:pt idx="6">
                  <c:v>104.67100000000001</c:v>
                </c:pt>
                <c:pt idx="7">
                  <c:v>106.57299999999999</c:v>
                </c:pt>
                <c:pt idx="8">
                  <c:v>106.29</c:v>
                </c:pt>
                <c:pt idx="9">
                  <c:v>100.538</c:v>
                </c:pt>
                <c:pt idx="10">
                  <c:v>93.864000000000004</c:v>
                </c:pt>
                <c:pt idx="11">
                  <c:v>97.625</c:v>
                </c:pt>
                <c:pt idx="12">
                  <c:v>94.617000000000004</c:v>
                </c:pt>
                <c:pt idx="13">
                  <c:v>100.81699999999999</c:v>
                </c:pt>
                <c:pt idx="14">
                  <c:v>100.804</c:v>
                </c:pt>
                <c:pt idx="15">
                  <c:v>102.069</c:v>
                </c:pt>
                <c:pt idx="16">
                  <c:v>102.17700000000001</c:v>
                </c:pt>
                <c:pt idx="17">
                  <c:v>105.794</c:v>
                </c:pt>
                <c:pt idx="18">
                  <c:v>103.58799999999999</c:v>
                </c:pt>
                <c:pt idx="19">
                  <c:v>96.534999999999997</c:v>
                </c:pt>
                <c:pt idx="20">
                  <c:v>93.212000000000003</c:v>
                </c:pt>
                <c:pt idx="21">
                  <c:v>84.397000000000006</c:v>
                </c:pt>
                <c:pt idx="22">
                  <c:v>75.789000000000001</c:v>
                </c:pt>
                <c:pt idx="23">
                  <c:v>59.29</c:v>
                </c:pt>
                <c:pt idx="24">
                  <c:v>47.216999999999999</c:v>
                </c:pt>
                <c:pt idx="25">
                  <c:v>50.584000000000003</c:v>
                </c:pt>
                <c:pt idx="26">
                  <c:v>47.823</c:v>
                </c:pt>
                <c:pt idx="27">
                  <c:v>54.453000000000003</c:v>
                </c:pt>
                <c:pt idx="28">
                  <c:v>59.265000000000001</c:v>
                </c:pt>
                <c:pt idx="29">
                  <c:v>59.819000000000003</c:v>
                </c:pt>
                <c:pt idx="30">
                  <c:v>50.901000000000003</c:v>
                </c:pt>
                <c:pt idx="31">
                  <c:v>42.866999999999997</c:v>
                </c:pt>
                <c:pt idx="32">
                  <c:v>45.478999999999999</c:v>
                </c:pt>
                <c:pt idx="33">
                  <c:v>46.222999999999999</c:v>
                </c:pt>
                <c:pt idx="34">
                  <c:v>42.442999999999998</c:v>
                </c:pt>
                <c:pt idx="35">
                  <c:v>37.189</c:v>
                </c:pt>
                <c:pt idx="36">
                  <c:v>31.683</c:v>
                </c:pt>
                <c:pt idx="37">
                  <c:v>30.323</c:v>
                </c:pt>
                <c:pt idx="38">
                  <c:v>37.545000000000002</c:v>
                </c:pt>
                <c:pt idx="39">
                  <c:v>40.753999999999998</c:v>
                </c:pt>
                <c:pt idx="40">
                  <c:v>46.712000000000003</c:v>
                </c:pt>
                <c:pt idx="41">
                  <c:v>48.756999999999998</c:v>
                </c:pt>
                <c:pt idx="42">
                  <c:v>44.651000000000003</c:v>
                </c:pt>
                <c:pt idx="43">
                  <c:v>44.723999999999997</c:v>
                </c:pt>
                <c:pt idx="44">
                  <c:v>45.182000000000002</c:v>
                </c:pt>
                <c:pt idx="45">
                  <c:v>49.774999999999999</c:v>
                </c:pt>
                <c:pt idx="46">
                  <c:v>45.661000000000001</c:v>
                </c:pt>
                <c:pt idx="47">
                  <c:v>51.972000000000001</c:v>
                </c:pt>
                <c:pt idx="48">
                  <c:v>52.503999999999998</c:v>
                </c:pt>
                <c:pt idx="49">
                  <c:v>53.47</c:v>
                </c:pt>
                <c:pt idx="50">
                  <c:v>49.33</c:v>
                </c:pt>
                <c:pt idx="51">
                  <c:v>51</c:v>
                </c:pt>
              </c:numCache>
            </c:numRef>
          </c:xVal>
          <c:yVal>
            <c:numRef>
              <c:f>Database!$FC$52:$HB$52</c:f>
              <c:numCache>
                <c:formatCode>#,##0.00</c:formatCode>
                <c:ptCount val="52"/>
                <c:pt idx="0">
                  <c:v>22.94</c:v>
                </c:pt>
                <c:pt idx="1">
                  <c:v>23.84</c:v>
                </c:pt>
                <c:pt idx="2">
                  <c:v>23.87</c:v>
                </c:pt>
                <c:pt idx="3">
                  <c:v>22.96</c:v>
                </c:pt>
                <c:pt idx="4">
                  <c:v>22.6</c:v>
                </c:pt>
                <c:pt idx="5">
                  <c:v>22.37</c:v>
                </c:pt>
                <c:pt idx="6">
                  <c:v>23.1</c:v>
                </c:pt>
                <c:pt idx="7">
                  <c:v>23.24</c:v>
                </c:pt>
                <c:pt idx="8">
                  <c:v>23.55</c:v>
                </c:pt>
                <c:pt idx="9">
                  <c:v>22.85</c:v>
                </c:pt>
                <c:pt idx="10">
                  <c:v>22.74</c:v>
                </c:pt>
                <c:pt idx="11">
                  <c:v>22.81</c:v>
                </c:pt>
                <c:pt idx="12">
                  <c:v>23.12</c:v>
                </c:pt>
                <c:pt idx="13">
                  <c:v>23.97</c:v>
                </c:pt>
                <c:pt idx="14">
                  <c:v>23.83</c:v>
                </c:pt>
                <c:pt idx="15">
                  <c:v>22.82</c:v>
                </c:pt>
                <c:pt idx="16">
                  <c:v>22.77</c:v>
                </c:pt>
                <c:pt idx="17">
                  <c:v>22.72</c:v>
                </c:pt>
                <c:pt idx="18">
                  <c:v>22.36</c:v>
                </c:pt>
                <c:pt idx="19">
                  <c:v>21.94</c:v>
                </c:pt>
                <c:pt idx="20">
                  <c:v>21.38</c:v>
                </c:pt>
                <c:pt idx="21">
                  <c:v>20.09</c:v>
                </c:pt>
                <c:pt idx="22">
                  <c:v>19.68</c:v>
                </c:pt>
                <c:pt idx="23">
                  <c:v>16.5</c:v>
                </c:pt>
                <c:pt idx="24">
                  <c:v>13.37</c:v>
                </c:pt>
                <c:pt idx="25">
                  <c:v>16.46</c:v>
                </c:pt>
                <c:pt idx="26">
                  <c:v>15.6</c:v>
                </c:pt>
                <c:pt idx="27">
                  <c:v>14.82</c:v>
                </c:pt>
                <c:pt idx="28">
                  <c:v>15.34</c:v>
                </c:pt>
                <c:pt idx="29">
                  <c:v>15.29</c:v>
                </c:pt>
                <c:pt idx="30">
                  <c:v>14.37</c:v>
                </c:pt>
                <c:pt idx="31">
                  <c:v>13.05</c:v>
                </c:pt>
                <c:pt idx="32">
                  <c:v>12.02</c:v>
                </c:pt>
                <c:pt idx="33">
                  <c:v>12.44</c:v>
                </c:pt>
                <c:pt idx="34">
                  <c:v>12.38</c:v>
                </c:pt>
                <c:pt idx="35">
                  <c:v>10.57</c:v>
                </c:pt>
                <c:pt idx="36">
                  <c:v>8.9</c:v>
                </c:pt>
                <c:pt idx="37">
                  <c:v>8.7799999999999994</c:v>
                </c:pt>
                <c:pt idx="38">
                  <c:v>9.4600000000000009</c:v>
                </c:pt>
                <c:pt idx="39">
                  <c:v>9.9700000000000006</c:v>
                </c:pt>
                <c:pt idx="40">
                  <c:v>10.75</c:v>
                </c:pt>
                <c:pt idx="41">
                  <c:v>12.22</c:v>
                </c:pt>
                <c:pt idx="42">
                  <c:v>12.08</c:v>
                </c:pt>
                <c:pt idx="43">
                  <c:v>11.41</c:v>
                </c:pt>
                <c:pt idx="44">
                  <c:v>11.36</c:v>
                </c:pt>
                <c:pt idx="45">
                  <c:v>11.99</c:v>
                </c:pt>
                <c:pt idx="46">
                  <c:v>12.11</c:v>
                </c:pt>
                <c:pt idx="47">
                  <c:v>12.26</c:v>
                </c:pt>
                <c:pt idx="48">
                  <c:v>12.95</c:v>
                </c:pt>
                <c:pt idx="49">
                  <c:v>13.197950000000001</c:v>
                </c:pt>
                <c:pt idx="50">
                  <c:v>12.89302</c:v>
                </c:pt>
                <c:pt idx="51">
                  <c:v>13.323119999999999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FB-4F21-9A9F-F77CAA8D6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863968"/>
        <c:axId val="442972864"/>
      </c:scatterChart>
      <c:valAx>
        <c:axId val="421863968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72864"/>
        <c:crosses val="autoZero"/>
        <c:crossBetween val="midCat"/>
      </c:valAx>
      <c:valAx>
        <c:axId val="4429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863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Database!$N$52</c:f>
              <c:strCache>
                <c:ptCount val="1"/>
                <c:pt idx="0">
                  <c:v>Diesel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Database!$O$51:$HB$51</c:f>
              <c:numCache>
                <c:formatCode>#,##0.00</c:formatCode>
                <c:ptCount val="196"/>
                <c:pt idx="0">
                  <c:v>29.590000152587891</c:v>
                </c:pt>
                <c:pt idx="1">
                  <c:v>29.610000610351563</c:v>
                </c:pt>
                <c:pt idx="2">
                  <c:v>27.25</c:v>
                </c:pt>
                <c:pt idx="3">
                  <c:v>27.489999771118164</c:v>
                </c:pt>
                <c:pt idx="4">
                  <c:v>28.629999160766602</c:v>
                </c:pt>
                <c:pt idx="5">
                  <c:v>27.629999160766602</c:v>
                </c:pt>
                <c:pt idx="6">
                  <c:v>26.420000076293945</c:v>
                </c:pt>
                <c:pt idx="7">
                  <c:v>27.360000610351563</c:v>
                </c:pt>
                <c:pt idx="8">
                  <c:v>26.209999084472656</c:v>
                </c:pt>
                <c:pt idx="9">
                  <c:v>22.170000076293945</c:v>
                </c:pt>
                <c:pt idx="10">
                  <c:v>19.639997482299805</c:v>
                </c:pt>
                <c:pt idx="11">
                  <c:v>19.389999389648438</c:v>
                </c:pt>
                <c:pt idx="12">
                  <c:v>19.709999084472656</c:v>
                </c:pt>
                <c:pt idx="13">
                  <c:v>20.75</c:v>
                </c:pt>
                <c:pt idx="14">
                  <c:v>24.530000686645508</c:v>
                </c:pt>
                <c:pt idx="15">
                  <c:v>26.180000305175781</c:v>
                </c:pt>
                <c:pt idx="16">
                  <c:v>27.040000915527344</c:v>
                </c:pt>
                <c:pt idx="17">
                  <c:v>25.520000457763672</c:v>
                </c:pt>
                <c:pt idx="18">
                  <c:v>26.969999313354492</c:v>
                </c:pt>
                <c:pt idx="19">
                  <c:v>28.389999389648438</c:v>
                </c:pt>
                <c:pt idx="20">
                  <c:v>29.659999847412109</c:v>
                </c:pt>
                <c:pt idx="21">
                  <c:v>28.840000152587891</c:v>
                </c:pt>
                <c:pt idx="22">
                  <c:v>26.350000381469727</c:v>
                </c:pt>
                <c:pt idx="23">
                  <c:v>29.459999084472656</c:v>
                </c:pt>
                <c:pt idx="24">
                  <c:v>32.959999084472656</c:v>
                </c:pt>
                <c:pt idx="25">
                  <c:v>35.830001831054688</c:v>
                </c:pt>
                <c:pt idx="26">
                  <c:v>33.509998321533203</c:v>
                </c:pt>
                <c:pt idx="27">
                  <c:v>32.959999084472656</c:v>
                </c:pt>
                <c:pt idx="28">
                  <c:v>35.830001831054688</c:v>
                </c:pt>
                <c:pt idx="29">
                  <c:v>33.509998321533203</c:v>
                </c:pt>
                <c:pt idx="30">
                  <c:v>28.170000076293945</c:v>
                </c:pt>
                <c:pt idx="31">
                  <c:v>28.110000610351563</c:v>
                </c:pt>
                <c:pt idx="32">
                  <c:v>30.659999847412109</c:v>
                </c:pt>
                <c:pt idx="33">
                  <c:v>30.75</c:v>
                </c:pt>
                <c:pt idx="34">
                  <c:v>31.569999694824219</c:v>
                </c:pt>
                <c:pt idx="35">
                  <c:v>28.309999465942383</c:v>
                </c:pt>
                <c:pt idx="36">
                  <c:v>30.340000152587891</c:v>
                </c:pt>
                <c:pt idx="37">
                  <c:v>31.110000610351563</c:v>
                </c:pt>
                <c:pt idx="38">
                  <c:v>32.130001068115234</c:v>
                </c:pt>
                <c:pt idx="39">
                  <c:v>34.310001373291016</c:v>
                </c:pt>
                <c:pt idx="40">
                  <c:v>34.680000305175781</c:v>
                </c:pt>
                <c:pt idx="41">
                  <c:v>36.740001678466797</c:v>
                </c:pt>
                <c:pt idx="42">
                  <c:v>36.75</c:v>
                </c:pt>
                <c:pt idx="43">
                  <c:v>40.279998779296875</c:v>
                </c:pt>
                <c:pt idx="44">
                  <c:v>38.029998779296875</c:v>
                </c:pt>
                <c:pt idx="45">
                  <c:v>40.779998779296875</c:v>
                </c:pt>
                <c:pt idx="46">
                  <c:v>44.900001525878906</c:v>
                </c:pt>
                <c:pt idx="47">
                  <c:v>45.939998626708984</c:v>
                </c:pt>
                <c:pt idx="48">
                  <c:v>53.270000457763672</c:v>
                </c:pt>
                <c:pt idx="49">
                  <c:v>48.470001220703125</c:v>
                </c:pt>
                <c:pt idx="50">
                  <c:v>43.180000305175781</c:v>
                </c:pt>
                <c:pt idx="51">
                  <c:v>46.840000152587891</c:v>
                </c:pt>
                <c:pt idx="52">
                  <c:v>48.150001525878906</c:v>
                </c:pt>
                <c:pt idx="53">
                  <c:v>54.189998626708984</c:v>
                </c:pt>
                <c:pt idx="54">
                  <c:v>52.979999542236328</c:v>
                </c:pt>
                <c:pt idx="55">
                  <c:v>49.830001831054688</c:v>
                </c:pt>
                <c:pt idx="56">
                  <c:v>56.349998474121094</c:v>
                </c:pt>
                <c:pt idx="57">
                  <c:v>59</c:v>
                </c:pt>
                <c:pt idx="58">
                  <c:v>64.989997863769531</c:v>
                </c:pt>
                <c:pt idx="59">
                  <c:v>65.489999999999995</c:v>
                </c:pt>
                <c:pt idx="60">
                  <c:v>61.63</c:v>
                </c:pt>
                <c:pt idx="61">
                  <c:v>62.69</c:v>
                </c:pt>
                <c:pt idx="62">
                  <c:v>69.44</c:v>
                </c:pt>
                <c:pt idx="63">
                  <c:v>70.84</c:v>
                </c:pt>
                <c:pt idx="64">
                  <c:v>70.95</c:v>
                </c:pt>
                <c:pt idx="65">
                  <c:v>74.41</c:v>
                </c:pt>
                <c:pt idx="66">
                  <c:v>73.040000000000006</c:v>
                </c:pt>
                <c:pt idx="67">
                  <c:v>63.8</c:v>
                </c:pt>
                <c:pt idx="68">
                  <c:v>58.89</c:v>
                </c:pt>
                <c:pt idx="69">
                  <c:v>59.08</c:v>
                </c:pt>
                <c:pt idx="70">
                  <c:v>61.96</c:v>
                </c:pt>
                <c:pt idx="71">
                  <c:v>54.51</c:v>
                </c:pt>
                <c:pt idx="72">
                  <c:v>59.28</c:v>
                </c:pt>
                <c:pt idx="73">
                  <c:v>60.44</c:v>
                </c:pt>
                <c:pt idx="74">
                  <c:v>63.98</c:v>
                </c:pt>
                <c:pt idx="75">
                  <c:v>63.45</c:v>
                </c:pt>
                <c:pt idx="76">
                  <c:v>67.489999999999995</c:v>
                </c:pt>
                <c:pt idx="77">
                  <c:v>74.12</c:v>
                </c:pt>
                <c:pt idx="78">
                  <c:v>72.36</c:v>
                </c:pt>
                <c:pt idx="79">
                  <c:v>79.91</c:v>
                </c:pt>
                <c:pt idx="80">
                  <c:v>85.8</c:v>
                </c:pt>
                <c:pt idx="81">
                  <c:v>94.77</c:v>
                </c:pt>
                <c:pt idx="82">
                  <c:v>91.69</c:v>
                </c:pt>
                <c:pt idx="83">
                  <c:v>92.97</c:v>
                </c:pt>
                <c:pt idx="84">
                  <c:v>95.39</c:v>
                </c:pt>
                <c:pt idx="85">
                  <c:v>105.45</c:v>
                </c:pt>
                <c:pt idx="86">
                  <c:v>112.58</c:v>
                </c:pt>
                <c:pt idx="87">
                  <c:v>125.4</c:v>
                </c:pt>
                <c:pt idx="88">
                  <c:v>133.88</c:v>
                </c:pt>
                <c:pt idx="89">
                  <c:v>133.37</c:v>
                </c:pt>
                <c:pt idx="90">
                  <c:v>116.67</c:v>
                </c:pt>
                <c:pt idx="91">
                  <c:v>104.11</c:v>
                </c:pt>
                <c:pt idx="92">
                  <c:v>76.61</c:v>
                </c:pt>
                <c:pt idx="93">
                  <c:v>57.31</c:v>
                </c:pt>
                <c:pt idx="94">
                  <c:v>41.12</c:v>
                </c:pt>
                <c:pt idx="95">
                  <c:v>41.68</c:v>
                </c:pt>
                <c:pt idx="96">
                  <c:v>39.090000000000003</c:v>
                </c:pt>
                <c:pt idx="97">
                  <c:v>47.94</c:v>
                </c:pt>
                <c:pt idx="98">
                  <c:v>49.66</c:v>
                </c:pt>
                <c:pt idx="99">
                  <c:v>59.05</c:v>
                </c:pt>
                <c:pt idx="100">
                  <c:v>69.739999999999995</c:v>
                </c:pt>
                <c:pt idx="101">
                  <c:v>64.150000000000006</c:v>
                </c:pt>
                <c:pt idx="102">
                  <c:v>71.040000000000006</c:v>
                </c:pt>
                <c:pt idx="103">
                  <c:v>69.41</c:v>
                </c:pt>
                <c:pt idx="104">
                  <c:v>75.72</c:v>
                </c:pt>
                <c:pt idx="105">
                  <c:v>77.989999999999995</c:v>
                </c:pt>
                <c:pt idx="106">
                  <c:v>74.47</c:v>
                </c:pt>
                <c:pt idx="107">
                  <c:v>78</c:v>
                </c:pt>
                <c:pt idx="108">
                  <c:v>77</c:v>
                </c:pt>
                <c:pt idx="109">
                  <c:v>76</c:v>
                </c:pt>
                <c:pt idx="110">
                  <c:v>78</c:v>
                </c:pt>
                <c:pt idx="111">
                  <c:v>80</c:v>
                </c:pt>
                <c:pt idx="112">
                  <c:v>82</c:v>
                </c:pt>
                <c:pt idx="113">
                  <c:v>82</c:v>
                </c:pt>
                <c:pt idx="114">
                  <c:v>81</c:v>
                </c:pt>
                <c:pt idx="115">
                  <c:v>80</c:v>
                </c:pt>
                <c:pt idx="116">
                  <c:v>81</c:v>
                </c:pt>
                <c:pt idx="117">
                  <c:v>81</c:v>
                </c:pt>
                <c:pt idx="118">
                  <c:v>82</c:v>
                </c:pt>
                <c:pt idx="119">
                  <c:v>82</c:v>
                </c:pt>
                <c:pt idx="120">
                  <c:v>89.17</c:v>
                </c:pt>
                <c:pt idx="121">
                  <c:v>88.58</c:v>
                </c:pt>
                <c:pt idx="122">
                  <c:v>102.76</c:v>
                </c:pt>
                <c:pt idx="123">
                  <c:v>109.53</c:v>
                </c:pt>
                <c:pt idx="124">
                  <c:v>100.9</c:v>
                </c:pt>
                <c:pt idx="125">
                  <c:v>96.24</c:v>
                </c:pt>
                <c:pt idx="126">
                  <c:v>97.3</c:v>
                </c:pt>
                <c:pt idx="127">
                  <c:v>86.33</c:v>
                </c:pt>
                <c:pt idx="128">
                  <c:v>85.52</c:v>
                </c:pt>
                <c:pt idx="129">
                  <c:v>86.32</c:v>
                </c:pt>
                <c:pt idx="130">
                  <c:v>97.13</c:v>
                </c:pt>
                <c:pt idx="131">
                  <c:v>98.53</c:v>
                </c:pt>
                <c:pt idx="132">
                  <c:v>100.27</c:v>
                </c:pt>
                <c:pt idx="133">
                  <c:v>102.2</c:v>
                </c:pt>
                <c:pt idx="134">
                  <c:v>106.16</c:v>
                </c:pt>
                <c:pt idx="135">
                  <c:v>103.32</c:v>
                </c:pt>
                <c:pt idx="136">
                  <c:v>94.65</c:v>
                </c:pt>
                <c:pt idx="137">
                  <c:v>82.3</c:v>
                </c:pt>
                <c:pt idx="138">
                  <c:v>87.9</c:v>
                </c:pt>
                <c:pt idx="139">
                  <c:v>94.3</c:v>
                </c:pt>
                <c:pt idx="140">
                  <c:v>94.51</c:v>
                </c:pt>
                <c:pt idx="141">
                  <c:v>89.491304348</c:v>
                </c:pt>
                <c:pt idx="142">
                  <c:v>86.53</c:v>
                </c:pt>
                <c:pt idx="143">
                  <c:v>87.86</c:v>
                </c:pt>
                <c:pt idx="144">
                  <c:v>94.757000000000005</c:v>
                </c:pt>
                <c:pt idx="145">
                  <c:v>95.308999999999997</c:v>
                </c:pt>
                <c:pt idx="146">
                  <c:v>92.938999999999993</c:v>
                </c:pt>
                <c:pt idx="147">
                  <c:v>92.021000000000001</c:v>
                </c:pt>
                <c:pt idx="148">
                  <c:v>94.51</c:v>
                </c:pt>
                <c:pt idx="149">
                  <c:v>95.772999999999996</c:v>
                </c:pt>
                <c:pt idx="150">
                  <c:v>104.67100000000001</c:v>
                </c:pt>
                <c:pt idx="151">
                  <c:v>106.57299999999999</c:v>
                </c:pt>
                <c:pt idx="152">
                  <c:v>106.29</c:v>
                </c:pt>
                <c:pt idx="153">
                  <c:v>100.538</c:v>
                </c:pt>
                <c:pt idx="154">
                  <c:v>93.864000000000004</c:v>
                </c:pt>
                <c:pt idx="155">
                  <c:v>97.625</c:v>
                </c:pt>
                <c:pt idx="156">
                  <c:v>94.617000000000004</c:v>
                </c:pt>
                <c:pt idx="157">
                  <c:v>100.81699999999999</c:v>
                </c:pt>
                <c:pt idx="158">
                  <c:v>100.804</c:v>
                </c:pt>
                <c:pt idx="159">
                  <c:v>102.069</c:v>
                </c:pt>
                <c:pt idx="160">
                  <c:v>102.17700000000001</c:v>
                </c:pt>
                <c:pt idx="161">
                  <c:v>105.794</c:v>
                </c:pt>
                <c:pt idx="162">
                  <c:v>103.58799999999999</c:v>
                </c:pt>
                <c:pt idx="163">
                  <c:v>96.534999999999997</c:v>
                </c:pt>
                <c:pt idx="164">
                  <c:v>93.212000000000003</c:v>
                </c:pt>
                <c:pt idx="165">
                  <c:v>84.397000000000006</c:v>
                </c:pt>
                <c:pt idx="166">
                  <c:v>75.789000000000001</c:v>
                </c:pt>
                <c:pt idx="167">
                  <c:v>59.29</c:v>
                </c:pt>
                <c:pt idx="168">
                  <c:v>47.216999999999999</c:v>
                </c:pt>
                <c:pt idx="169">
                  <c:v>50.584000000000003</c:v>
                </c:pt>
                <c:pt idx="170">
                  <c:v>47.823</c:v>
                </c:pt>
                <c:pt idx="171">
                  <c:v>54.453000000000003</c:v>
                </c:pt>
                <c:pt idx="172">
                  <c:v>59.265000000000001</c:v>
                </c:pt>
                <c:pt idx="173">
                  <c:v>59.819000000000003</c:v>
                </c:pt>
                <c:pt idx="174">
                  <c:v>50.901000000000003</c:v>
                </c:pt>
                <c:pt idx="175">
                  <c:v>42.866999999999997</c:v>
                </c:pt>
                <c:pt idx="176">
                  <c:v>45.478999999999999</c:v>
                </c:pt>
                <c:pt idx="177">
                  <c:v>46.222999999999999</c:v>
                </c:pt>
                <c:pt idx="178">
                  <c:v>42.442999999999998</c:v>
                </c:pt>
                <c:pt idx="179">
                  <c:v>37.189</c:v>
                </c:pt>
                <c:pt idx="180">
                  <c:v>31.683</c:v>
                </c:pt>
                <c:pt idx="181">
                  <c:v>30.323</c:v>
                </c:pt>
                <c:pt idx="182">
                  <c:v>37.545000000000002</c:v>
                </c:pt>
                <c:pt idx="183">
                  <c:v>40.753999999999998</c:v>
                </c:pt>
                <c:pt idx="184">
                  <c:v>46.712000000000003</c:v>
                </c:pt>
                <c:pt idx="185">
                  <c:v>48.756999999999998</c:v>
                </c:pt>
                <c:pt idx="186">
                  <c:v>44.651000000000003</c:v>
                </c:pt>
                <c:pt idx="187">
                  <c:v>44.723999999999997</c:v>
                </c:pt>
                <c:pt idx="188">
                  <c:v>45.182000000000002</c:v>
                </c:pt>
                <c:pt idx="189">
                  <c:v>49.774999999999999</c:v>
                </c:pt>
                <c:pt idx="190">
                  <c:v>45.661000000000001</c:v>
                </c:pt>
                <c:pt idx="191">
                  <c:v>51.972000000000001</c:v>
                </c:pt>
                <c:pt idx="192">
                  <c:v>52.503999999999998</c:v>
                </c:pt>
                <c:pt idx="193">
                  <c:v>53.47</c:v>
                </c:pt>
                <c:pt idx="194">
                  <c:v>49.33</c:v>
                </c:pt>
                <c:pt idx="195">
                  <c:v>51</c:v>
                </c:pt>
              </c:numCache>
            </c:numRef>
          </c:xVal>
          <c:yVal>
            <c:numRef>
              <c:f>Database!$O$52:$HB$52</c:f>
              <c:numCache>
                <c:formatCode>#,##0.00</c:formatCode>
                <c:ptCount val="196"/>
                <c:pt idx="0">
                  <c:v>6.3666944060161166</c:v>
                </c:pt>
                <c:pt idx="1">
                  <c:v>6.2729602964875033</c:v>
                </c:pt>
                <c:pt idx="2">
                  <c:v>5.8475525341765371</c:v>
                </c:pt>
                <c:pt idx="3">
                  <c:v>5.7826597314338182</c:v>
                </c:pt>
                <c:pt idx="4">
                  <c:v>6.0566513207465542</c:v>
                </c:pt>
                <c:pt idx="5">
                  <c:v>6.0278100139606607</c:v>
                </c:pt>
                <c:pt idx="6">
                  <c:v>5.5375099990091474</c:v>
                </c:pt>
                <c:pt idx="7">
                  <c:v>5.6096135410249692</c:v>
                </c:pt>
                <c:pt idx="8">
                  <c:v>5.9412866437051504</c:v>
                </c:pt>
                <c:pt idx="9">
                  <c:v>4.8669519541713386</c:v>
                </c:pt>
                <c:pt idx="10">
                  <c:v>4.5064367195520045</c:v>
                </c:pt>
                <c:pt idx="11">
                  <c:v>4.0089262403784751</c:v>
                </c:pt>
                <c:pt idx="12">
                  <c:v>4.1891837201625997</c:v>
                </c:pt>
                <c:pt idx="13">
                  <c:v>4.2108148377775629</c:v>
                </c:pt>
                <c:pt idx="14">
                  <c:v>4.6362226000885292</c:v>
                </c:pt>
                <c:pt idx="15">
                  <c:v>5.0472088838532896</c:v>
                </c:pt>
                <c:pt idx="16">
                  <c:v>5.1121022366981812</c:v>
                </c:pt>
                <c:pt idx="17">
                  <c:v>4.960686063699951</c:v>
                </c:pt>
                <c:pt idx="18">
                  <c:v>5.2058357961246218</c:v>
                </c:pt>
                <c:pt idx="19">
                  <c:v>5.4221447718655709</c:v>
                </c:pt>
                <c:pt idx="20">
                  <c:v>5.970127400388872</c:v>
                </c:pt>
                <c:pt idx="21">
                  <c:v>6.1143339343183429</c:v>
                </c:pt>
                <c:pt idx="22">
                  <c:v>5.5447207382822503</c:v>
                </c:pt>
                <c:pt idx="23">
                  <c:v>5.8619734626205693</c:v>
                </c:pt>
                <c:pt idx="24">
                  <c:v>6.5974237600989261</c:v>
                </c:pt>
                <c:pt idx="25">
                  <c:v>7.3400847968503831</c:v>
                </c:pt>
                <c:pt idx="26">
                  <c:v>7.5275524658054387</c:v>
                </c:pt>
                <c:pt idx="27">
                  <c:v>6.590213570927995</c:v>
                </c:pt>
                <c:pt idx="28">
                  <c:v>7.3400847968503831</c:v>
                </c:pt>
                <c:pt idx="29">
                  <c:v>7.5203422766345076</c:v>
                </c:pt>
                <c:pt idx="30">
                  <c:v>5.9196555260901862</c:v>
                </c:pt>
                <c:pt idx="31">
                  <c:v>5.4726171962664285</c:v>
                </c:pt>
                <c:pt idx="32">
                  <c:v>5.5230890705651134</c:v>
                </c:pt>
                <c:pt idx="33">
                  <c:v>5.8908142193042927</c:v>
                </c:pt>
                <c:pt idx="34">
                  <c:v>6.2873806748293637</c:v>
                </c:pt>
                <c:pt idx="35">
                  <c:v>5.8908142193042927</c:v>
                </c:pt>
                <c:pt idx="36">
                  <c:v>6.0927028167033788</c:v>
                </c:pt>
                <c:pt idx="37">
                  <c:v>6.3306429100592911</c:v>
                </c:pt>
                <c:pt idx="38">
                  <c:v>6.6983680587984695</c:v>
                </c:pt>
                <c:pt idx="39">
                  <c:v>7.203089002194015</c:v>
                </c:pt>
                <c:pt idx="40">
                  <c:v>7.3040333008935594</c:v>
                </c:pt>
                <c:pt idx="41">
                  <c:v>7.4049770494909311</c:v>
                </c:pt>
                <c:pt idx="42">
                  <c:v>7.6861788279745982</c:v>
                </c:pt>
                <c:pt idx="43">
                  <c:v>8.4288398647260578</c:v>
                </c:pt>
                <c:pt idx="44">
                  <c:v>7.9529602281164049</c:v>
                </c:pt>
                <c:pt idx="45">
                  <c:v>8.4288398647260578</c:v>
                </c:pt>
                <c:pt idx="46">
                  <c:v>9.1715003513753413</c:v>
                </c:pt>
                <c:pt idx="47">
                  <c:v>9.6185386811990998</c:v>
                </c:pt>
                <c:pt idx="48">
                  <c:v>11.183174485888769</c:v>
                </c:pt>
                <c:pt idx="49">
                  <c:v>10.570299054622749</c:v>
                </c:pt>
                <c:pt idx="50">
                  <c:v>9.6257494204722018</c:v>
                </c:pt>
                <c:pt idx="51">
                  <c:v>9.4671230583030432</c:v>
                </c:pt>
                <c:pt idx="52">
                  <c:v>9.9141613881268</c:v>
                </c:pt>
                <c:pt idx="53">
                  <c:v>11.428324218313438</c:v>
                </c:pt>
                <c:pt idx="54">
                  <c:v>12.084461884809388</c:v>
                </c:pt>
                <c:pt idx="55">
                  <c:v>11.341800848057929</c:v>
                </c:pt>
                <c:pt idx="56">
                  <c:v>11.904204405025263</c:v>
                </c:pt>
                <c:pt idx="57">
                  <c:v>12.430555365831429</c:v>
                </c:pt>
                <c:pt idx="58">
                  <c:v>13.360684621640114</c:v>
                </c:pt>
                <c:pt idx="59">
                  <c:v>15.163259419481349</c:v>
                </c:pt>
                <c:pt idx="60">
                  <c:v>13.375104999981975</c:v>
                </c:pt>
                <c:pt idx="61">
                  <c:v>13.519310983809273</c:v>
                </c:pt>
                <c:pt idx="62">
                  <c:v>14.76669274391541</c:v>
                </c:pt>
                <c:pt idx="63">
                  <c:v>15.545405056582824</c:v>
                </c:pt>
                <c:pt idx="64">
                  <c:v>15.567035954156919</c:v>
                </c:pt>
                <c:pt idx="65">
                  <c:v>15.704031638792852</c:v>
                </c:pt>
                <c:pt idx="66">
                  <c:v>16.071756897552465</c:v>
                </c:pt>
                <c:pt idx="67">
                  <c:v>14.406177784347163</c:v>
                </c:pt>
                <c:pt idx="68">
                  <c:v>13.20926811858058</c:v>
                </c:pt>
                <c:pt idx="69">
                  <c:v>12.971328245265539</c:v>
                </c:pt>
                <c:pt idx="70">
                  <c:v>13.951928935291171</c:v>
                </c:pt>
                <c:pt idx="71">
                  <c:v>12.675705978419575</c:v>
                </c:pt>
                <c:pt idx="72">
                  <c:v>12.906435552543254</c:v>
                </c:pt>
                <c:pt idx="73">
                  <c:v>13.497680086235178</c:v>
                </c:pt>
                <c:pt idx="74">
                  <c:v>14.701800051193127</c:v>
                </c:pt>
                <c:pt idx="75">
                  <c:v>15.177679797823211</c:v>
                </c:pt>
                <c:pt idx="76">
                  <c:v>15.372357875990062</c:v>
                </c:pt>
                <c:pt idx="77">
                  <c:v>15.754503733132408</c:v>
                </c:pt>
                <c:pt idx="78">
                  <c:v>15.574246253348285</c:v>
                </c:pt>
                <c:pt idx="79">
                  <c:v>16.223173180571127</c:v>
                </c:pt>
                <c:pt idx="80">
                  <c:v>17.138881177874474</c:v>
                </c:pt>
                <c:pt idx="81">
                  <c:v>19.352443029623512</c:v>
                </c:pt>
                <c:pt idx="82">
                  <c:v>19.359653328814879</c:v>
                </c:pt>
                <c:pt idx="83">
                  <c:v>19.366863628006247</c:v>
                </c:pt>
                <c:pt idx="84">
                  <c:v>19.424546021537164</c:v>
                </c:pt>
                <c:pt idx="85">
                  <c:v>22.488923177867264</c:v>
                </c:pt>
                <c:pt idx="86">
                  <c:v>24.031927204819365</c:v>
                </c:pt>
                <c:pt idx="87">
                  <c:v>26.382484741204337</c:v>
                </c:pt>
                <c:pt idx="88">
                  <c:v>28.358106719638336</c:v>
                </c:pt>
                <c:pt idx="89">
                  <c:v>28.906089458182066</c:v>
                </c:pt>
                <c:pt idx="90">
                  <c:v>24.702485029616305</c:v>
                </c:pt>
                <c:pt idx="91">
                  <c:v>23.541626859806549</c:v>
                </c:pt>
                <c:pt idx="92">
                  <c:v>18.768408795122955</c:v>
                </c:pt>
                <c:pt idx="93">
                  <c:v>14.334074792433514</c:v>
                </c:pt>
                <c:pt idx="94">
                  <c:v>10.945234172491988</c:v>
                </c:pt>
                <c:pt idx="95">
                  <c:v>10.68566340160285</c:v>
                </c:pt>
                <c:pt idx="96">
                  <c:v>9.8060069002563264</c:v>
                </c:pt>
                <c:pt idx="97">
                  <c:v>9.2363932641384956</c:v>
                </c:pt>
                <c:pt idx="98">
                  <c:v>10.505405921818726</c:v>
                </c:pt>
                <c:pt idx="99">
                  <c:v>10.721714897559673</c:v>
                </c:pt>
                <c:pt idx="100">
                  <c:v>13.108323929901472</c:v>
                </c:pt>
                <c:pt idx="101">
                  <c:v>12.791070765481415</c:v>
                </c:pt>
                <c:pt idx="102">
                  <c:v>13.858195045803425</c:v>
                </c:pt>
                <c:pt idx="103">
                  <c:v>13.230899016154675</c:v>
                </c:pt>
                <c:pt idx="104">
                  <c:v>13.923087738525711</c:v>
                </c:pt>
                <c:pt idx="105">
                  <c:v>14.690155417999071</c:v>
                </c:pt>
                <c:pt idx="106">
                  <c:v>14.805671621343928</c:v>
                </c:pt>
                <c:pt idx="107">
                  <c:v>15.556400762849655</c:v>
                </c:pt>
                <c:pt idx="108">
                  <c:v>15.551158875337535</c:v>
                </c:pt>
                <c:pt idx="109">
                  <c:v>15.522115790194714</c:v>
                </c:pt>
                <c:pt idx="110">
                  <c:v>15.769825618914057</c:v>
                </c:pt>
                <c:pt idx="111">
                  <c:v>16.14357868779765</c:v>
                </c:pt>
                <c:pt idx="112">
                  <c:v>16.350261914118125</c:v>
                </c:pt>
                <c:pt idx="113">
                  <c:v>16.396429459840437</c:v>
                </c:pt>
                <c:pt idx="114">
                  <c:v>16.196934901813751</c:v>
                </c:pt>
                <c:pt idx="115">
                  <c:v>16.12561783251196</c:v>
                </c:pt>
                <c:pt idx="116">
                  <c:v>16.315529902913323</c:v>
                </c:pt>
                <c:pt idx="117">
                  <c:v>16.229770604331229</c:v>
                </c:pt>
                <c:pt idx="118">
                  <c:v>16.396530404029118</c:v>
                </c:pt>
                <c:pt idx="119">
                  <c:v>16.436028422999414</c:v>
                </c:pt>
                <c:pt idx="120">
                  <c:v>18.912614778950253</c:v>
                </c:pt>
                <c:pt idx="121">
                  <c:v>20.31862312126642</c:v>
                </c:pt>
                <c:pt idx="122">
                  <c:v>22.791755743904595</c:v>
                </c:pt>
                <c:pt idx="123">
                  <c:v>23.837249126652512</c:v>
                </c:pt>
                <c:pt idx="124">
                  <c:v>23.217163396195126</c:v>
                </c:pt>
                <c:pt idx="125">
                  <c:v>22.625918862503198</c:v>
                </c:pt>
                <c:pt idx="126">
                  <c:v>22.481712878675904</c:v>
                </c:pt>
                <c:pt idx="127">
                  <c:v>22.041884628002638</c:v>
                </c:pt>
                <c:pt idx="128">
                  <c:v>22.056305226385369</c:v>
                </c:pt>
                <c:pt idx="129">
                  <c:v>21.537163684607094</c:v>
                </c:pt>
                <c:pt idx="130">
                  <c:v>22.52497467382409</c:v>
                </c:pt>
                <c:pt idx="131">
                  <c:v>21.364116504014337</c:v>
                </c:pt>
                <c:pt idx="132">
                  <c:v>22.258193603743585</c:v>
                </c:pt>
                <c:pt idx="133">
                  <c:v>23.116219207516021</c:v>
                </c:pt>
                <c:pt idx="134">
                  <c:v>24.060768401584824</c:v>
                </c:pt>
                <c:pt idx="135">
                  <c:v>23.671412245251116</c:v>
                </c:pt>
                <c:pt idx="136">
                  <c:v>22.351927493231333</c:v>
                </c:pt>
                <c:pt idx="137">
                  <c:v>19.958108161698171</c:v>
                </c:pt>
                <c:pt idx="138">
                  <c:v>20.592614490538288</c:v>
                </c:pt>
                <c:pt idx="139">
                  <c:v>22.517764374632726</c:v>
                </c:pt>
                <c:pt idx="140">
                  <c:v>23.671412245251116</c:v>
                </c:pt>
                <c:pt idx="141">
                  <c:v>23.152270703472844</c:v>
                </c:pt>
                <c:pt idx="142">
                  <c:v>21.955361037706261</c:v>
                </c:pt>
                <c:pt idx="143">
                  <c:v>21.688579967625756</c:v>
                </c:pt>
                <c:pt idx="144">
                  <c:v>22.94</c:v>
                </c:pt>
                <c:pt idx="145">
                  <c:v>23.84</c:v>
                </c:pt>
                <c:pt idx="146">
                  <c:v>23.87</c:v>
                </c:pt>
                <c:pt idx="147">
                  <c:v>22.96</c:v>
                </c:pt>
                <c:pt idx="148">
                  <c:v>22.6</c:v>
                </c:pt>
                <c:pt idx="149">
                  <c:v>22.37</c:v>
                </c:pt>
                <c:pt idx="150">
                  <c:v>23.1</c:v>
                </c:pt>
                <c:pt idx="151">
                  <c:v>23.24</c:v>
                </c:pt>
                <c:pt idx="152">
                  <c:v>23.55</c:v>
                </c:pt>
                <c:pt idx="153">
                  <c:v>22.85</c:v>
                </c:pt>
                <c:pt idx="154">
                  <c:v>22.74</c:v>
                </c:pt>
                <c:pt idx="155">
                  <c:v>22.81</c:v>
                </c:pt>
                <c:pt idx="156">
                  <c:v>23.12</c:v>
                </c:pt>
                <c:pt idx="157">
                  <c:v>23.97</c:v>
                </c:pt>
                <c:pt idx="158">
                  <c:v>23.83</c:v>
                </c:pt>
                <c:pt idx="159">
                  <c:v>22.82</c:v>
                </c:pt>
                <c:pt idx="160">
                  <c:v>22.77</c:v>
                </c:pt>
                <c:pt idx="161">
                  <c:v>22.72</c:v>
                </c:pt>
                <c:pt idx="162">
                  <c:v>22.36</c:v>
                </c:pt>
                <c:pt idx="163">
                  <c:v>21.94</c:v>
                </c:pt>
                <c:pt idx="164">
                  <c:v>21.38</c:v>
                </c:pt>
                <c:pt idx="165">
                  <c:v>20.09</c:v>
                </c:pt>
                <c:pt idx="166">
                  <c:v>19.68</c:v>
                </c:pt>
                <c:pt idx="167">
                  <c:v>16.5</c:v>
                </c:pt>
                <c:pt idx="168">
                  <c:v>13.37</c:v>
                </c:pt>
                <c:pt idx="169">
                  <c:v>16.46</c:v>
                </c:pt>
                <c:pt idx="170">
                  <c:v>15.6</c:v>
                </c:pt>
                <c:pt idx="171">
                  <c:v>14.82</c:v>
                </c:pt>
                <c:pt idx="172">
                  <c:v>15.34</c:v>
                </c:pt>
                <c:pt idx="173">
                  <c:v>15.29</c:v>
                </c:pt>
                <c:pt idx="174">
                  <c:v>14.37</c:v>
                </c:pt>
                <c:pt idx="175">
                  <c:v>13.05</c:v>
                </c:pt>
                <c:pt idx="176">
                  <c:v>12.02</c:v>
                </c:pt>
                <c:pt idx="177">
                  <c:v>12.44</c:v>
                </c:pt>
                <c:pt idx="178">
                  <c:v>12.38</c:v>
                </c:pt>
                <c:pt idx="179">
                  <c:v>10.57</c:v>
                </c:pt>
                <c:pt idx="180">
                  <c:v>8.9</c:v>
                </c:pt>
                <c:pt idx="181">
                  <c:v>8.7799999999999994</c:v>
                </c:pt>
                <c:pt idx="182">
                  <c:v>9.4600000000000009</c:v>
                </c:pt>
                <c:pt idx="183">
                  <c:v>9.9700000000000006</c:v>
                </c:pt>
                <c:pt idx="184">
                  <c:v>10.75</c:v>
                </c:pt>
                <c:pt idx="185">
                  <c:v>12.22</c:v>
                </c:pt>
                <c:pt idx="186">
                  <c:v>12.08</c:v>
                </c:pt>
                <c:pt idx="187">
                  <c:v>11.41</c:v>
                </c:pt>
                <c:pt idx="188">
                  <c:v>11.36</c:v>
                </c:pt>
                <c:pt idx="189">
                  <c:v>11.99</c:v>
                </c:pt>
                <c:pt idx="190">
                  <c:v>12.11</c:v>
                </c:pt>
                <c:pt idx="191">
                  <c:v>12.26</c:v>
                </c:pt>
                <c:pt idx="192">
                  <c:v>12.95</c:v>
                </c:pt>
                <c:pt idx="193">
                  <c:v>13.197950000000001</c:v>
                </c:pt>
                <c:pt idx="194">
                  <c:v>12.89302</c:v>
                </c:pt>
                <c:pt idx="195">
                  <c:v>13.323119999999999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20-4E53-B57D-2A6229F7D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171360"/>
        <c:axId val="442984528"/>
      </c:scatterChart>
      <c:valAx>
        <c:axId val="441171360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84528"/>
        <c:crosses val="autoZero"/>
        <c:crossBetween val="midCat"/>
      </c:valAx>
      <c:valAx>
        <c:axId val="4429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171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/>
  <sheetViews>
    <sheetView zoomScale="6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2"/>
  <sheetViews>
    <sheetView zoomScale="6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379AB1-470E-4AD7-B48C-AABE3D0D1F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BA6BB6-079A-416C-8B71-929471526E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191940-32CB-4FA9-A7DE-D0B21C145D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esel%20Fuel/jan10_b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esel%20Fuel/dec13_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esel%20Fuel/apr17_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tab"/>
      <sheetName val="Dates"/>
      <sheetName val="Contents"/>
      <sheetName val="1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/>
      <sheetData sheetId="1">
        <row r="1">
          <cell r="D1" t="str">
            <v>January 2010</v>
          </cell>
        </row>
        <row r="3">
          <cell r="D3">
            <v>2006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5atab"/>
      <sheetName val="5b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>
        <row r="1">
          <cell r="D1" t="str">
            <v>December 2013</v>
          </cell>
        </row>
        <row r="3">
          <cell r="D3">
            <v>2009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5atab"/>
      <sheetName val="5b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>
        <row r="1">
          <cell r="D1" t="str">
            <v>April 2017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0C0"/>
  </sheetPr>
  <dimension ref="B1:HB67"/>
  <sheetViews>
    <sheetView tabSelected="1" workbookViewId="0">
      <pane xSplit="5" ySplit="2" topLeftCell="R3" activePane="bottomRight" state="frozen"/>
      <selection pane="topRight" activeCell="E1" sqref="E1"/>
      <selection pane="bottomLeft" activeCell="A3" sqref="A3"/>
      <selection pane="bottomRight" activeCell="V1" sqref="V1"/>
    </sheetView>
  </sheetViews>
  <sheetFormatPr defaultColWidth="10.109375" defaultRowHeight="12" outlineLevelCol="1" x14ac:dyDescent="0.3"/>
  <cols>
    <col min="1" max="1" width="10.109375" style="216"/>
    <col min="2" max="2" width="11.77734375" style="216" customWidth="1"/>
    <col min="3" max="3" width="67" style="216" customWidth="1"/>
    <col min="4" max="4" width="10.109375" style="216" customWidth="1" outlineLevel="1"/>
    <col min="5" max="5" width="46.21875" style="216" customWidth="1"/>
    <col min="6" max="16384" width="10.109375" style="216"/>
  </cols>
  <sheetData>
    <row r="1" spans="2:210" ht="16.5" customHeight="1" x14ac:dyDescent="0.3">
      <c r="B1" s="211" t="s">
        <v>0</v>
      </c>
      <c r="C1" s="217"/>
      <c r="D1" s="217"/>
      <c r="E1" s="217"/>
      <c r="F1" s="217"/>
    </row>
    <row r="2" spans="2:210" x14ac:dyDescent="0.3">
      <c r="O2" s="245">
        <v>2001</v>
      </c>
      <c r="P2" s="216">
        <f>IF(P3=1,O2+1,O2)</f>
        <v>2001</v>
      </c>
      <c r="Q2" s="216">
        <f t="shared" ref="Q2:CB2" si="0">IF(Q3=1,P2+1,P2)</f>
        <v>2001</v>
      </c>
      <c r="R2" s="216">
        <f t="shared" si="0"/>
        <v>2001</v>
      </c>
      <c r="S2" s="216">
        <f t="shared" si="0"/>
        <v>2001</v>
      </c>
      <c r="T2" s="216">
        <f t="shared" si="0"/>
        <v>2001</v>
      </c>
      <c r="U2" s="216">
        <f t="shared" si="0"/>
        <v>2001</v>
      </c>
      <c r="V2" s="216">
        <f t="shared" si="0"/>
        <v>2001</v>
      </c>
      <c r="W2" s="216">
        <f t="shared" si="0"/>
        <v>2001</v>
      </c>
      <c r="X2" s="216">
        <f t="shared" si="0"/>
        <v>2001</v>
      </c>
      <c r="Y2" s="216">
        <f t="shared" si="0"/>
        <v>2001</v>
      </c>
      <c r="Z2" s="216">
        <f t="shared" si="0"/>
        <v>2001</v>
      </c>
      <c r="AA2" s="216">
        <f t="shared" si="0"/>
        <v>2002</v>
      </c>
      <c r="AB2" s="216">
        <f t="shared" si="0"/>
        <v>2002</v>
      </c>
      <c r="AC2" s="216">
        <f t="shared" si="0"/>
        <v>2002</v>
      </c>
      <c r="AD2" s="216">
        <f t="shared" si="0"/>
        <v>2002</v>
      </c>
      <c r="AE2" s="216">
        <f t="shared" si="0"/>
        <v>2002</v>
      </c>
      <c r="AF2" s="216">
        <f t="shared" si="0"/>
        <v>2002</v>
      </c>
      <c r="AG2" s="216">
        <f t="shared" si="0"/>
        <v>2002</v>
      </c>
      <c r="AH2" s="216">
        <f t="shared" si="0"/>
        <v>2002</v>
      </c>
      <c r="AI2" s="216">
        <f t="shared" si="0"/>
        <v>2002</v>
      </c>
      <c r="AJ2" s="216">
        <f t="shared" si="0"/>
        <v>2002</v>
      </c>
      <c r="AK2" s="216">
        <f t="shared" si="0"/>
        <v>2002</v>
      </c>
      <c r="AL2" s="216">
        <f t="shared" si="0"/>
        <v>2002</v>
      </c>
      <c r="AM2" s="216">
        <f t="shared" si="0"/>
        <v>2003</v>
      </c>
      <c r="AN2" s="216">
        <f t="shared" si="0"/>
        <v>2003</v>
      </c>
      <c r="AO2" s="216">
        <f t="shared" si="0"/>
        <v>2003</v>
      </c>
      <c r="AP2" s="216">
        <f t="shared" si="0"/>
        <v>2003</v>
      </c>
      <c r="AQ2" s="216">
        <f t="shared" si="0"/>
        <v>2003</v>
      </c>
      <c r="AR2" s="216">
        <f t="shared" si="0"/>
        <v>2003</v>
      </c>
      <c r="AS2" s="216">
        <f t="shared" si="0"/>
        <v>2003</v>
      </c>
      <c r="AT2" s="216">
        <f t="shared" si="0"/>
        <v>2003</v>
      </c>
      <c r="AU2" s="216">
        <f t="shared" si="0"/>
        <v>2003</v>
      </c>
      <c r="AV2" s="216">
        <f t="shared" si="0"/>
        <v>2003</v>
      </c>
      <c r="AW2" s="216">
        <f t="shared" si="0"/>
        <v>2003</v>
      </c>
      <c r="AX2" s="216">
        <f t="shared" si="0"/>
        <v>2003</v>
      </c>
      <c r="AY2" s="216">
        <f t="shared" si="0"/>
        <v>2004</v>
      </c>
      <c r="AZ2" s="216">
        <f t="shared" si="0"/>
        <v>2004</v>
      </c>
      <c r="BA2" s="216">
        <f t="shared" si="0"/>
        <v>2004</v>
      </c>
      <c r="BB2" s="216">
        <f t="shared" si="0"/>
        <v>2004</v>
      </c>
      <c r="BC2" s="216">
        <f t="shared" si="0"/>
        <v>2004</v>
      </c>
      <c r="BD2" s="216">
        <f t="shared" si="0"/>
        <v>2004</v>
      </c>
      <c r="BE2" s="216">
        <f t="shared" si="0"/>
        <v>2004</v>
      </c>
      <c r="BF2" s="216">
        <f t="shared" si="0"/>
        <v>2004</v>
      </c>
      <c r="BG2" s="216">
        <f t="shared" si="0"/>
        <v>2004</v>
      </c>
      <c r="BH2" s="216">
        <f t="shared" si="0"/>
        <v>2004</v>
      </c>
      <c r="BI2" s="216">
        <f t="shared" si="0"/>
        <v>2004</v>
      </c>
      <c r="BJ2" s="216">
        <f t="shared" si="0"/>
        <v>2004</v>
      </c>
      <c r="BK2" s="216">
        <f t="shared" si="0"/>
        <v>2005</v>
      </c>
      <c r="BL2" s="216">
        <f t="shared" si="0"/>
        <v>2005</v>
      </c>
      <c r="BM2" s="216">
        <f t="shared" si="0"/>
        <v>2005</v>
      </c>
      <c r="BN2" s="216">
        <f t="shared" si="0"/>
        <v>2005</v>
      </c>
      <c r="BO2" s="216">
        <f t="shared" si="0"/>
        <v>2005</v>
      </c>
      <c r="BP2" s="216">
        <f t="shared" si="0"/>
        <v>2005</v>
      </c>
      <c r="BQ2" s="216">
        <f t="shared" si="0"/>
        <v>2005</v>
      </c>
      <c r="BR2" s="216">
        <f t="shared" si="0"/>
        <v>2005</v>
      </c>
      <c r="BS2" s="216">
        <f t="shared" si="0"/>
        <v>2005</v>
      </c>
      <c r="BT2" s="216">
        <f t="shared" si="0"/>
        <v>2005</v>
      </c>
      <c r="BU2" s="216">
        <f t="shared" si="0"/>
        <v>2005</v>
      </c>
      <c r="BV2" s="216">
        <f t="shared" si="0"/>
        <v>2005</v>
      </c>
      <c r="BW2" s="216">
        <f t="shared" si="0"/>
        <v>2006</v>
      </c>
      <c r="BX2" s="216">
        <f t="shared" si="0"/>
        <v>2006</v>
      </c>
      <c r="BY2" s="216">
        <f t="shared" si="0"/>
        <v>2006</v>
      </c>
      <c r="BZ2" s="216">
        <f t="shared" si="0"/>
        <v>2006</v>
      </c>
      <c r="CA2" s="216">
        <f t="shared" si="0"/>
        <v>2006</v>
      </c>
      <c r="CB2" s="216">
        <f t="shared" si="0"/>
        <v>2006</v>
      </c>
      <c r="CC2" s="216">
        <f t="shared" ref="CC2:EK2" si="1">IF(CC3=1,CB2+1,CB2)</f>
        <v>2006</v>
      </c>
      <c r="CD2" s="216">
        <f t="shared" si="1"/>
        <v>2006</v>
      </c>
      <c r="CE2" s="216">
        <f t="shared" si="1"/>
        <v>2006</v>
      </c>
      <c r="CF2" s="216">
        <f t="shared" si="1"/>
        <v>2006</v>
      </c>
      <c r="CG2" s="216">
        <f t="shared" si="1"/>
        <v>2006</v>
      </c>
      <c r="CH2" s="216">
        <f t="shared" si="1"/>
        <v>2006</v>
      </c>
      <c r="CI2" s="216">
        <f t="shared" si="1"/>
        <v>2007</v>
      </c>
      <c r="CJ2" s="216">
        <f t="shared" si="1"/>
        <v>2007</v>
      </c>
      <c r="CK2" s="216">
        <f t="shared" si="1"/>
        <v>2007</v>
      </c>
      <c r="CL2" s="216">
        <f t="shared" si="1"/>
        <v>2007</v>
      </c>
      <c r="CM2" s="216">
        <f t="shared" si="1"/>
        <v>2007</v>
      </c>
      <c r="CN2" s="216">
        <f t="shared" si="1"/>
        <v>2007</v>
      </c>
      <c r="CO2" s="216">
        <f t="shared" si="1"/>
        <v>2007</v>
      </c>
      <c r="CP2" s="216">
        <f t="shared" si="1"/>
        <v>2007</v>
      </c>
      <c r="CQ2" s="216">
        <f t="shared" si="1"/>
        <v>2007</v>
      </c>
      <c r="CR2" s="216">
        <f t="shared" si="1"/>
        <v>2007</v>
      </c>
      <c r="CS2" s="216">
        <f t="shared" si="1"/>
        <v>2007</v>
      </c>
      <c r="CT2" s="216">
        <f t="shared" si="1"/>
        <v>2007</v>
      </c>
      <c r="CU2" s="216">
        <f t="shared" si="1"/>
        <v>2008</v>
      </c>
      <c r="CV2" s="216">
        <f t="shared" si="1"/>
        <v>2008</v>
      </c>
      <c r="CW2" s="216">
        <f t="shared" si="1"/>
        <v>2008</v>
      </c>
      <c r="CX2" s="216">
        <f t="shared" si="1"/>
        <v>2008</v>
      </c>
      <c r="CY2" s="216">
        <f t="shared" si="1"/>
        <v>2008</v>
      </c>
      <c r="CZ2" s="216">
        <f t="shared" si="1"/>
        <v>2008</v>
      </c>
      <c r="DA2" s="216">
        <f t="shared" si="1"/>
        <v>2008</v>
      </c>
      <c r="DB2" s="216">
        <f t="shared" si="1"/>
        <v>2008</v>
      </c>
      <c r="DC2" s="216">
        <f t="shared" si="1"/>
        <v>2008</v>
      </c>
      <c r="DD2" s="216">
        <f t="shared" si="1"/>
        <v>2008</v>
      </c>
      <c r="DE2" s="216">
        <f t="shared" si="1"/>
        <v>2008</v>
      </c>
      <c r="DF2" s="216">
        <f t="shared" si="1"/>
        <v>2008</v>
      </c>
      <c r="DG2" s="216">
        <f t="shared" si="1"/>
        <v>2009</v>
      </c>
      <c r="DH2" s="216">
        <f t="shared" si="1"/>
        <v>2009</v>
      </c>
      <c r="DI2" s="216">
        <f t="shared" si="1"/>
        <v>2009</v>
      </c>
      <c r="DJ2" s="216">
        <f t="shared" si="1"/>
        <v>2009</v>
      </c>
      <c r="DK2" s="216">
        <f t="shared" si="1"/>
        <v>2009</v>
      </c>
      <c r="DL2" s="216">
        <f t="shared" si="1"/>
        <v>2009</v>
      </c>
      <c r="DM2" s="216">
        <f t="shared" si="1"/>
        <v>2009</v>
      </c>
      <c r="DN2" s="216">
        <f t="shared" si="1"/>
        <v>2009</v>
      </c>
      <c r="DO2" s="216">
        <f t="shared" si="1"/>
        <v>2009</v>
      </c>
      <c r="DP2" s="216">
        <f t="shared" si="1"/>
        <v>2009</v>
      </c>
      <c r="DQ2" s="216">
        <f t="shared" si="1"/>
        <v>2009</v>
      </c>
      <c r="DR2" s="216">
        <f t="shared" si="1"/>
        <v>2009</v>
      </c>
      <c r="DS2" s="216">
        <f t="shared" si="1"/>
        <v>2010</v>
      </c>
      <c r="DT2" s="216">
        <f t="shared" si="1"/>
        <v>2010</v>
      </c>
      <c r="DU2" s="216">
        <f t="shared" si="1"/>
        <v>2010</v>
      </c>
      <c r="DV2" s="216">
        <f t="shared" si="1"/>
        <v>2010</v>
      </c>
      <c r="DW2" s="216">
        <f t="shared" si="1"/>
        <v>2010</v>
      </c>
      <c r="DX2" s="216">
        <f t="shared" si="1"/>
        <v>2010</v>
      </c>
      <c r="DY2" s="216">
        <f t="shared" si="1"/>
        <v>2010</v>
      </c>
      <c r="DZ2" s="216">
        <f t="shared" si="1"/>
        <v>2010</v>
      </c>
      <c r="EA2" s="216">
        <f t="shared" si="1"/>
        <v>2010</v>
      </c>
      <c r="EB2" s="216">
        <f t="shared" si="1"/>
        <v>2010</v>
      </c>
      <c r="EC2" s="216">
        <f t="shared" si="1"/>
        <v>2010</v>
      </c>
      <c r="ED2" s="216">
        <f t="shared" si="1"/>
        <v>2010</v>
      </c>
      <c r="EE2" s="216">
        <f t="shared" si="1"/>
        <v>2011</v>
      </c>
      <c r="EF2" s="216">
        <f t="shared" si="1"/>
        <v>2011</v>
      </c>
      <c r="EG2" s="216">
        <f t="shared" si="1"/>
        <v>2011</v>
      </c>
      <c r="EH2" s="216">
        <f t="shared" si="1"/>
        <v>2011</v>
      </c>
      <c r="EI2" s="216">
        <f t="shared" si="1"/>
        <v>2011</v>
      </c>
      <c r="EJ2" s="216">
        <f t="shared" si="1"/>
        <v>2011</v>
      </c>
      <c r="EK2" s="216">
        <f t="shared" si="1"/>
        <v>2011</v>
      </c>
      <c r="EL2" s="216">
        <f t="shared" ref="EL2" si="2">IF(EL3=1,EK2+1,EK2)</f>
        <v>2011</v>
      </c>
      <c r="EM2" s="216">
        <f t="shared" ref="EM2" si="3">IF(EM3=1,EL2+1,EL2)</f>
        <v>2011</v>
      </c>
      <c r="EN2" s="216">
        <f t="shared" ref="EN2" si="4">IF(EN3=1,EM2+1,EM2)</f>
        <v>2011</v>
      </c>
      <c r="EO2" s="216">
        <f t="shared" ref="EO2" si="5">IF(EO3=1,EN2+1,EN2)</f>
        <v>2011</v>
      </c>
      <c r="EP2" s="216">
        <f t="shared" ref="EP2" si="6">IF(EP3=1,EO2+1,EO2)</f>
        <v>2011</v>
      </c>
      <c r="EQ2" s="216">
        <f t="shared" ref="EQ2" si="7">IF(EQ3=1,EP2+1,EP2)</f>
        <v>2012</v>
      </c>
      <c r="ER2" s="216">
        <f t="shared" ref="ER2" si="8">IF(ER3=1,EQ2+1,EQ2)</f>
        <v>2012</v>
      </c>
      <c r="ES2" s="216">
        <f t="shared" ref="ES2" si="9">IF(ES3=1,ER2+1,ER2)</f>
        <v>2012</v>
      </c>
      <c r="ET2" s="216">
        <f t="shared" ref="ET2" si="10">IF(ET3=1,ES2+1,ES2)</f>
        <v>2012</v>
      </c>
      <c r="EU2" s="216">
        <f t="shared" ref="EU2" si="11">IF(EU3=1,ET2+1,ET2)</f>
        <v>2012</v>
      </c>
      <c r="EV2" s="216">
        <f t="shared" ref="EV2" si="12">IF(EV3=1,EU2+1,EU2)</f>
        <v>2012</v>
      </c>
      <c r="EW2" s="216">
        <f t="shared" ref="EW2" si="13">IF(EW3=1,EV2+1,EV2)</f>
        <v>2012</v>
      </c>
      <c r="EX2" s="216">
        <f t="shared" ref="EX2" si="14">IF(EX3=1,EW2+1,EW2)</f>
        <v>2012</v>
      </c>
      <c r="EY2" s="216">
        <f t="shared" ref="EY2" si="15">IF(EY3=1,EX2+1,EX2)</f>
        <v>2012</v>
      </c>
      <c r="EZ2" s="216">
        <f t="shared" ref="EZ2" si="16">IF(EZ3=1,EY2+1,EY2)</f>
        <v>2012</v>
      </c>
      <c r="FA2" s="216">
        <f t="shared" ref="FA2" si="17">IF(FA3=1,EZ2+1,EZ2)</f>
        <v>2012</v>
      </c>
      <c r="FB2" s="216">
        <f t="shared" ref="FB2" si="18">IF(FB3=1,FA2+1,FA2)</f>
        <v>2012</v>
      </c>
      <c r="FC2" s="216">
        <f t="shared" ref="FC2" si="19">IF(FC3=1,FB2+1,FB2)</f>
        <v>2013</v>
      </c>
      <c r="FD2" s="216">
        <f t="shared" ref="FD2" si="20">IF(FD3=1,FC2+1,FC2)</f>
        <v>2013</v>
      </c>
      <c r="FE2" s="216">
        <f t="shared" ref="FE2" si="21">IF(FE3=1,FD2+1,FD2)</f>
        <v>2013</v>
      </c>
      <c r="FF2" s="216">
        <f t="shared" ref="FF2" si="22">IF(FF3=1,FE2+1,FE2)</f>
        <v>2013</v>
      </c>
      <c r="FG2" s="216">
        <f t="shared" ref="FG2" si="23">IF(FG3=1,FF2+1,FF2)</f>
        <v>2013</v>
      </c>
      <c r="FH2" s="216">
        <f t="shared" ref="FH2" si="24">IF(FH3=1,FG2+1,FG2)</f>
        <v>2013</v>
      </c>
      <c r="FI2" s="216">
        <f t="shared" ref="FI2" si="25">IF(FI3=1,FH2+1,FH2)</f>
        <v>2013</v>
      </c>
      <c r="FJ2" s="216">
        <f t="shared" ref="FJ2" si="26">IF(FJ3=1,FI2+1,FI2)</f>
        <v>2013</v>
      </c>
      <c r="FK2" s="216">
        <f t="shared" ref="FK2" si="27">IF(FK3=1,FJ2+1,FJ2)</f>
        <v>2013</v>
      </c>
      <c r="FL2" s="216">
        <f t="shared" ref="FL2" si="28">IF(FL3=1,FK2+1,FK2)</f>
        <v>2013</v>
      </c>
      <c r="FM2" s="216">
        <f t="shared" ref="FM2" si="29">IF(FM3=1,FL2+1,FL2)</f>
        <v>2013</v>
      </c>
      <c r="FN2" s="216">
        <f t="shared" ref="FN2" si="30">IF(FN3=1,FM2+1,FM2)</f>
        <v>2013</v>
      </c>
      <c r="FO2" s="216">
        <f t="shared" ref="FO2" si="31">IF(FO3=1,FN2+1,FN2)</f>
        <v>2014</v>
      </c>
      <c r="FP2" s="216">
        <f t="shared" ref="FP2" si="32">IF(FP3=1,FO2+1,FO2)</f>
        <v>2014</v>
      </c>
      <c r="FQ2" s="216">
        <f t="shared" ref="FQ2" si="33">IF(FQ3=1,FP2+1,FP2)</f>
        <v>2014</v>
      </c>
      <c r="FR2" s="216">
        <f t="shared" ref="FR2" si="34">IF(FR3=1,FQ2+1,FQ2)</f>
        <v>2014</v>
      </c>
      <c r="FS2" s="216">
        <f t="shared" ref="FS2" si="35">IF(FS3=1,FR2+1,FR2)</f>
        <v>2014</v>
      </c>
      <c r="FT2" s="216">
        <f t="shared" ref="FT2" si="36">IF(FT3=1,FS2+1,FS2)</f>
        <v>2014</v>
      </c>
      <c r="FU2" s="216">
        <f t="shared" ref="FU2" si="37">IF(FU3=1,FT2+1,FT2)</f>
        <v>2014</v>
      </c>
      <c r="FV2" s="216">
        <f t="shared" ref="FV2" si="38">IF(FV3=1,FU2+1,FU2)</f>
        <v>2014</v>
      </c>
      <c r="FW2" s="216">
        <f t="shared" ref="FW2" si="39">IF(FW3=1,FV2+1,FV2)</f>
        <v>2014</v>
      </c>
      <c r="FX2" s="216">
        <f t="shared" ref="FX2" si="40">IF(FX3=1,FW2+1,FW2)</f>
        <v>2014</v>
      </c>
      <c r="FY2" s="216">
        <f t="shared" ref="FY2" si="41">IF(FY3=1,FX2+1,FX2)</f>
        <v>2014</v>
      </c>
      <c r="FZ2" s="216">
        <f t="shared" ref="FZ2" si="42">IF(FZ3=1,FY2+1,FY2)</f>
        <v>2014</v>
      </c>
      <c r="GA2" s="216">
        <f t="shared" ref="GA2" si="43">IF(GA3=1,FZ2+1,FZ2)</f>
        <v>2015</v>
      </c>
      <c r="GB2" s="216">
        <f t="shared" ref="GB2" si="44">IF(GB3=1,GA2+1,GA2)</f>
        <v>2015</v>
      </c>
      <c r="GC2" s="216">
        <f t="shared" ref="GC2" si="45">IF(GC3=1,GB2+1,GB2)</f>
        <v>2015</v>
      </c>
      <c r="GD2" s="216">
        <f t="shared" ref="GD2" si="46">IF(GD3=1,GC2+1,GC2)</f>
        <v>2015</v>
      </c>
      <c r="GE2" s="216">
        <f t="shared" ref="GE2" si="47">IF(GE3=1,GD2+1,GD2)</f>
        <v>2015</v>
      </c>
      <c r="GF2" s="216">
        <f t="shared" ref="GF2" si="48">IF(GF3=1,GE2+1,GE2)</f>
        <v>2015</v>
      </c>
      <c r="GG2" s="216">
        <f t="shared" ref="GG2" si="49">IF(GG3=1,GF2+1,GF2)</f>
        <v>2015</v>
      </c>
      <c r="GH2" s="216">
        <f t="shared" ref="GH2" si="50">IF(GH3=1,GG2+1,GG2)</f>
        <v>2015</v>
      </c>
      <c r="GI2" s="216">
        <f t="shared" ref="GI2" si="51">IF(GI3=1,GH2+1,GH2)</f>
        <v>2015</v>
      </c>
      <c r="GJ2" s="216">
        <f t="shared" ref="GJ2" si="52">IF(GJ3=1,GI2+1,GI2)</f>
        <v>2015</v>
      </c>
      <c r="GK2" s="216">
        <f t="shared" ref="GK2" si="53">IF(GK3=1,GJ2+1,GJ2)</f>
        <v>2015</v>
      </c>
      <c r="GL2" s="216">
        <f t="shared" ref="GL2" si="54">IF(GL3=1,GK2+1,GK2)</f>
        <v>2015</v>
      </c>
      <c r="GM2" s="216">
        <f t="shared" ref="GM2" si="55">IF(GM3=1,GL2+1,GL2)</f>
        <v>2016</v>
      </c>
      <c r="GN2" s="216">
        <f t="shared" ref="GN2" si="56">IF(GN3=1,GM2+1,GM2)</f>
        <v>2016</v>
      </c>
      <c r="GO2" s="216">
        <f t="shared" ref="GO2" si="57">IF(GO3=1,GN2+1,GN2)</f>
        <v>2016</v>
      </c>
      <c r="GP2" s="216">
        <f t="shared" ref="GP2" si="58">IF(GP3=1,GO2+1,GO2)</f>
        <v>2016</v>
      </c>
      <c r="GQ2" s="216">
        <f t="shared" ref="GQ2" si="59">IF(GQ3=1,GP2+1,GP2)</f>
        <v>2016</v>
      </c>
      <c r="GR2" s="216">
        <f t="shared" ref="GR2" si="60">IF(GR3=1,GQ2+1,GQ2)</f>
        <v>2016</v>
      </c>
      <c r="GS2" s="216">
        <f t="shared" ref="GS2" si="61">IF(GS3=1,GR2+1,GR2)</f>
        <v>2016</v>
      </c>
      <c r="GT2" s="216">
        <f t="shared" ref="GT2" si="62">IF(GT3=1,GS2+1,GS2)</f>
        <v>2016</v>
      </c>
      <c r="GU2" s="216">
        <f t="shared" ref="GU2" si="63">IF(GU3=1,GT2+1,GT2)</f>
        <v>2016</v>
      </c>
      <c r="GV2" s="216">
        <f t="shared" ref="GV2" si="64">IF(GV3=1,GU2+1,GU2)</f>
        <v>2016</v>
      </c>
      <c r="GW2" s="216">
        <f t="shared" ref="GW2" si="65">IF(GW3=1,GV2+1,GV2)</f>
        <v>2016</v>
      </c>
      <c r="GX2" s="216">
        <f t="shared" ref="GX2" si="66">IF(GX3=1,GW2+1,GW2)</f>
        <v>2016</v>
      </c>
      <c r="GY2" s="216">
        <f t="shared" ref="GY2" si="67">IF(GY3=1,GX2+1,GX2)</f>
        <v>2017</v>
      </c>
      <c r="GZ2" s="216">
        <f t="shared" ref="GZ2" si="68">IF(GZ3=1,GY2+1,GY2)</f>
        <v>2017</v>
      </c>
      <c r="HA2" s="216">
        <f t="shared" ref="HA2" si="69">IF(HA3=1,GZ2+1,GZ2)</f>
        <v>2017</v>
      </c>
      <c r="HB2" s="216">
        <f t="shared" ref="HB2" si="70">IF(HB3=1,HA2+1,HA2)</f>
        <v>2017</v>
      </c>
    </row>
    <row r="3" spans="2:210" x14ac:dyDescent="0.3">
      <c r="B3" s="217" t="s">
        <v>1</v>
      </c>
      <c r="C3" s="218" t="s">
        <v>2</v>
      </c>
      <c r="D3" s="217"/>
      <c r="E3" s="213" t="s">
        <v>173</v>
      </c>
      <c r="F3" s="217"/>
      <c r="O3" s="245">
        <v>1</v>
      </c>
      <c r="P3" s="216">
        <f>IF(O3=12,1,O3+1)</f>
        <v>2</v>
      </c>
      <c r="Q3" s="216">
        <f t="shared" ref="Q3:CB3" si="71">IF(P3=12,1,P3+1)</f>
        <v>3</v>
      </c>
      <c r="R3" s="216">
        <f t="shared" si="71"/>
        <v>4</v>
      </c>
      <c r="S3" s="216">
        <f t="shared" si="71"/>
        <v>5</v>
      </c>
      <c r="T3" s="216">
        <f t="shared" si="71"/>
        <v>6</v>
      </c>
      <c r="U3" s="216">
        <f t="shared" si="71"/>
        <v>7</v>
      </c>
      <c r="V3" s="216">
        <f t="shared" si="71"/>
        <v>8</v>
      </c>
      <c r="W3" s="216">
        <f t="shared" si="71"/>
        <v>9</v>
      </c>
      <c r="X3" s="216">
        <f t="shared" si="71"/>
        <v>10</v>
      </c>
      <c r="Y3" s="216">
        <f t="shared" si="71"/>
        <v>11</v>
      </c>
      <c r="Z3" s="216">
        <f t="shared" si="71"/>
        <v>12</v>
      </c>
      <c r="AA3" s="216">
        <f t="shared" si="71"/>
        <v>1</v>
      </c>
      <c r="AB3" s="216">
        <f t="shared" si="71"/>
        <v>2</v>
      </c>
      <c r="AC3" s="216">
        <f t="shared" si="71"/>
        <v>3</v>
      </c>
      <c r="AD3" s="216">
        <f t="shared" si="71"/>
        <v>4</v>
      </c>
      <c r="AE3" s="216">
        <f t="shared" si="71"/>
        <v>5</v>
      </c>
      <c r="AF3" s="216">
        <f t="shared" si="71"/>
        <v>6</v>
      </c>
      <c r="AG3" s="216">
        <f t="shared" si="71"/>
        <v>7</v>
      </c>
      <c r="AH3" s="216">
        <f t="shared" si="71"/>
        <v>8</v>
      </c>
      <c r="AI3" s="216">
        <f t="shared" si="71"/>
        <v>9</v>
      </c>
      <c r="AJ3" s="216">
        <f t="shared" si="71"/>
        <v>10</v>
      </c>
      <c r="AK3" s="216">
        <f t="shared" si="71"/>
        <v>11</v>
      </c>
      <c r="AL3" s="216">
        <f t="shared" si="71"/>
        <v>12</v>
      </c>
      <c r="AM3" s="216">
        <f t="shared" si="71"/>
        <v>1</v>
      </c>
      <c r="AN3" s="216">
        <f t="shared" si="71"/>
        <v>2</v>
      </c>
      <c r="AO3" s="216">
        <f t="shared" si="71"/>
        <v>3</v>
      </c>
      <c r="AP3" s="216">
        <f t="shared" si="71"/>
        <v>4</v>
      </c>
      <c r="AQ3" s="216">
        <f t="shared" si="71"/>
        <v>5</v>
      </c>
      <c r="AR3" s="216">
        <f t="shared" si="71"/>
        <v>6</v>
      </c>
      <c r="AS3" s="216">
        <f t="shared" si="71"/>
        <v>7</v>
      </c>
      <c r="AT3" s="216">
        <f t="shared" si="71"/>
        <v>8</v>
      </c>
      <c r="AU3" s="216">
        <f t="shared" si="71"/>
        <v>9</v>
      </c>
      <c r="AV3" s="216">
        <f t="shared" si="71"/>
        <v>10</v>
      </c>
      <c r="AW3" s="216">
        <f t="shared" si="71"/>
        <v>11</v>
      </c>
      <c r="AX3" s="216">
        <f t="shared" si="71"/>
        <v>12</v>
      </c>
      <c r="AY3" s="216">
        <f t="shared" si="71"/>
        <v>1</v>
      </c>
      <c r="AZ3" s="216">
        <f t="shared" si="71"/>
        <v>2</v>
      </c>
      <c r="BA3" s="216">
        <f t="shared" si="71"/>
        <v>3</v>
      </c>
      <c r="BB3" s="216">
        <f t="shared" si="71"/>
        <v>4</v>
      </c>
      <c r="BC3" s="216">
        <f t="shared" si="71"/>
        <v>5</v>
      </c>
      <c r="BD3" s="216">
        <f t="shared" si="71"/>
        <v>6</v>
      </c>
      <c r="BE3" s="216">
        <f t="shared" si="71"/>
        <v>7</v>
      </c>
      <c r="BF3" s="216">
        <f t="shared" si="71"/>
        <v>8</v>
      </c>
      <c r="BG3" s="216">
        <f t="shared" si="71"/>
        <v>9</v>
      </c>
      <c r="BH3" s="216">
        <f t="shared" si="71"/>
        <v>10</v>
      </c>
      <c r="BI3" s="216">
        <f t="shared" si="71"/>
        <v>11</v>
      </c>
      <c r="BJ3" s="216">
        <f t="shared" si="71"/>
        <v>12</v>
      </c>
      <c r="BK3" s="216">
        <f t="shared" si="71"/>
        <v>1</v>
      </c>
      <c r="BL3" s="216">
        <f t="shared" si="71"/>
        <v>2</v>
      </c>
      <c r="BM3" s="216">
        <f t="shared" si="71"/>
        <v>3</v>
      </c>
      <c r="BN3" s="216">
        <f t="shared" si="71"/>
        <v>4</v>
      </c>
      <c r="BO3" s="216">
        <f t="shared" si="71"/>
        <v>5</v>
      </c>
      <c r="BP3" s="216">
        <f t="shared" si="71"/>
        <v>6</v>
      </c>
      <c r="BQ3" s="216">
        <f t="shared" si="71"/>
        <v>7</v>
      </c>
      <c r="BR3" s="216">
        <f t="shared" si="71"/>
        <v>8</v>
      </c>
      <c r="BS3" s="216">
        <f t="shared" si="71"/>
        <v>9</v>
      </c>
      <c r="BT3" s="216">
        <f t="shared" si="71"/>
        <v>10</v>
      </c>
      <c r="BU3" s="216">
        <f t="shared" si="71"/>
        <v>11</v>
      </c>
      <c r="BV3" s="216">
        <f t="shared" si="71"/>
        <v>12</v>
      </c>
      <c r="BW3" s="216">
        <f t="shared" si="71"/>
        <v>1</v>
      </c>
      <c r="BX3" s="216">
        <f t="shared" si="71"/>
        <v>2</v>
      </c>
      <c r="BY3" s="216">
        <f t="shared" si="71"/>
        <v>3</v>
      </c>
      <c r="BZ3" s="216">
        <f t="shared" si="71"/>
        <v>4</v>
      </c>
      <c r="CA3" s="216">
        <f t="shared" si="71"/>
        <v>5</v>
      </c>
      <c r="CB3" s="216">
        <f t="shared" si="71"/>
        <v>6</v>
      </c>
      <c r="CC3" s="216">
        <f t="shared" ref="CC3:EK3" si="72">IF(CB3=12,1,CB3+1)</f>
        <v>7</v>
      </c>
      <c r="CD3" s="216">
        <f t="shared" si="72"/>
        <v>8</v>
      </c>
      <c r="CE3" s="216">
        <f t="shared" si="72"/>
        <v>9</v>
      </c>
      <c r="CF3" s="216">
        <f t="shared" si="72"/>
        <v>10</v>
      </c>
      <c r="CG3" s="216">
        <f t="shared" si="72"/>
        <v>11</v>
      </c>
      <c r="CH3" s="216">
        <f t="shared" si="72"/>
        <v>12</v>
      </c>
      <c r="CI3" s="216">
        <f t="shared" si="72"/>
        <v>1</v>
      </c>
      <c r="CJ3" s="216">
        <f t="shared" si="72"/>
        <v>2</v>
      </c>
      <c r="CK3" s="216">
        <f t="shared" si="72"/>
        <v>3</v>
      </c>
      <c r="CL3" s="216">
        <f t="shared" si="72"/>
        <v>4</v>
      </c>
      <c r="CM3" s="216">
        <f t="shared" si="72"/>
        <v>5</v>
      </c>
      <c r="CN3" s="216">
        <f t="shared" si="72"/>
        <v>6</v>
      </c>
      <c r="CO3" s="216">
        <f t="shared" si="72"/>
        <v>7</v>
      </c>
      <c r="CP3" s="216">
        <f t="shared" si="72"/>
        <v>8</v>
      </c>
      <c r="CQ3" s="216">
        <f t="shared" si="72"/>
        <v>9</v>
      </c>
      <c r="CR3" s="216">
        <f t="shared" si="72"/>
        <v>10</v>
      </c>
      <c r="CS3" s="216">
        <f t="shared" si="72"/>
        <v>11</v>
      </c>
      <c r="CT3" s="216">
        <f t="shared" si="72"/>
        <v>12</v>
      </c>
      <c r="CU3" s="216">
        <f t="shared" si="72"/>
        <v>1</v>
      </c>
      <c r="CV3" s="216">
        <f t="shared" si="72"/>
        <v>2</v>
      </c>
      <c r="CW3" s="216">
        <f t="shared" si="72"/>
        <v>3</v>
      </c>
      <c r="CX3" s="216">
        <f t="shared" si="72"/>
        <v>4</v>
      </c>
      <c r="CY3" s="216">
        <f t="shared" si="72"/>
        <v>5</v>
      </c>
      <c r="CZ3" s="216">
        <f t="shared" si="72"/>
        <v>6</v>
      </c>
      <c r="DA3" s="216">
        <f t="shared" si="72"/>
        <v>7</v>
      </c>
      <c r="DB3" s="216">
        <f t="shared" si="72"/>
        <v>8</v>
      </c>
      <c r="DC3" s="216">
        <f t="shared" si="72"/>
        <v>9</v>
      </c>
      <c r="DD3" s="216">
        <f t="shared" si="72"/>
        <v>10</v>
      </c>
      <c r="DE3" s="216">
        <f t="shared" si="72"/>
        <v>11</v>
      </c>
      <c r="DF3" s="216">
        <f t="shared" si="72"/>
        <v>12</v>
      </c>
      <c r="DG3" s="216">
        <f t="shared" si="72"/>
        <v>1</v>
      </c>
      <c r="DH3" s="216">
        <f t="shared" si="72"/>
        <v>2</v>
      </c>
      <c r="DI3" s="216">
        <f t="shared" si="72"/>
        <v>3</v>
      </c>
      <c r="DJ3" s="216">
        <f t="shared" si="72"/>
        <v>4</v>
      </c>
      <c r="DK3" s="216">
        <f t="shared" si="72"/>
        <v>5</v>
      </c>
      <c r="DL3" s="216">
        <f t="shared" si="72"/>
        <v>6</v>
      </c>
      <c r="DM3" s="216">
        <f t="shared" si="72"/>
        <v>7</v>
      </c>
      <c r="DN3" s="216">
        <f t="shared" si="72"/>
        <v>8</v>
      </c>
      <c r="DO3" s="216">
        <f t="shared" si="72"/>
        <v>9</v>
      </c>
      <c r="DP3" s="216">
        <f t="shared" si="72"/>
        <v>10</v>
      </c>
      <c r="DQ3" s="216">
        <f t="shared" si="72"/>
        <v>11</v>
      </c>
      <c r="DR3" s="216">
        <f t="shared" si="72"/>
        <v>12</v>
      </c>
      <c r="DS3" s="216">
        <f t="shared" si="72"/>
        <v>1</v>
      </c>
      <c r="DT3" s="216">
        <f t="shared" si="72"/>
        <v>2</v>
      </c>
      <c r="DU3" s="216">
        <f t="shared" si="72"/>
        <v>3</v>
      </c>
      <c r="DV3" s="216">
        <f t="shared" si="72"/>
        <v>4</v>
      </c>
      <c r="DW3" s="216">
        <f t="shared" si="72"/>
        <v>5</v>
      </c>
      <c r="DX3" s="216">
        <f t="shared" si="72"/>
        <v>6</v>
      </c>
      <c r="DY3" s="216">
        <f t="shared" si="72"/>
        <v>7</v>
      </c>
      <c r="DZ3" s="216">
        <f t="shared" si="72"/>
        <v>8</v>
      </c>
      <c r="EA3" s="216">
        <f t="shared" si="72"/>
        <v>9</v>
      </c>
      <c r="EB3" s="216">
        <f t="shared" si="72"/>
        <v>10</v>
      </c>
      <c r="EC3" s="216">
        <f t="shared" si="72"/>
        <v>11</v>
      </c>
      <c r="ED3" s="216">
        <f t="shared" si="72"/>
        <v>12</v>
      </c>
      <c r="EE3" s="216">
        <f t="shared" si="72"/>
        <v>1</v>
      </c>
      <c r="EF3" s="216">
        <f t="shared" si="72"/>
        <v>2</v>
      </c>
      <c r="EG3" s="216">
        <f t="shared" si="72"/>
        <v>3</v>
      </c>
      <c r="EH3" s="216">
        <f t="shared" si="72"/>
        <v>4</v>
      </c>
      <c r="EI3" s="216">
        <f t="shared" si="72"/>
        <v>5</v>
      </c>
      <c r="EJ3" s="216">
        <f t="shared" si="72"/>
        <v>6</v>
      </c>
      <c r="EK3" s="216">
        <f t="shared" si="72"/>
        <v>7</v>
      </c>
      <c r="EL3" s="216">
        <f t="shared" ref="EL3:GN3" si="73">IF(EK3=12,1,EK3+1)</f>
        <v>8</v>
      </c>
      <c r="EM3" s="216">
        <f t="shared" si="73"/>
        <v>9</v>
      </c>
      <c r="EN3" s="216">
        <f t="shared" si="73"/>
        <v>10</v>
      </c>
      <c r="EO3" s="216">
        <f t="shared" si="73"/>
        <v>11</v>
      </c>
      <c r="EP3" s="216">
        <f t="shared" si="73"/>
        <v>12</v>
      </c>
      <c r="EQ3" s="216">
        <f t="shared" si="73"/>
        <v>1</v>
      </c>
      <c r="ER3" s="216">
        <f t="shared" si="73"/>
        <v>2</v>
      </c>
      <c r="ES3" s="216">
        <f t="shared" si="73"/>
        <v>3</v>
      </c>
      <c r="ET3" s="216">
        <f t="shared" si="73"/>
        <v>4</v>
      </c>
      <c r="EU3" s="216">
        <f t="shared" si="73"/>
        <v>5</v>
      </c>
      <c r="EV3" s="216">
        <f t="shared" si="73"/>
        <v>6</v>
      </c>
      <c r="EW3" s="216">
        <f t="shared" si="73"/>
        <v>7</v>
      </c>
      <c r="EX3" s="216">
        <f t="shared" si="73"/>
        <v>8</v>
      </c>
      <c r="EY3" s="216">
        <f t="shared" si="73"/>
        <v>9</v>
      </c>
      <c r="EZ3" s="216">
        <f t="shared" si="73"/>
        <v>10</v>
      </c>
      <c r="FA3" s="216">
        <f t="shared" si="73"/>
        <v>11</v>
      </c>
      <c r="FB3" s="216">
        <f t="shared" si="73"/>
        <v>12</v>
      </c>
      <c r="FC3" s="216">
        <f t="shared" si="73"/>
        <v>1</v>
      </c>
      <c r="FD3" s="216">
        <f t="shared" si="73"/>
        <v>2</v>
      </c>
      <c r="FE3" s="216">
        <f t="shared" si="73"/>
        <v>3</v>
      </c>
      <c r="FF3" s="216">
        <f t="shared" si="73"/>
        <v>4</v>
      </c>
      <c r="FG3" s="216">
        <f t="shared" si="73"/>
        <v>5</v>
      </c>
      <c r="FH3" s="216">
        <f t="shared" si="73"/>
        <v>6</v>
      </c>
      <c r="FI3" s="216">
        <f t="shared" si="73"/>
        <v>7</v>
      </c>
      <c r="FJ3" s="216">
        <f t="shared" si="73"/>
        <v>8</v>
      </c>
      <c r="FK3" s="216">
        <f t="shared" si="73"/>
        <v>9</v>
      </c>
      <c r="FL3" s="216">
        <f t="shared" si="73"/>
        <v>10</v>
      </c>
      <c r="FM3" s="216">
        <f t="shared" si="73"/>
        <v>11</v>
      </c>
      <c r="FN3" s="216">
        <f t="shared" si="73"/>
        <v>12</v>
      </c>
      <c r="FO3" s="216">
        <f t="shared" si="73"/>
        <v>1</v>
      </c>
      <c r="FP3" s="216">
        <f t="shared" si="73"/>
        <v>2</v>
      </c>
      <c r="FQ3" s="216">
        <f t="shared" si="73"/>
        <v>3</v>
      </c>
      <c r="FR3" s="216">
        <f t="shared" si="73"/>
        <v>4</v>
      </c>
      <c r="FS3" s="216">
        <f t="shared" si="73"/>
        <v>5</v>
      </c>
      <c r="FT3" s="216">
        <f t="shared" si="73"/>
        <v>6</v>
      </c>
      <c r="FU3" s="216">
        <f t="shared" si="73"/>
        <v>7</v>
      </c>
      <c r="FV3" s="216">
        <f t="shared" si="73"/>
        <v>8</v>
      </c>
      <c r="FW3" s="216">
        <f t="shared" si="73"/>
        <v>9</v>
      </c>
      <c r="FX3" s="216">
        <f t="shared" si="73"/>
        <v>10</v>
      </c>
      <c r="FY3" s="216">
        <f t="shared" si="73"/>
        <v>11</v>
      </c>
      <c r="FZ3" s="216">
        <f t="shared" si="73"/>
        <v>12</v>
      </c>
      <c r="GA3" s="216">
        <f t="shared" si="73"/>
        <v>1</v>
      </c>
      <c r="GB3" s="216">
        <f t="shared" si="73"/>
        <v>2</v>
      </c>
      <c r="GC3" s="216">
        <f t="shared" si="73"/>
        <v>3</v>
      </c>
      <c r="GD3" s="216">
        <f t="shared" si="73"/>
        <v>4</v>
      </c>
      <c r="GE3" s="216">
        <f t="shared" si="73"/>
        <v>5</v>
      </c>
      <c r="GF3" s="216">
        <f t="shared" si="73"/>
        <v>6</v>
      </c>
      <c r="GG3" s="216">
        <f t="shared" si="73"/>
        <v>7</v>
      </c>
      <c r="GH3" s="216">
        <f t="shared" si="73"/>
        <v>8</v>
      </c>
      <c r="GI3" s="216">
        <f t="shared" si="73"/>
        <v>9</v>
      </c>
      <c r="GJ3" s="216">
        <f t="shared" si="73"/>
        <v>10</v>
      </c>
      <c r="GK3" s="216">
        <f t="shared" si="73"/>
        <v>11</v>
      </c>
      <c r="GL3" s="216">
        <f t="shared" si="73"/>
        <v>12</v>
      </c>
      <c r="GM3" s="216">
        <f t="shared" si="73"/>
        <v>1</v>
      </c>
      <c r="GN3" s="216">
        <f t="shared" si="73"/>
        <v>2</v>
      </c>
      <c r="GO3" s="216">
        <f t="shared" ref="GO3:HB3" si="74">IF(GN3=12,1,GN3+1)</f>
        <v>3</v>
      </c>
      <c r="GP3" s="216">
        <f t="shared" si="74"/>
        <v>4</v>
      </c>
      <c r="GQ3" s="216">
        <f t="shared" si="74"/>
        <v>5</v>
      </c>
      <c r="GR3" s="216">
        <f t="shared" si="74"/>
        <v>6</v>
      </c>
      <c r="GS3" s="216">
        <f t="shared" si="74"/>
        <v>7</v>
      </c>
      <c r="GT3" s="216">
        <f t="shared" si="74"/>
        <v>8</v>
      </c>
      <c r="GU3" s="216">
        <f t="shared" si="74"/>
        <v>9</v>
      </c>
      <c r="GV3" s="216">
        <f t="shared" si="74"/>
        <v>10</v>
      </c>
      <c r="GW3" s="216">
        <f t="shared" si="74"/>
        <v>11</v>
      </c>
      <c r="GX3" s="216">
        <f t="shared" si="74"/>
        <v>12</v>
      </c>
      <c r="GY3" s="216">
        <f t="shared" si="74"/>
        <v>1</v>
      </c>
      <c r="GZ3" s="216">
        <f t="shared" si="74"/>
        <v>2</v>
      </c>
      <c r="HA3" s="216">
        <f t="shared" si="74"/>
        <v>3</v>
      </c>
      <c r="HB3" s="216">
        <f t="shared" si="74"/>
        <v>4</v>
      </c>
    </row>
    <row r="4" spans="2:210" s="212" customFormat="1" x14ac:dyDescent="0.3">
      <c r="B4" s="237" t="s">
        <v>3</v>
      </c>
      <c r="C4" s="237" t="s">
        <v>4</v>
      </c>
      <c r="D4" s="238"/>
      <c r="E4" s="237" t="s">
        <v>155</v>
      </c>
      <c r="F4" s="217"/>
      <c r="G4" s="216"/>
      <c r="H4" s="216"/>
      <c r="I4" s="216"/>
      <c r="J4" s="216"/>
      <c r="K4" s="216"/>
      <c r="L4" s="216"/>
      <c r="M4" s="216"/>
      <c r="N4" s="216"/>
      <c r="O4" s="245">
        <v>0.13869049999999999</v>
      </c>
      <c r="P4" s="245">
        <v>0.13869049999999999</v>
      </c>
      <c r="Q4" s="245">
        <v>0.13869049999999999</v>
      </c>
      <c r="R4" s="245">
        <v>0.13869049999999999</v>
      </c>
      <c r="S4" s="245">
        <v>0.13869049999999999</v>
      </c>
      <c r="T4" s="245">
        <v>0.13869049999999999</v>
      </c>
      <c r="U4" s="245">
        <v>0.13869049999999999</v>
      </c>
      <c r="V4" s="245">
        <v>0.13869049999999999</v>
      </c>
      <c r="W4" s="245">
        <v>0.13869049999999999</v>
      </c>
      <c r="X4" s="245">
        <v>0.13869049999999999</v>
      </c>
      <c r="Y4" s="245">
        <v>0.13869049999999999</v>
      </c>
      <c r="Z4" s="245">
        <v>0.13869049999999999</v>
      </c>
      <c r="AA4" s="245">
        <v>0.13869049999999999</v>
      </c>
      <c r="AB4" s="245">
        <v>0.13869049999999999</v>
      </c>
      <c r="AC4" s="245">
        <v>0.13869049999999999</v>
      </c>
      <c r="AD4" s="245">
        <v>0.13869049999999999</v>
      </c>
      <c r="AE4" s="245">
        <v>0.13869049999999999</v>
      </c>
      <c r="AF4" s="245">
        <v>0.13869049999999999</v>
      </c>
      <c r="AG4" s="245">
        <v>0.13869049999999999</v>
      </c>
      <c r="AH4" s="245">
        <v>0.13869049999999999</v>
      </c>
      <c r="AI4" s="245">
        <v>0.13869049999999999</v>
      </c>
      <c r="AJ4" s="245">
        <v>0.13869049999999999</v>
      </c>
      <c r="AK4" s="245">
        <v>0.13869049999999999</v>
      </c>
      <c r="AL4" s="245">
        <v>0.13869049999999999</v>
      </c>
      <c r="AM4" s="245">
        <v>0.13869049999999999</v>
      </c>
      <c r="AN4" s="245">
        <v>0.13869049999999999</v>
      </c>
      <c r="AO4" s="245">
        <v>0.13869049999999999</v>
      </c>
      <c r="AP4" s="245">
        <v>0.13869049999999999</v>
      </c>
      <c r="AQ4" s="245">
        <v>0.13869049999999999</v>
      </c>
      <c r="AR4" s="245">
        <v>0.13869049999999999</v>
      </c>
      <c r="AS4" s="245">
        <v>0.13869049999999999</v>
      </c>
      <c r="AT4" s="245">
        <v>0.13869049999999999</v>
      </c>
      <c r="AU4" s="245">
        <v>0.13869049999999999</v>
      </c>
      <c r="AV4" s="245">
        <v>0.13869049999999999</v>
      </c>
      <c r="AW4" s="245">
        <v>0.13869049999999999</v>
      </c>
      <c r="AX4" s="245">
        <v>0.13869049999999999</v>
      </c>
      <c r="AY4" s="245">
        <v>0.13869049999999999</v>
      </c>
      <c r="AZ4" s="245">
        <v>0.13869049999999999</v>
      </c>
      <c r="BA4" s="245">
        <v>0.13869049999999999</v>
      </c>
      <c r="BB4" s="245">
        <v>0.13869049999999999</v>
      </c>
      <c r="BC4" s="245">
        <v>0.13869049999999999</v>
      </c>
      <c r="BD4" s="245">
        <v>0.13869049999999999</v>
      </c>
      <c r="BE4" s="245">
        <v>0.13869049999999999</v>
      </c>
      <c r="BF4" s="245">
        <v>0.13869049999999999</v>
      </c>
      <c r="BG4" s="245">
        <v>0.13869049999999999</v>
      </c>
      <c r="BH4" s="245">
        <v>0.13869049999999999</v>
      </c>
      <c r="BI4" s="245">
        <v>0.13869049999999999</v>
      </c>
      <c r="BJ4" s="245">
        <v>0.13869049999999999</v>
      </c>
      <c r="BK4" s="245">
        <v>0.13869049999999999</v>
      </c>
      <c r="BL4" s="245">
        <v>0.13869049999999999</v>
      </c>
      <c r="BM4" s="245">
        <v>0.13869049999999999</v>
      </c>
      <c r="BN4" s="245">
        <v>0.13869049999999999</v>
      </c>
      <c r="BO4" s="245">
        <v>0.13869049999999999</v>
      </c>
      <c r="BP4" s="245">
        <v>0.13869049999999999</v>
      </c>
      <c r="BQ4" s="245">
        <v>0.13869049999999999</v>
      </c>
      <c r="BR4" s="245">
        <v>0.13869049999999999</v>
      </c>
      <c r="BS4" s="245">
        <v>0.13869049999999999</v>
      </c>
      <c r="BT4" s="245">
        <v>0.13869049999999999</v>
      </c>
      <c r="BU4" s="245">
        <v>0.13869049999999999</v>
      </c>
      <c r="BV4" s="245">
        <v>0.13869049999999999</v>
      </c>
      <c r="BW4" s="245">
        <v>0.13869049999999999</v>
      </c>
      <c r="BX4" s="245">
        <v>0.13869049999999999</v>
      </c>
      <c r="BY4" s="245">
        <v>0.13869049999999999</v>
      </c>
      <c r="BZ4" s="245">
        <v>0.13869049999999999</v>
      </c>
      <c r="CA4" s="245">
        <v>0.13869049999999999</v>
      </c>
      <c r="CB4" s="245">
        <v>0.13869049999999999</v>
      </c>
      <c r="CC4" s="245">
        <v>0.13869049999999999</v>
      </c>
      <c r="CD4" s="245">
        <v>0.13869049999999999</v>
      </c>
      <c r="CE4" s="245">
        <v>0.13869049999999999</v>
      </c>
      <c r="CF4" s="245">
        <v>0.13869049999999999</v>
      </c>
      <c r="CG4" s="245">
        <v>0.13869049999999999</v>
      </c>
      <c r="CH4" s="245">
        <v>0.13869049999999999</v>
      </c>
      <c r="CI4" s="245">
        <v>0.13869049999999999</v>
      </c>
      <c r="CJ4" s="245">
        <v>0.13869049999999999</v>
      </c>
      <c r="CK4" s="245">
        <v>0.13869049999999999</v>
      </c>
      <c r="CL4" s="245">
        <v>0.13869049999999999</v>
      </c>
      <c r="CM4" s="245">
        <v>0.13869049999999999</v>
      </c>
      <c r="CN4" s="245">
        <v>0.13869049999999999</v>
      </c>
      <c r="CO4" s="245">
        <v>0.13869049999999999</v>
      </c>
      <c r="CP4" s="245">
        <v>0.13869049999999999</v>
      </c>
      <c r="CQ4" s="245">
        <v>0.13869049999999999</v>
      </c>
      <c r="CR4" s="245">
        <v>0.13869049999999999</v>
      </c>
      <c r="CS4" s="245">
        <v>0.13869049999999999</v>
      </c>
      <c r="CT4" s="245">
        <v>0.13869049999999999</v>
      </c>
      <c r="CU4" s="245">
        <v>0.13869049999999999</v>
      </c>
      <c r="CV4" s="245">
        <v>0.13869049999999999</v>
      </c>
      <c r="CW4" s="245">
        <v>0.13869049999999999</v>
      </c>
      <c r="CX4" s="245">
        <v>0.13869049999999999</v>
      </c>
      <c r="CY4" s="245">
        <v>0.13869049999999999</v>
      </c>
      <c r="CZ4" s="245">
        <v>0.13869049999999999</v>
      </c>
      <c r="DA4" s="245">
        <v>0.13869049999999999</v>
      </c>
      <c r="DB4" s="245">
        <v>0.13869049999999999</v>
      </c>
      <c r="DC4" s="245">
        <v>0.13869049999999999</v>
      </c>
      <c r="DD4" s="245">
        <v>0.13869049999999999</v>
      </c>
      <c r="DE4" s="245">
        <v>0.13869049999999999</v>
      </c>
      <c r="DF4" s="245">
        <v>0.13869049999999999</v>
      </c>
      <c r="DG4" s="245">
        <v>0.13869049999999999</v>
      </c>
      <c r="DH4" s="245">
        <v>0.13869049999999999</v>
      </c>
      <c r="DI4" s="245">
        <v>0.13869049999999999</v>
      </c>
      <c r="DJ4" s="245">
        <v>0.13869049999999999</v>
      </c>
      <c r="DK4" s="245">
        <v>0.13869049999999999</v>
      </c>
      <c r="DL4" s="245">
        <v>0.13869049999999999</v>
      </c>
      <c r="DM4" s="245">
        <v>0.13869049999999999</v>
      </c>
      <c r="DN4" s="245">
        <v>0.13869049999999999</v>
      </c>
      <c r="DO4" s="245">
        <v>0.13869049999999999</v>
      </c>
      <c r="DP4" s="245">
        <v>0.13869049999999999</v>
      </c>
      <c r="DQ4" s="245">
        <v>0.13869049999999999</v>
      </c>
      <c r="DR4" s="245">
        <v>0.13869049999999999</v>
      </c>
      <c r="DS4" s="245">
        <v>0.13869049999999999</v>
      </c>
      <c r="DT4" s="245">
        <v>0.13869049999999999</v>
      </c>
      <c r="DU4" s="245">
        <v>0.13869049999999999</v>
      </c>
      <c r="DV4" s="245">
        <v>0.13869049999999999</v>
      </c>
      <c r="DW4" s="245">
        <v>0.13869049999999999</v>
      </c>
      <c r="DX4" s="245">
        <v>0.13869049999999999</v>
      </c>
      <c r="DY4" s="245">
        <v>0.13869049999999999</v>
      </c>
      <c r="DZ4" s="245">
        <v>0.13869049999999999</v>
      </c>
      <c r="EA4" s="245">
        <v>0.13869049999999999</v>
      </c>
      <c r="EB4" s="245">
        <v>0.13869049999999999</v>
      </c>
      <c r="EC4" s="245">
        <v>0.13869049999999999</v>
      </c>
      <c r="ED4" s="245">
        <v>0.13869049999999999</v>
      </c>
      <c r="EE4" s="245">
        <v>0.13869049999999999</v>
      </c>
      <c r="EF4" s="245">
        <v>0.13869049999999999</v>
      </c>
      <c r="EG4" s="245">
        <v>0.13869049999999999</v>
      </c>
      <c r="EH4" s="245">
        <v>0.13869049999999999</v>
      </c>
      <c r="EI4" s="245">
        <v>0.13869049999999999</v>
      </c>
      <c r="EJ4" s="245">
        <v>0.13869049999999999</v>
      </c>
      <c r="EK4" s="245">
        <v>0.13869049999999999</v>
      </c>
      <c r="EL4" s="245">
        <v>0.13869049999999999</v>
      </c>
      <c r="EM4" s="245">
        <v>0.13869049999999999</v>
      </c>
      <c r="EN4" s="245">
        <v>0.13869049999999999</v>
      </c>
      <c r="EO4" s="245">
        <v>0.13869049999999999</v>
      </c>
      <c r="EP4" s="245">
        <v>0.13869049999999999</v>
      </c>
      <c r="EQ4" s="245">
        <v>0.13869049999999999</v>
      </c>
      <c r="ER4" s="245">
        <v>0.13869049999999999</v>
      </c>
      <c r="ES4" s="245">
        <v>0.13869049999999999</v>
      </c>
      <c r="ET4" s="245">
        <v>0.13869049999999999</v>
      </c>
      <c r="EU4" s="245">
        <v>0.13869049999999999</v>
      </c>
      <c r="EV4" s="245">
        <v>0.13869049999999999</v>
      </c>
      <c r="EW4" s="245">
        <v>0.13869049999999999</v>
      </c>
      <c r="EX4" s="245">
        <v>0.13869049999999999</v>
      </c>
      <c r="EY4" s="245">
        <v>0.13869049999999999</v>
      </c>
      <c r="EZ4" s="245">
        <v>0.13869049999999999</v>
      </c>
      <c r="FA4" s="245">
        <v>0.13869049999999999</v>
      </c>
      <c r="FB4" s="245">
        <v>0.13869049999999999</v>
      </c>
      <c r="FC4" s="245">
        <v>0.13869049999999999</v>
      </c>
      <c r="FD4" s="245">
        <v>0.13869049999999999</v>
      </c>
      <c r="FE4" s="245">
        <v>0.13869049999999999</v>
      </c>
      <c r="FF4" s="245">
        <v>0.13869049999999999</v>
      </c>
      <c r="FG4" s="245">
        <v>0.13869049999999999</v>
      </c>
      <c r="FH4" s="245">
        <v>0.13869049999999999</v>
      </c>
      <c r="FI4" s="245">
        <v>0.13869049999999999</v>
      </c>
      <c r="FJ4" s="245">
        <v>0.13869049999999999</v>
      </c>
      <c r="FK4" s="245">
        <v>0.13869049999999999</v>
      </c>
      <c r="FL4" s="245">
        <v>0.13869049999999999</v>
      </c>
      <c r="FM4" s="245">
        <v>0.13869049999999999</v>
      </c>
      <c r="FN4" s="245">
        <v>0.13869049999999999</v>
      </c>
      <c r="FO4" s="245">
        <v>0.13869049999999999</v>
      </c>
      <c r="FP4" s="245">
        <v>0.13869049999999999</v>
      </c>
      <c r="FQ4" s="245">
        <v>0.13869049999999999</v>
      </c>
      <c r="FR4" s="245">
        <v>0.13869049999999999</v>
      </c>
      <c r="FS4" s="245">
        <v>0.13869049999999999</v>
      </c>
      <c r="FT4" s="245">
        <v>0.13869049999999999</v>
      </c>
      <c r="FU4" s="245">
        <v>0.13869049999999999</v>
      </c>
      <c r="FV4" s="245">
        <v>0.13869049999999999</v>
      </c>
      <c r="FW4" s="245">
        <v>0.13869049999999999</v>
      </c>
      <c r="FX4" s="245">
        <v>0.13869049999999999</v>
      </c>
      <c r="FY4" s="245">
        <v>0.13869049999999999</v>
      </c>
      <c r="FZ4" s="245">
        <v>0.13869049999999999</v>
      </c>
      <c r="GA4" s="245">
        <v>0.13869049999999999</v>
      </c>
      <c r="GB4" s="245">
        <v>0.13869049999999999</v>
      </c>
      <c r="GC4" s="245">
        <v>0.13869049999999999</v>
      </c>
      <c r="GD4" s="245">
        <v>0.13869049999999999</v>
      </c>
      <c r="GE4" s="245">
        <v>0.13869049999999999</v>
      </c>
      <c r="GF4" s="245">
        <v>0.13869049999999999</v>
      </c>
      <c r="GG4" s="245">
        <v>0.13869049999999999</v>
      </c>
      <c r="GH4" s="245">
        <v>0.13869049999999999</v>
      </c>
      <c r="GI4" s="245">
        <v>0.13869049999999999</v>
      </c>
      <c r="GJ4" s="245">
        <v>0.13869049999999999</v>
      </c>
      <c r="GK4" s="245">
        <v>0.13869049999999999</v>
      </c>
      <c r="GL4" s="245">
        <v>0.13869049999999999</v>
      </c>
      <c r="GM4" s="245">
        <v>0.13869049999999999</v>
      </c>
      <c r="GN4" s="245">
        <v>0.13869049999999999</v>
      </c>
      <c r="GO4" s="245">
        <v>0.13869049999999999</v>
      </c>
      <c r="GP4" s="245">
        <v>0.13869049999999999</v>
      </c>
      <c r="GQ4" s="245">
        <v>0.13869049999999999</v>
      </c>
      <c r="GR4" s="245">
        <v>0.13869049999999999</v>
      </c>
      <c r="GS4" s="245">
        <v>0.13869049999999999</v>
      </c>
      <c r="GT4" s="245">
        <v>0.13869049999999999</v>
      </c>
      <c r="GU4" s="245">
        <v>0.13869049999999999</v>
      </c>
      <c r="GV4" s="245">
        <v>0.13869049999999999</v>
      </c>
      <c r="GW4" s="245">
        <v>0.13869049999999999</v>
      </c>
      <c r="GX4" s="245">
        <v>0.13869049999999999</v>
      </c>
      <c r="GY4" s="245">
        <v>0.13869049999999999</v>
      </c>
      <c r="GZ4" s="245">
        <v>0.13869049999999999</v>
      </c>
      <c r="HA4" s="245">
        <v>0.13869049999999999</v>
      </c>
      <c r="HB4" s="245">
        <v>0.13869049999999999</v>
      </c>
    </row>
    <row r="5" spans="2:210" x14ac:dyDescent="0.3">
      <c r="B5" s="217" t="s">
        <v>5</v>
      </c>
      <c r="C5" s="217" t="s">
        <v>6</v>
      </c>
      <c r="D5" s="215" t="s">
        <v>3</v>
      </c>
      <c r="E5" s="239" t="s">
        <v>88</v>
      </c>
      <c r="F5" s="217">
        <f>MATCH(D5,B:B,0)</f>
        <v>4</v>
      </c>
      <c r="G5" s="241">
        <f>MATCH(D5,'Year 2006'!A:A,0)</f>
        <v>6</v>
      </c>
      <c r="H5" s="242">
        <f>MATCH(D5,'Year 2017'!A:A,0)</f>
        <v>6</v>
      </c>
      <c r="I5" s="243">
        <f>MATCH(D5,'Year 2013'!A:A,0)</f>
        <v>6</v>
      </c>
      <c r="J5" s="216" t="str">
        <f>INDEX(C:C,F5)</f>
        <v>Crude oil price: West Texas intermediate spot average ($/Bbl)</v>
      </c>
      <c r="O5" s="240">
        <f>INDEX('Year 2001'!C:C,Database!$F5)</f>
        <v>29.590000152587891</v>
      </c>
      <c r="P5" s="240">
        <f>INDEX('Year 2001'!D:D,Database!$F5)</f>
        <v>29.610000610351563</v>
      </c>
      <c r="Q5" s="240">
        <f>INDEX('Year 2001'!E:E,Database!$F5)</f>
        <v>27.25</v>
      </c>
      <c r="R5" s="240">
        <f>INDEX('Year 2001'!F:F,Database!$F5)</f>
        <v>27.489999771118164</v>
      </c>
      <c r="S5" s="240">
        <f>INDEX('Year 2001'!G:G,Database!$F5)</f>
        <v>28.629999160766602</v>
      </c>
      <c r="T5" s="240">
        <f>INDEX('Year 2001'!H:H,Database!$F5)</f>
        <v>27.629999160766602</v>
      </c>
      <c r="U5" s="240">
        <f>INDEX('Year 2001'!I:I,Database!$F5)</f>
        <v>26.420000076293945</v>
      </c>
      <c r="V5" s="240">
        <f>INDEX('Year 2001'!J:J,Database!$F5)</f>
        <v>27.360000610351563</v>
      </c>
      <c r="W5" s="240">
        <f>INDEX('Year 2001'!K:K,Database!$F5)</f>
        <v>26.209999084472656</v>
      </c>
      <c r="X5" s="240">
        <f>INDEX('Year 2001'!L:L,Database!$F5)</f>
        <v>22.170000076293945</v>
      </c>
      <c r="Y5" s="240">
        <f>INDEX('Year 2001'!M:M,Database!$F5)</f>
        <v>19.639997482299805</v>
      </c>
      <c r="Z5" s="240">
        <f>INDEX('Year 2001'!N:N,Database!$F5)</f>
        <v>19.389999389648438</v>
      </c>
      <c r="AA5" s="240">
        <f>INDEX('Year 2001'!O:O,Database!$F5)</f>
        <v>19.709999084472656</v>
      </c>
      <c r="AB5" s="240">
        <f>INDEX('Year 2001'!P:P,Database!$F5)</f>
        <v>20.75</v>
      </c>
      <c r="AC5" s="240">
        <f>INDEX('Year 2001'!Q:Q,Database!$F5)</f>
        <v>24.530000686645508</v>
      </c>
      <c r="AD5" s="240">
        <f>INDEX('Year 2001'!R:R,Database!$F5)</f>
        <v>26.180000305175781</v>
      </c>
      <c r="AE5" s="240">
        <f>INDEX('Year 2001'!S:S,Database!$F5)</f>
        <v>27.040000915527344</v>
      </c>
      <c r="AF5" s="240">
        <f>INDEX('Year 2001'!T:T,Database!$F5)</f>
        <v>25.520000457763672</v>
      </c>
      <c r="AG5" s="240">
        <f>INDEX('Year 2001'!U:U,Database!$F5)</f>
        <v>26.969999313354492</v>
      </c>
      <c r="AH5" s="240">
        <f>INDEX('Year 2001'!V:V,Database!$F5)</f>
        <v>28.389999389648438</v>
      </c>
      <c r="AI5" s="240">
        <f>INDEX('Year 2001'!W:W,Database!$F5)</f>
        <v>29.659999847412109</v>
      </c>
      <c r="AJ5" s="240">
        <f>INDEX('Year 2001'!X:X,Database!$F5)</f>
        <v>28.840000152587891</v>
      </c>
      <c r="AK5" s="240">
        <f>INDEX('Year 2001'!Y:Y,Database!$F5)</f>
        <v>26.350000381469727</v>
      </c>
      <c r="AL5" s="240">
        <f>INDEX('Year 2001'!Z:Z,Database!$F5)</f>
        <v>29.459999084472656</v>
      </c>
      <c r="AM5" s="240">
        <f>INDEX('Year 2001'!AA:AA,Database!$F5)</f>
        <v>32.959999084472656</v>
      </c>
      <c r="AN5" s="240">
        <f>INDEX('Year 2001'!AB:AB,Database!$F5)</f>
        <v>35.830001831054688</v>
      </c>
      <c r="AO5" s="240">
        <f>INDEX('Year 2001'!AC:AC,Database!$F5)</f>
        <v>33.509998321533203</v>
      </c>
      <c r="AP5" s="244">
        <f>INDEX('Year 2003'!C:C,Database!$F5)</f>
        <v>32.959999084472656</v>
      </c>
      <c r="AQ5" s="244">
        <f>INDEX('Year 2003'!D:D,Database!$F5)</f>
        <v>35.830001831054688</v>
      </c>
      <c r="AR5" s="244">
        <f>INDEX('Year 2003'!E:E,Database!$F5)</f>
        <v>33.509998321533203</v>
      </c>
      <c r="AS5" s="244">
        <f>INDEX('Year 2003'!F:F,Database!$F5)</f>
        <v>28.170000076293945</v>
      </c>
      <c r="AT5" s="244">
        <f>INDEX('Year 2003'!G:G,Database!$F5)</f>
        <v>28.110000610351563</v>
      </c>
      <c r="AU5" s="244">
        <f>INDEX('Year 2003'!H:H,Database!$F5)</f>
        <v>30.659999847412109</v>
      </c>
      <c r="AV5" s="244">
        <f>INDEX('Year 2003'!I:I,Database!$F5)</f>
        <v>30.75</v>
      </c>
      <c r="AW5" s="244">
        <f>INDEX('Year 2003'!J:J,Database!$F5)</f>
        <v>31.569999694824219</v>
      </c>
      <c r="AX5" s="244">
        <f>INDEX('Year 2003'!K:K,Database!$F5)</f>
        <v>28.309999465942383</v>
      </c>
      <c r="AY5" s="244">
        <f>INDEX('Year 2003'!L:L,Database!$F5)</f>
        <v>30.340000152587891</v>
      </c>
      <c r="AZ5" s="244">
        <f>INDEX('Year 2003'!M:M,Database!$F5)</f>
        <v>31.110000610351563</v>
      </c>
      <c r="BA5" s="244">
        <f>INDEX('Year 2003'!N:N,Database!$F5)</f>
        <v>32.130001068115234</v>
      </c>
      <c r="BB5" s="244">
        <f>INDEX('Year 2003'!O:O,Database!$F5)</f>
        <v>34.310001373291016</v>
      </c>
      <c r="BC5" s="244">
        <f>INDEX('Year 2003'!P:P,Database!$F5)</f>
        <v>34.680000305175781</v>
      </c>
      <c r="BD5" s="244">
        <f>INDEX('Year 2003'!Q:Q,Database!$F5)</f>
        <v>36.740001678466797</v>
      </c>
      <c r="BE5" s="244">
        <f>INDEX('Year 2003'!R:R,Database!$F5)</f>
        <v>36.75</v>
      </c>
      <c r="BF5" s="244">
        <f>INDEX('Year 2003'!S:S,Database!$F5)</f>
        <v>40.279998779296875</v>
      </c>
      <c r="BG5" s="244">
        <f>INDEX('Year 2003'!T:T,Database!$F5)</f>
        <v>38.029998779296875</v>
      </c>
      <c r="BH5" s="222">
        <f>INDEX('Year 2003'!U:U,Database!$F5)</f>
        <v>40.779998779296875</v>
      </c>
      <c r="BI5" s="222">
        <f>INDEX('Year 2003'!V:V,Database!$F5)</f>
        <v>44.900001525878906</v>
      </c>
      <c r="BJ5" s="222">
        <f>INDEX('Year 2003'!W:W,Database!$F5)</f>
        <v>45.939998626708984</v>
      </c>
      <c r="BK5" s="222">
        <f>INDEX('Year 2003'!X:X,Database!$F5)</f>
        <v>53.270000457763672</v>
      </c>
      <c r="BL5" s="222">
        <f>INDEX('Year 2003'!Y:Y,Database!$F5)</f>
        <v>48.470001220703125</v>
      </c>
      <c r="BM5" s="222">
        <f>INDEX('Year 2003'!Z:Z,Database!$F5)</f>
        <v>43.180000305175781</v>
      </c>
      <c r="BN5" s="222">
        <f>INDEX('Year 2003'!AA:AA,Database!$F5)</f>
        <v>46.840000152587891</v>
      </c>
      <c r="BO5" s="222">
        <f>INDEX('Year 2003'!AB:AB,Database!$F5)</f>
        <v>48.150001525878906</v>
      </c>
      <c r="BP5" s="222">
        <f>INDEX('Year 2003'!AC:AC,Database!$F5)</f>
        <v>54.189998626708984</v>
      </c>
      <c r="BQ5" s="222">
        <f>INDEX('Year 2003'!AD:AD,Database!$F5)</f>
        <v>52.979999542236328</v>
      </c>
      <c r="BR5" s="222">
        <f>INDEX('Year 2003'!AE:AE,Database!$F5)</f>
        <v>49.830001831054688</v>
      </c>
      <c r="BS5" s="222">
        <f>INDEX('Year 2003'!AF:AF,Database!$F5)</f>
        <v>56.349998474121094</v>
      </c>
      <c r="BT5" s="222">
        <f>INDEX('Year 2003'!AG:AG,Database!$F5)</f>
        <v>59</v>
      </c>
      <c r="BU5" s="222">
        <f>INDEX('Year 2003'!AH:AH,Database!$F5)</f>
        <v>64.989997863769531</v>
      </c>
      <c r="BV5" s="222">
        <f>INDEX('Year 2006'!C:C,Database!$G5)</f>
        <v>65.489999999999995</v>
      </c>
      <c r="BW5" s="222">
        <f>INDEX('Year 2006'!D:D,Database!$G5)</f>
        <v>61.63</v>
      </c>
      <c r="BX5" s="222">
        <f>INDEX('Year 2006'!E:E,Database!$G5)</f>
        <v>62.69</v>
      </c>
      <c r="BY5" s="222">
        <f>INDEX('Year 2006'!F:F,Database!$G5)</f>
        <v>69.44</v>
      </c>
      <c r="BZ5" s="222">
        <f>INDEX('Year 2006'!G:G,Database!$G5)</f>
        <v>70.84</v>
      </c>
      <c r="CA5" s="222">
        <f>INDEX('Year 2006'!H:H,Database!$G5)</f>
        <v>70.95</v>
      </c>
      <c r="CB5" s="222">
        <f>INDEX('Year 2006'!I:I,Database!$G5)</f>
        <v>74.41</v>
      </c>
      <c r="CC5" s="222">
        <f>INDEX('Year 2006'!J:J,Database!$G5)</f>
        <v>73.040000000000006</v>
      </c>
      <c r="CD5" s="222">
        <f>INDEX('Year 2006'!K:K,Database!$G5)</f>
        <v>63.8</v>
      </c>
      <c r="CE5" s="222">
        <f>INDEX('Year 2006'!L:L,Database!$G5)</f>
        <v>58.89</v>
      </c>
      <c r="CF5" s="222">
        <f>INDEX('Year 2006'!M:M,Database!$G5)</f>
        <v>59.08</v>
      </c>
      <c r="CG5" s="222">
        <f>INDEX('Year 2006'!N:N,Database!$G5)</f>
        <v>61.96</v>
      </c>
      <c r="CH5" s="222">
        <f>INDEX('Year 2006'!O:O,Database!$G5)</f>
        <v>54.51</v>
      </c>
      <c r="CI5" s="222">
        <f>INDEX('Year 2006'!P:P,Database!$G5)</f>
        <v>59.28</v>
      </c>
      <c r="CJ5" s="222">
        <f>INDEX('Year 2006'!Q:Q,Database!$G5)</f>
        <v>60.44</v>
      </c>
      <c r="CK5" s="222">
        <f>INDEX('Year 2006'!R:R,Database!$G5)</f>
        <v>63.98</v>
      </c>
      <c r="CL5" s="222">
        <f>INDEX('Year 2006'!S:S,Database!$G5)</f>
        <v>63.45</v>
      </c>
      <c r="CM5" s="222">
        <f>INDEX('Year 2006'!T:T,Database!$G5)</f>
        <v>67.489999999999995</v>
      </c>
      <c r="CN5" s="222">
        <f>INDEX('Year 2006'!U:U,Database!$G5)</f>
        <v>74.12</v>
      </c>
      <c r="CO5" s="222">
        <f>INDEX('Year 2006'!V:V,Database!$G5)</f>
        <v>72.36</v>
      </c>
      <c r="CP5" s="222">
        <f>INDEX('Year 2006'!W:W,Database!$G5)</f>
        <v>79.91</v>
      </c>
      <c r="CQ5" s="222">
        <f>INDEX('Year 2006'!X:X,Database!$G5)</f>
        <v>85.8</v>
      </c>
      <c r="CR5" s="222">
        <f>INDEX('Year 2006'!Y:Y,Database!$G5)</f>
        <v>94.77</v>
      </c>
      <c r="CS5" s="222">
        <f>INDEX('Year 2006'!Z:Z,Database!$G5)</f>
        <v>91.69</v>
      </c>
      <c r="CT5" s="222">
        <f>INDEX('Year 2006'!AA:AA,Database!$G5)</f>
        <v>92.97</v>
      </c>
      <c r="CU5" s="222">
        <f>INDEX('Year 2006'!AB:AB,Database!$G5)</f>
        <v>95.39</v>
      </c>
      <c r="CV5" s="222">
        <f>INDEX('Year 2006'!AC:AC,Database!$G5)</f>
        <v>105.45</v>
      </c>
      <c r="CW5" s="222">
        <f>INDEX('Year 2006'!AD:AD,Database!$G5)</f>
        <v>112.58</v>
      </c>
      <c r="CX5" s="222">
        <f>INDEX('Year 2006'!AE:AE,Database!$G5)</f>
        <v>125.4</v>
      </c>
      <c r="CY5" s="222">
        <f>INDEX('Year 2006'!AF:AF,Database!$G5)</f>
        <v>133.88</v>
      </c>
      <c r="CZ5" s="222">
        <f>INDEX('Year 2006'!AG:AG,Database!$G5)</f>
        <v>133.37</v>
      </c>
      <c r="DA5" s="222">
        <f>INDEX('Year 2006'!AH:AH,Database!$G5)</f>
        <v>116.67</v>
      </c>
      <c r="DB5" s="222">
        <f>INDEX('Year 2006'!AI:AI,Database!$G5)</f>
        <v>104.11</v>
      </c>
      <c r="DC5" s="222">
        <f>INDEX('Year 2006'!AJ:AJ,Database!$G5)</f>
        <v>76.61</v>
      </c>
      <c r="DD5" s="222">
        <f>INDEX('Year 2006'!AK:AK,Database!$G5)</f>
        <v>57.31</v>
      </c>
      <c r="DE5" s="222">
        <f>INDEX('Year 2006'!AL:AL,Database!$G5)</f>
        <v>41.12</v>
      </c>
      <c r="DF5" s="222">
        <f>INDEX('Year 2006'!AM:AM,Database!$G5)</f>
        <v>41.68</v>
      </c>
      <c r="DG5" s="222">
        <f>INDEX('Year 2006'!AN:AN,Database!$G5)</f>
        <v>39.090000000000003</v>
      </c>
      <c r="DH5" s="222">
        <f>INDEX('Year 2006'!AO:AO,Database!$G5)</f>
        <v>47.94</v>
      </c>
      <c r="DI5" s="222">
        <f>INDEX('Year 2006'!AP:AP,Database!$G5)</f>
        <v>49.66</v>
      </c>
      <c r="DJ5" s="222">
        <f>INDEX('Year 2006'!AQ:AQ,Database!$G5)</f>
        <v>59.05</v>
      </c>
      <c r="DK5" s="222">
        <f>INDEX('Year 2006'!AR:AR,Database!$G5)</f>
        <v>69.739999999999995</v>
      </c>
      <c r="DL5" s="222">
        <f>INDEX('Year 2006'!AS:AS,Database!$G5)</f>
        <v>64.150000000000006</v>
      </c>
      <c r="DM5" s="222">
        <f>INDEX('Year 2006'!AT:AT,Database!$G5)</f>
        <v>71.040000000000006</v>
      </c>
      <c r="DN5" s="222">
        <f>INDEX('Year 2006'!AU:AU,Database!$G5)</f>
        <v>69.41</v>
      </c>
      <c r="DO5" s="222">
        <f>INDEX('Year 2006'!AV:AV,Database!$G5)</f>
        <v>75.72</v>
      </c>
      <c r="DP5" s="222">
        <f>INDEX('Year 2006'!AW:AW,Database!$G5)</f>
        <v>77.989999999999995</v>
      </c>
      <c r="DQ5" s="222">
        <f>INDEX('Year 2006'!AX:AX,Database!$G5)</f>
        <v>74.47</v>
      </c>
      <c r="DR5" s="222">
        <f>INDEX('Year 2006'!AY:AY,Database!$G5)</f>
        <v>78</v>
      </c>
      <c r="DS5" s="222">
        <f>INDEX('Year 2006'!AZ:AZ,Database!$G5)</f>
        <v>77</v>
      </c>
      <c r="DT5" s="222">
        <f>INDEX('Year 2006'!BA:BA,Database!$G5)</f>
        <v>76</v>
      </c>
      <c r="DU5" s="222">
        <f>INDEX('Year 2006'!BB:BB,Database!$G5)</f>
        <v>78</v>
      </c>
      <c r="DV5" s="222">
        <f>INDEX('Year 2006'!BC:BC,Database!$G5)</f>
        <v>80</v>
      </c>
      <c r="DW5" s="222">
        <f>INDEX('Year 2006'!BD:BD,Database!$G5)</f>
        <v>82</v>
      </c>
      <c r="DX5" s="222">
        <f>INDEX('Year 2006'!BE:BE,Database!$G5)</f>
        <v>82</v>
      </c>
      <c r="DY5" s="222">
        <f>INDEX('Year 2006'!BF:BF,Database!$G5)</f>
        <v>81</v>
      </c>
      <c r="DZ5" s="222">
        <f>INDEX('Year 2006'!BG:BG,Database!$G5)</f>
        <v>80</v>
      </c>
      <c r="EA5" s="222">
        <f>INDEX('Year 2006'!BH:BH,Database!$G5)</f>
        <v>81</v>
      </c>
      <c r="EB5" s="222">
        <f>INDEX('Year 2006'!BI:BI,Database!$G5)</f>
        <v>81</v>
      </c>
      <c r="EC5" s="222">
        <f>INDEX('Year 2006'!BJ:BJ,Database!$G5)</f>
        <v>82</v>
      </c>
      <c r="ED5" s="222">
        <f>INDEX('Year 2006'!BK:BK,Database!$G5)</f>
        <v>82</v>
      </c>
      <c r="EE5" s="222">
        <f>INDEX('Year 2013'!AA:AA,Database!$I5)</f>
        <v>89.17</v>
      </c>
      <c r="EF5" s="222">
        <f>INDEX('Year 2013'!AB:AB,Database!$I5)</f>
        <v>88.58</v>
      </c>
      <c r="EG5" s="222">
        <f>INDEX('Year 2013'!AC:AC,Database!$I5)</f>
        <v>102.76</v>
      </c>
      <c r="EH5" s="222">
        <f>INDEX('Year 2013'!AD:AD,Database!$I5)</f>
        <v>109.53</v>
      </c>
      <c r="EI5" s="222">
        <f>INDEX('Year 2013'!AE:AE,Database!$I5)</f>
        <v>100.9</v>
      </c>
      <c r="EJ5" s="222">
        <f>INDEX('Year 2013'!AF:AF,Database!$I5)</f>
        <v>96.24</v>
      </c>
      <c r="EK5" s="222">
        <f>INDEX('Year 2013'!AG:AG,Database!$I5)</f>
        <v>97.3</v>
      </c>
      <c r="EL5" s="222">
        <f>INDEX('Year 2013'!AH:AH,Database!$I5)</f>
        <v>86.33</v>
      </c>
      <c r="EM5" s="222">
        <f>INDEX('Year 2013'!AI:AI,Database!$I5)</f>
        <v>85.52</v>
      </c>
      <c r="EN5" s="222">
        <f>INDEX('Year 2013'!AJ:AJ,Database!$I5)</f>
        <v>86.32</v>
      </c>
      <c r="EO5" s="222">
        <f>INDEX('Year 2013'!AK:AK,Database!$I5)</f>
        <v>97.13</v>
      </c>
      <c r="EP5" s="222">
        <f>INDEX('Year 2013'!AL:AL,Database!$I5)</f>
        <v>98.53</v>
      </c>
      <c r="EQ5" s="222">
        <f>INDEX('Year 2013'!AM:AM,Database!$I5)</f>
        <v>100.27</v>
      </c>
      <c r="ER5" s="222">
        <f>INDEX('Year 2013'!AN:AN,Database!$I5)</f>
        <v>102.2</v>
      </c>
      <c r="ES5" s="222">
        <f>INDEX('Year 2013'!AO:AO,Database!$I5)</f>
        <v>106.16</v>
      </c>
      <c r="ET5" s="222">
        <f>INDEX('Year 2013'!AP:AP,Database!$I5)</f>
        <v>103.32</v>
      </c>
      <c r="EU5" s="222">
        <f>INDEX('Year 2013'!AQ:AQ,Database!$I5)</f>
        <v>94.65</v>
      </c>
      <c r="EV5" s="222">
        <f>INDEX('Year 2013'!AR:AR,Database!$I5)</f>
        <v>82.3</v>
      </c>
      <c r="EW5" s="222">
        <f>INDEX('Year 2013'!AS:AS,Database!$I5)</f>
        <v>87.9</v>
      </c>
      <c r="EX5" s="222">
        <f>INDEX('Year 2013'!AT:AT,Database!$I5)</f>
        <v>94.3</v>
      </c>
      <c r="EY5" s="222">
        <f>INDEX('Year 2013'!AU:AU,Database!$I5)</f>
        <v>94.51</v>
      </c>
      <c r="EZ5" s="222">
        <f>INDEX('Year 2013'!AV:AV,Database!$I5)</f>
        <v>89.491304348</v>
      </c>
      <c r="FA5" s="222">
        <f>INDEX('Year 2013'!AW:AW,Database!$I5)</f>
        <v>86.53</v>
      </c>
      <c r="FB5" s="222">
        <f>INDEX('Year 2013'!AX:AX,Database!$I5)</f>
        <v>87.86</v>
      </c>
      <c r="FC5" s="222">
        <f>INDEX('Year 2017'!C:C,Database!$H5)</f>
        <v>94.757000000000005</v>
      </c>
      <c r="FD5" s="222">
        <f>INDEX('Year 2017'!D:D,Database!$H5)</f>
        <v>95.308999999999997</v>
      </c>
      <c r="FE5" s="222">
        <f>INDEX('Year 2017'!E:E,Database!$H5)</f>
        <v>92.938999999999993</v>
      </c>
      <c r="FF5" s="222">
        <f>INDEX('Year 2017'!F:F,Database!$H5)</f>
        <v>92.021000000000001</v>
      </c>
      <c r="FG5" s="222">
        <f>INDEX('Year 2017'!G:G,Database!$H5)</f>
        <v>94.51</v>
      </c>
      <c r="FH5" s="222">
        <f>INDEX('Year 2017'!H:H,Database!$H5)</f>
        <v>95.772999999999996</v>
      </c>
      <c r="FI5" s="222">
        <f>INDEX('Year 2017'!I:I,Database!$H5)</f>
        <v>104.67100000000001</v>
      </c>
      <c r="FJ5" s="222">
        <f>INDEX('Year 2017'!J:J,Database!$H5)</f>
        <v>106.57299999999999</v>
      </c>
      <c r="FK5" s="222">
        <f>INDEX('Year 2017'!K:K,Database!$H5)</f>
        <v>106.29</v>
      </c>
      <c r="FL5" s="222">
        <f>INDEX('Year 2017'!L:L,Database!$H5)</f>
        <v>100.538</v>
      </c>
      <c r="FM5" s="222">
        <f>INDEX('Year 2017'!M:M,Database!$H5)</f>
        <v>93.864000000000004</v>
      </c>
      <c r="FN5" s="222">
        <f>INDEX('Year 2017'!N:N,Database!$H5)</f>
        <v>97.625</v>
      </c>
      <c r="FO5" s="222">
        <f>INDEX('Year 2017'!O:O,Database!$H5)</f>
        <v>94.617000000000004</v>
      </c>
      <c r="FP5" s="222">
        <f>INDEX('Year 2017'!P:P,Database!$H5)</f>
        <v>100.81699999999999</v>
      </c>
      <c r="FQ5" s="222">
        <f>INDEX('Year 2017'!Q:Q,Database!$H5)</f>
        <v>100.804</v>
      </c>
      <c r="FR5" s="222">
        <f>INDEX('Year 2017'!R:R,Database!$H5)</f>
        <v>102.069</v>
      </c>
      <c r="FS5" s="222">
        <f>INDEX('Year 2017'!S:S,Database!$H5)</f>
        <v>102.17700000000001</v>
      </c>
      <c r="FT5" s="222">
        <f>INDEX('Year 2017'!T:T,Database!$H5)</f>
        <v>105.794</v>
      </c>
      <c r="FU5" s="222">
        <f>INDEX('Year 2017'!U:U,Database!$H5)</f>
        <v>103.58799999999999</v>
      </c>
      <c r="FV5" s="222">
        <f>INDEX('Year 2017'!V:V,Database!$H5)</f>
        <v>96.534999999999997</v>
      </c>
      <c r="FW5" s="222">
        <f>INDEX('Year 2017'!W:W,Database!$H5)</f>
        <v>93.212000000000003</v>
      </c>
      <c r="FX5" s="222">
        <f>INDEX('Year 2017'!X:X,Database!$H5)</f>
        <v>84.397000000000006</v>
      </c>
      <c r="FY5" s="222">
        <f>INDEX('Year 2017'!Y:Y,Database!$H5)</f>
        <v>75.789000000000001</v>
      </c>
      <c r="FZ5" s="222">
        <f>INDEX('Year 2017'!Z:Z,Database!$H5)</f>
        <v>59.29</v>
      </c>
      <c r="GA5" s="222">
        <f>INDEX('Year 2017'!AA:AA,Database!$H5)</f>
        <v>47.216999999999999</v>
      </c>
      <c r="GB5" s="222">
        <f>INDEX('Year 2017'!AB:AB,Database!$H5)</f>
        <v>50.584000000000003</v>
      </c>
      <c r="GC5" s="222">
        <f>INDEX('Year 2017'!AC:AC,Database!$H5)</f>
        <v>47.823</v>
      </c>
      <c r="GD5" s="222">
        <f>INDEX('Year 2017'!AD:AD,Database!$H5)</f>
        <v>54.453000000000003</v>
      </c>
      <c r="GE5" s="222">
        <f>INDEX('Year 2017'!AE:AE,Database!$H5)</f>
        <v>59.265000000000001</v>
      </c>
      <c r="GF5" s="222">
        <f>INDEX('Year 2017'!AF:AF,Database!$H5)</f>
        <v>59.819000000000003</v>
      </c>
      <c r="GG5" s="222">
        <f>INDEX('Year 2017'!AG:AG,Database!$H5)</f>
        <v>50.901000000000003</v>
      </c>
      <c r="GH5" s="222">
        <f>INDEX('Year 2017'!AH:AH,Database!$H5)</f>
        <v>42.866999999999997</v>
      </c>
      <c r="GI5" s="222">
        <f>INDEX('Year 2017'!AI:AI,Database!$H5)</f>
        <v>45.478999999999999</v>
      </c>
      <c r="GJ5" s="222">
        <f>INDEX('Year 2017'!AJ:AJ,Database!$H5)</f>
        <v>46.222999999999999</v>
      </c>
      <c r="GK5" s="222">
        <f>INDEX('Year 2017'!AK:AK,Database!$H5)</f>
        <v>42.442999999999998</v>
      </c>
      <c r="GL5" s="222">
        <f>INDEX('Year 2017'!AL:AL,Database!$H5)</f>
        <v>37.189</v>
      </c>
      <c r="GM5" s="222">
        <f>INDEX('Year 2017'!AM:AM,Database!$H5)</f>
        <v>31.683</v>
      </c>
      <c r="GN5" s="222">
        <f>INDEX('Year 2017'!AN:AN,Database!$H5)</f>
        <v>30.323</v>
      </c>
      <c r="GO5" s="222">
        <f>INDEX('Year 2017'!AO:AO,Database!$H5)</f>
        <v>37.545000000000002</v>
      </c>
      <c r="GP5" s="222">
        <f>INDEX('Year 2017'!AP:AP,Database!$H5)</f>
        <v>40.753999999999998</v>
      </c>
      <c r="GQ5" s="222">
        <f>INDEX('Year 2017'!AQ:AQ,Database!$H5)</f>
        <v>46.712000000000003</v>
      </c>
      <c r="GR5" s="222">
        <f>INDEX('Year 2017'!AR:AR,Database!$H5)</f>
        <v>48.756999999999998</v>
      </c>
      <c r="GS5" s="222">
        <f>INDEX('Year 2017'!AS:AS,Database!$H5)</f>
        <v>44.651000000000003</v>
      </c>
      <c r="GT5" s="222">
        <f>INDEX('Year 2017'!AT:AT,Database!$H5)</f>
        <v>44.723999999999997</v>
      </c>
      <c r="GU5" s="222">
        <f>INDEX('Year 2017'!AU:AU,Database!$H5)</f>
        <v>45.182000000000002</v>
      </c>
      <c r="GV5" s="222">
        <f>INDEX('Year 2017'!AV:AV,Database!$H5)</f>
        <v>49.774999999999999</v>
      </c>
      <c r="GW5" s="222">
        <f>INDEX('Year 2017'!AW:AW,Database!$H5)</f>
        <v>45.661000000000001</v>
      </c>
      <c r="GX5" s="222">
        <f>INDEX('Year 2017'!AX:AX,Database!$H5)</f>
        <v>51.972000000000001</v>
      </c>
      <c r="GY5" s="222">
        <f>INDEX('Year 2017'!AY:AY,Database!$H5)</f>
        <v>52.503999999999998</v>
      </c>
      <c r="GZ5" s="222">
        <f>INDEX('Year 2017'!AZ:AZ,Database!$H5)</f>
        <v>53.47</v>
      </c>
      <c r="HA5" s="222">
        <f>INDEX('Year 2017'!BA:BA,Database!$H5)</f>
        <v>49.33</v>
      </c>
      <c r="HB5" s="222">
        <f>INDEX('Year 2017'!BB:BB,Database!$H5)</f>
        <v>51</v>
      </c>
    </row>
    <row r="6" spans="2:210" x14ac:dyDescent="0.3">
      <c r="B6" s="217" t="s">
        <v>7</v>
      </c>
      <c r="C6" s="217" t="s">
        <v>8</v>
      </c>
      <c r="D6" s="215" t="s">
        <v>89</v>
      </c>
      <c r="E6" s="239" t="s">
        <v>90</v>
      </c>
      <c r="F6" s="217" t="e">
        <f t="shared" ref="F6:F38" si="75">MATCH(D6,B:B,0)</f>
        <v>#N/A</v>
      </c>
      <c r="G6" s="241" t="e">
        <f>MATCH(D6,'Year 2006'!A:A,0)</f>
        <v>#N/A</v>
      </c>
      <c r="H6" s="242">
        <f>MATCH(D6,'Year 2017'!A:A,0)</f>
        <v>7</v>
      </c>
      <c r="I6" s="243">
        <f>MATCH(D6,'Year 2013'!A:A,0)</f>
        <v>7</v>
      </c>
      <c r="J6" s="216" t="e">
        <f t="shared" ref="J6:J38" si="76">INDEX(C:C,F6)</f>
        <v>#N/A</v>
      </c>
    </row>
    <row r="7" spans="2:210" x14ac:dyDescent="0.3">
      <c r="B7" s="217" t="s">
        <v>9</v>
      </c>
      <c r="C7" s="217" t="s">
        <v>10</v>
      </c>
      <c r="D7" s="215" t="s">
        <v>5</v>
      </c>
      <c r="E7" s="239" t="s">
        <v>91</v>
      </c>
      <c r="F7" s="217">
        <f t="shared" si="75"/>
        <v>5</v>
      </c>
      <c r="G7" s="241">
        <f>MATCH(D7,'Year 2006'!A:A,0)</f>
        <v>7</v>
      </c>
      <c r="H7" s="242">
        <f>MATCH(D7,'Year 2017'!A:A,0)</f>
        <v>8</v>
      </c>
      <c r="I7" s="243">
        <f>MATCH(D7,'Year 2013'!A:A,0)</f>
        <v>8</v>
      </c>
      <c r="J7" s="216" t="str">
        <f t="shared" si="76"/>
        <v>Imported crude oil refiner acquisition cost ($/BBl)</v>
      </c>
      <c r="O7" s="240">
        <f>INDEX('Year 2001'!C:C,Database!$F7)</f>
        <v>24.489999771118164</v>
      </c>
      <c r="P7" s="240">
        <f>INDEX('Year 2001'!D:D,Database!$F7)</f>
        <v>24.969999313354492</v>
      </c>
      <c r="Q7" s="240">
        <f>INDEX('Year 2001'!E:E,Database!$F7)</f>
        <v>23.010000228881836</v>
      </c>
      <c r="R7" s="240">
        <f>INDEX('Year 2001'!F:F,Database!$F7)</f>
        <v>22.989999771118164</v>
      </c>
      <c r="S7" s="240">
        <f>INDEX('Year 2001'!G:G,Database!$F7)</f>
        <v>24.630001068115234</v>
      </c>
      <c r="T7" s="240">
        <f>INDEX('Year 2001'!H:H,Database!$F7)</f>
        <v>23.950000762939453</v>
      </c>
      <c r="U7" s="240">
        <f>INDEX('Year 2001'!I:I,Database!$F7)</f>
        <v>22.760000228881836</v>
      </c>
      <c r="V7" s="240">
        <f>INDEX('Year 2001'!J:J,Database!$F7)</f>
        <v>23.770000457763672</v>
      </c>
      <c r="W7" s="240">
        <f>INDEX('Year 2001'!K:K,Database!$F7)</f>
        <v>22.510000228881836</v>
      </c>
      <c r="X7" s="240">
        <f>INDEX('Year 2001'!L:L,Database!$F7)</f>
        <v>18.760002136230469</v>
      </c>
      <c r="Y7" s="240">
        <f>INDEX('Year 2001'!M:M,Database!$F7)</f>
        <v>16.060001373291016</v>
      </c>
      <c r="Z7" s="240">
        <f>INDEX('Year 2001'!N:N,Database!$F7)</f>
        <v>15.949999809265137</v>
      </c>
      <c r="AA7" s="240">
        <f>INDEX('Year 2001'!O:O,Database!$F7)</f>
        <v>17.040000915527344</v>
      </c>
      <c r="AB7" s="240">
        <f>INDEX('Year 2001'!P:P,Database!$F7)</f>
        <v>18.239999771118164</v>
      </c>
      <c r="AC7" s="240">
        <f>INDEX('Year 2001'!Q:Q,Database!$F7)</f>
        <v>22.290002822875977</v>
      </c>
      <c r="AD7" s="240">
        <f>INDEX('Year 2001'!R:R,Database!$F7)</f>
        <v>23.979999542236328</v>
      </c>
      <c r="AE7" s="240">
        <f>INDEX('Year 2001'!S:S,Database!$F7)</f>
        <v>24.439998626708984</v>
      </c>
      <c r="AF7" s="240">
        <f>INDEX('Year 2001'!T:T,Database!$F7)</f>
        <v>23.450000762939453</v>
      </c>
      <c r="AG7" s="240">
        <f>INDEX('Year 2001'!U:U,Database!$F7)</f>
        <v>24.989999771118164</v>
      </c>
      <c r="AH7" s="240">
        <f>INDEX('Year 2001'!V:V,Database!$F7)</f>
        <v>25.680002212524414</v>
      </c>
      <c r="AI7" s="240">
        <f>INDEX('Year 2001'!W:W,Database!$F7)</f>
        <v>27.14000129699707</v>
      </c>
      <c r="AJ7" s="240">
        <f>INDEX('Year 2001'!X:X,Database!$F7)</f>
        <v>25.989999771118164</v>
      </c>
      <c r="AK7" s="240">
        <f>INDEX('Year 2001'!Y:Y,Database!$F7)</f>
        <v>23.679998397827148</v>
      </c>
    </row>
    <row r="8" spans="2:210" x14ac:dyDescent="0.3">
      <c r="B8" s="217" t="s">
        <v>11</v>
      </c>
      <c r="C8" s="217" t="s">
        <v>12</v>
      </c>
      <c r="D8" s="215" t="s">
        <v>7</v>
      </c>
      <c r="E8" s="239" t="s">
        <v>92</v>
      </c>
      <c r="F8" s="217">
        <f t="shared" si="75"/>
        <v>6</v>
      </c>
      <c r="G8" s="241">
        <f>MATCH(D8,'Year 2006'!A:A,0)</f>
        <v>8</v>
      </c>
      <c r="H8" s="242">
        <f>MATCH(D8,'Year 2017'!A:A,0)</f>
        <v>9</v>
      </c>
      <c r="I8" s="243">
        <f>MATCH(D8,'Year 2013'!A:A,0)</f>
        <v>9</v>
      </c>
      <c r="J8" s="216" t="str">
        <f t="shared" si="76"/>
        <v>Refiner acquisition cost for crude oil (composite) ($/BBl)</v>
      </c>
      <c r="O8" s="240">
        <f>INDEX('Year 2001'!C:C,Database!$F8)</f>
        <v>25.450000762939453</v>
      </c>
      <c r="P8" s="240">
        <f>INDEX('Year 2001'!D:D,Database!$F8)</f>
        <v>26.090000152587891</v>
      </c>
      <c r="Q8" s="240">
        <f>INDEX('Year 2001'!E:E,Database!$F8)</f>
        <v>24.049999237060547</v>
      </c>
      <c r="R8" s="240">
        <f>INDEX('Year 2001'!F:F,Database!$F8)</f>
        <v>23.870000839233398</v>
      </c>
      <c r="S8" s="240">
        <f>INDEX('Year 2001'!G:G,Database!$F8)</f>
        <v>25.309999465942383</v>
      </c>
      <c r="T8" s="240">
        <f>INDEX('Year 2001'!H:H,Database!$F8)</f>
        <v>24.920000076293945</v>
      </c>
      <c r="U8" s="240">
        <f>INDEX('Year 2001'!I:I,Database!$F8)</f>
        <v>23.760000228881836</v>
      </c>
      <c r="V8" s="240">
        <f>INDEX('Year 2001'!J:J,Database!$F8)</f>
        <v>24.44000244140625</v>
      </c>
      <c r="W8" s="240">
        <f>INDEX('Year 2001'!K:K,Database!$F8)</f>
        <v>23.729999542236328</v>
      </c>
      <c r="X8" s="240">
        <f>INDEX('Year 2001'!L:L,Database!$F8)</f>
        <v>20.040000915527344</v>
      </c>
      <c r="Y8" s="240">
        <f>INDEX('Year 2001'!M:M,Database!$F8)</f>
        <v>17.239999771118164</v>
      </c>
      <c r="Z8" s="240">
        <f>INDEX('Year 2001'!N:N,Database!$F8)</f>
        <v>16.520000457763672</v>
      </c>
      <c r="AA8" s="240">
        <f>INDEX('Year 2001'!O:O,Database!$F8)</f>
        <v>17.379999160766602</v>
      </c>
      <c r="AB8" s="240">
        <f>INDEX('Year 2001'!P:P,Database!$F8)</f>
        <v>18.430000305175781</v>
      </c>
      <c r="AC8" s="240">
        <f>INDEX('Year 2001'!Q:Q,Database!$F8)</f>
        <v>22.000001907348633</v>
      </c>
      <c r="AD8" s="240">
        <f>INDEX('Year 2001'!R:R,Database!$F8)</f>
        <v>24.100000381469727</v>
      </c>
      <c r="AE8" s="240">
        <f>INDEX('Year 2001'!S:S,Database!$F8)</f>
        <v>25.030000686645508</v>
      </c>
      <c r="AF8" s="240">
        <f>INDEX('Year 2001'!T:T,Database!$F8)</f>
        <v>24.049999237060547</v>
      </c>
      <c r="AG8" s="240">
        <f>INDEX('Year 2001'!U:U,Database!$F8)</f>
        <v>25.159997940063477</v>
      </c>
      <c r="AH8" s="240">
        <f>INDEX('Year 2001'!V:V,Database!$F8)</f>
        <v>26.190000534057617</v>
      </c>
      <c r="AI8" s="240">
        <f>INDEX('Year 2001'!W:W,Database!$F8)</f>
        <v>27.659999847412109</v>
      </c>
      <c r="AJ8" s="240">
        <f>INDEX('Year 2001'!X:X,Database!$F8)</f>
        <v>26.700000762939453</v>
      </c>
      <c r="AK8" s="240">
        <f>INDEX('Year 2001'!Y:Y,Database!$F8)</f>
        <v>24.600000381469727</v>
      </c>
    </row>
    <row r="9" spans="2:210" x14ac:dyDescent="0.3">
      <c r="B9" s="217" t="s">
        <v>13</v>
      </c>
      <c r="C9" s="217" t="s">
        <v>14</v>
      </c>
      <c r="D9" s="238"/>
      <c r="E9" s="213" t="s">
        <v>174</v>
      </c>
      <c r="F9" s="217" t="e">
        <f t="shared" si="75"/>
        <v>#N/A</v>
      </c>
      <c r="G9" s="241" t="e">
        <f>MATCH(D9,'Year 2006'!A:A,0)</f>
        <v>#N/A</v>
      </c>
      <c r="H9" s="242" t="e">
        <f>MATCH(D9,'Year 2017'!A:A,0)</f>
        <v>#N/A</v>
      </c>
      <c r="I9" s="243" t="e">
        <f>MATCH(D9,'Year 2013'!A:A,0)</f>
        <v>#N/A</v>
      </c>
      <c r="J9" s="216" t="e">
        <f t="shared" si="76"/>
        <v>#N/A</v>
      </c>
    </row>
    <row r="10" spans="2:210" x14ac:dyDescent="0.3">
      <c r="B10" s="217" t="s">
        <v>15</v>
      </c>
      <c r="C10" s="217" t="s">
        <v>16</v>
      </c>
      <c r="D10" s="238"/>
      <c r="E10" s="213" t="s">
        <v>94</v>
      </c>
      <c r="F10" s="217" t="e">
        <f t="shared" si="75"/>
        <v>#N/A</v>
      </c>
      <c r="G10" s="241" t="e">
        <f>MATCH(D10,'Year 2006'!A:A,0)</f>
        <v>#N/A</v>
      </c>
      <c r="H10" s="242" t="e">
        <f>MATCH(D10,'Year 2017'!A:A,0)</f>
        <v>#N/A</v>
      </c>
      <c r="I10" s="243" t="e">
        <f>MATCH(D10,'Year 2013'!A:A,0)</f>
        <v>#N/A</v>
      </c>
      <c r="J10" s="216" t="e">
        <f t="shared" si="76"/>
        <v>#N/A</v>
      </c>
    </row>
    <row r="11" spans="2:210" x14ac:dyDescent="0.3">
      <c r="B11" s="217" t="s">
        <v>17</v>
      </c>
      <c r="C11" s="217" t="s">
        <v>18</v>
      </c>
      <c r="D11" s="215" t="s">
        <v>9</v>
      </c>
      <c r="E11" s="239" t="s">
        <v>95</v>
      </c>
      <c r="F11" s="217">
        <f t="shared" si="75"/>
        <v>7</v>
      </c>
      <c r="G11" s="241">
        <f>MATCH(D11,'Year 2006'!A:A,0)</f>
        <v>11</v>
      </c>
      <c r="H11" s="242">
        <f>MATCH(D11,'Year 2017'!A:A,0)</f>
        <v>12</v>
      </c>
      <c r="I11" s="243">
        <f>MATCH(D11,'Year 2013'!A:A,0)</f>
        <v>12</v>
      </c>
      <c r="J11" s="216" t="str">
        <f t="shared" si="76"/>
        <v>Wholesale price of motor gasoline (C/Gal)</v>
      </c>
    </row>
    <row r="12" spans="2:210" x14ac:dyDescent="0.3">
      <c r="B12" s="217" t="s">
        <v>19</v>
      </c>
      <c r="C12" s="217" t="s">
        <v>20</v>
      </c>
      <c r="D12" s="238" t="s">
        <v>96</v>
      </c>
      <c r="E12" s="239" t="s">
        <v>97</v>
      </c>
      <c r="F12" s="217" t="e">
        <f t="shared" si="75"/>
        <v>#N/A</v>
      </c>
      <c r="G12" s="241">
        <f>MATCH(D12,'Year 2006'!A:A,0)</f>
        <v>12</v>
      </c>
      <c r="H12" s="242">
        <f>MATCH(D12,'Year 2017'!A:A,0)</f>
        <v>13</v>
      </c>
      <c r="I12" s="243">
        <f>MATCH(D12,'Year 2013'!A:A,0)</f>
        <v>13</v>
      </c>
      <c r="J12" s="216" t="e">
        <f t="shared" si="76"/>
        <v>#N/A</v>
      </c>
      <c r="BW12" s="222">
        <f>INDEX('Year 2006'!D:D,Database!$G12)</f>
        <v>180.6</v>
      </c>
      <c r="BX12" s="222">
        <f>INDEX('Year 2006'!E:E,Database!$G12)</f>
        <v>190.1</v>
      </c>
      <c r="BY12" s="222">
        <f>INDEX('Year 2006'!F:F,Database!$G12)</f>
        <v>212.2</v>
      </c>
      <c r="BZ12" s="222">
        <f>INDEX('Year 2006'!G:G,Database!$G12)</f>
        <v>218.6</v>
      </c>
      <c r="CA12" s="222">
        <f>INDEX('Year 2006'!H:H,Database!$G12)</f>
        <v>218.7</v>
      </c>
      <c r="CB12" s="222">
        <f>INDEX('Year 2006'!I:I,Database!$G12)</f>
        <v>225.1</v>
      </c>
      <c r="CC12" s="222">
        <f>INDEX('Year 2006'!J:J,Database!$G12)</f>
        <v>234</v>
      </c>
      <c r="CD12" s="222">
        <f>INDEX('Year 2006'!K:K,Database!$G12)</f>
        <v>191.1</v>
      </c>
      <c r="CE12" s="222">
        <f>INDEX('Year 2006'!L:L,Database!$G12)</f>
        <v>182.7</v>
      </c>
      <c r="CF12" s="222">
        <f>INDEX('Year 2006'!M:M,Database!$G12)</f>
        <v>186.7</v>
      </c>
      <c r="CG12" s="222">
        <f>INDEX('Year 2006'!N:N,Database!$G12)</f>
        <v>188.6</v>
      </c>
      <c r="CH12" s="222">
        <f>INDEX('Year 2006'!O:O,Database!$G12)</f>
        <v>169.5</v>
      </c>
      <c r="CI12" s="222">
        <f>INDEX('Year 2006'!P:P,Database!$G12)</f>
        <v>182.4</v>
      </c>
      <c r="CJ12" s="222">
        <f>INDEX('Year 2006'!Q:Q,Database!$G12)</f>
        <v>197.9</v>
      </c>
      <c r="CK12" s="222">
        <f>INDEX('Year 2006'!R:R,Database!$G12)</f>
        <v>211.6</v>
      </c>
      <c r="CL12" s="222">
        <f>INDEX('Year 2006'!S:S,Database!$G12)</f>
        <v>210.1</v>
      </c>
      <c r="CM12" s="222">
        <f>INDEX('Year 2006'!T:T,Database!$G12)</f>
        <v>214.7</v>
      </c>
      <c r="CN12" s="222">
        <f>INDEX('Year 2006'!U:U,Database!$G12)</f>
        <v>222</v>
      </c>
      <c r="CO12" s="222">
        <f>INDEX('Year 2006'!V:V,Database!$G12)</f>
        <v>219.3</v>
      </c>
      <c r="CP12" s="222">
        <f>INDEX('Year 2006'!W:W,Database!$G12)</f>
        <v>232.2</v>
      </c>
      <c r="CQ12" s="222">
        <f>INDEX('Year 2006'!X:X,Database!$G12)</f>
        <v>242.6</v>
      </c>
      <c r="CR12" s="222">
        <f>INDEX('Year 2006'!Y:Y,Database!$G12)</f>
        <v>269.8</v>
      </c>
      <c r="CS12" s="222">
        <f>INDEX('Year 2006'!Z:Z,Database!$G12)</f>
        <v>259.89999999999998</v>
      </c>
      <c r="CT12" s="222">
        <f>INDEX('Year 2006'!AA:AA,Database!$G12)</f>
        <v>258.10000000000002</v>
      </c>
      <c r="CU12" s="222">
        <f>INDEX('Year 2006'!AB:AB,Database!$G12)</f>
        <v>273.8</v>
      </c>
      <c r="CV12" s="222">
        <f>INDEX('Year 2006'!AC:AC,Database!$G12)</f>
        <v>315.89999999999998</v>
      </c>
      <c r="CW12" s="222">
        <f>INDEX('Year 2006'!AD:AD,Database!$G12)</f>
        <v>335.8</v>
      </c>
      <c r="CX12" s="222">
        <f>INDEX('Year 2006'!AE:AE,Database!$G12)</f>
        <v>371.2</v>
      </c>
      <c r="CY12" s="222">
        <f>INDEX('Year 2006'!AF:AF,Database!$G12)</f>
        <v>385.9</v>
      </c>
      <c r="CZ12" s="222">
        <f>INDEX('Year 2006'!AG:AG,Database!$G12)</f>
        <v>387.6</v>
      </c>
      <c r="DA12" s="222">
        <f>INDEX('Year 2006'!AH:AH,Database!$G12)</f>
        <v>333.9</v>
      </c>
      <c r="DB12" s="222">
        <f>INDEX('Year 2006'!AI:AI,Database!$G12)</f>
        <v>316</v>
      </c>
      <c r="DC12" s="222">
        <f>INDEX('Year 2006'!AJ:AJ,Database!$G12)</f>
        <v>251.6</v>
      </c>
      <c r="DD12" s="222">
        <f>INDEX('Year 2006'!AK:AK,Database!$G12)</f>
        <v>195.5</v>
      </c>
      <c r="DE12" s="222">
        <f>INDEX('Year 2006'!AL:AL,Database!$G12)</f>
        <v>147</v>
      </c>
      <c r="DF12" s="222">
        <f>INDEX('Year 2006'!AM:AM,Database!$G12)</f>
        <v>147.9</v>
      </c>
      <c r="DG12" s="222">
        <f>INDEX('Year 2006'!AN:AN,Database!$G12)</f>
        <v>132.6</v>
      </c>
      <c r="DH12" s="222">
        <f>INDEX('Year 2006'!AO:AO,Database!$G12)</f>
        <v>131.30000000000001</v>
      </c>
      <c r="DI12" s="222">
        <f>INDEX('Year 2006'!AP:AP,Database!$G12)</f>
        <v>145.6</v>
      </c>
      <c r="DJ12" s="222">
        <f>INDEX('Year 2006'!AQ:AQ,Database!$G12)</f>
        <v>152.9</v>
      </c>
      <c r="DK12" s="222">
        <f>INDEX('Year 2006'!AR:AR,Database!$G12)</f>
        <v>182.8</v>
      </c>
      <c r="DL12" s="222">
        <f>INDEX('Year 2006'!AS:AS,Database!$G12)</f>
        <v>174.4</v>
      </c>
      <c r="DM12" s="222">
        <f>INDEX('Year 2006'!AT:AT,Database!$G12)</f>
        <v>193.6</v>
      </c>
      <c r="DN12" s="222">
        <f>INDEX('Year 2006'!AU:AU,Database!$G12)</f>
        <v>184.8</v>
      </c>
      <c r="DO12" s="222">
        <f>INDEX('Year 2006'!AV:AV,Database!$G12)</f>
        <v>197.6</v>
      </c>
      <c r="DP12" s="222">
        <f>INDEX('Year 2006'!AW:AW,Database!$G12)</f>
        <v>204.2595</v>
      </c>
      <c r="DQ12" s="222">
        <f>INDEX('Year 2006'!AX:AX,Database!$G12)</f>
        <v>202.40049999999999</v>
      </c>
      <c r="DR12" s="222">
        <f>INDEX('Year 2006'!AY:AY,Database!$G12)</f>
        <v>213.91</v>
      </c>
      <c r="DS12" s="222">
        <f>INDEX('Year 2006'!AZ:AZ,Database!$G12)</f>
        <v>214.32749999999999</v>
      </c>
      <c r="DT12" s="222">
        <f>INDEX('Year 2006'!BA:BA,Database!$G12)</f>
        <v>213.84350000000001</v>
      </c>
      <c r="DU12" s="222">
        <f>INDEX('Year 2006'!BB:BB,Database!$G12)</f>
        <v>219.9615</v>
      </c>
      <c r="DV12" s="222">
        <f>INDEX('Year 2006'!BC:BC,Database!$G12)</f>
        <v>224.21109999999999</v>
      </c>
      <c r="DW12" s="222">
        <f>INDEX('Year 2006'!BD:BD,Database!$G12)</f>
        <v>228.0856</v>
      </c>
      <c r="DX12" s="222">
        <f>INDEX('Year 2006'!BE:BE,Database!$G12)</f>
        <v>227.49799999999999</v>
      </c>
      <c r="DY12" s="222">
        <f>INDEX('Year 2006'!BF:BF,Database!$G12)</f>
        <v>224.85939999999999</v>
      </c>
      <c r="DZ12" s="222">
        <f>INDEX('Year 2006'!BG:BG,Database!$G12)</f>
        <v>223.3296</v>
      </c>
      <c r="EA12" s="222">
        <f>INDEX('Year 2006'!BH:BH,Database!$G12)</f>
        <v>226.7491</v>
      </c>
      <c r="EB12" s="222">
        <f>INDEX('Year 2006'!BI:BI,Database!$G12)</f>
        <v>225.65819999999999</v>
      </c>
      <c r="EC12" s="222">
        <f>INDEX('Year 2006'!BJ:BJ,Database!$G12)</f>
        <v>224.5575</v>
      </c>
      <c r="ED12" s="222">
        <f>INDEX('Year 2006'!BK:BK,Database!$G12)</f>
        <v>224.7114</v>
      </c>
      <c r="EE12" s="222">
        <f>INDEX('Year 2013'!AA:AA,Database!$I12)</f>
        <v>262.10000000000002</v>
      </c>
      <c r="EF12" s="222">
        <f>INDEX('Year 2013'!AB:AB,Database!$I12)</f>
        <v>282</v>
      </c>
      <c r="EG12" s="222">
        <f>INDEX('Year 2013'!AC:AC,Database!$I12)</f>
        <v>313.39999999999998</v>
      </c>
      <c r="EH12" s="222">
        <f>INDEX('Year 2013'!AD:AD,Database!$I12)</f>
        <v>329.6</v>
      </c>
      <c r="EI12" s="222">
        <f>INDEX('Year 2013'!AE:AE,Database!$I12)</f>
        <v>311.60000000000002</v>
      </c>
      <c r="EJ12" s="222">
        <f>INDEX('Year 2013'!AF:AF,Database!$I12)</f>
        <v>307.89999999999998</v>
      </c>
      <c r="EK12" s="222">
        <f>INDEX('Year 2013'!AG:AG,Database!$I12)</f>
        <v>313.5</v>
      </c>
      <c r="EL12" s="222">
        <f>INDEX('Year 2013'!AH:AH,Database!$I12)</f>
        <v>303.2</v>
      </c>
      <c r="EM12" s="222">
        <f>INDEX('Year 2013'!AI:AI,Database!$I12)</f>
        <v>303.5</v>
      </c>
      <c r="EN12" s="222">
        <f>INDEX('Year 2013'!AJ:AJ,Database!$I12)</f>
        <v>303.5</v>
      </c>
      <c r="EO12" s="222">
        <f>INDEX('Year 2013'!AK:AK,Database!$I12)</f>
        <v>315.7</v>
      </c>
      <c r="EP12" s="222">
        <f>INDEX('Year 2013'!AL:AL,Database!$I12)</f>
        <v>292.7</v>
      </c>
      <c r="EQ12" s="222">
        <f>INDEX('Year 2013'!AM:AM,Database!$I12)</f>
        <v>301.8</v>
      </c>
      <c r="ER12" s="222">
        <f>INDEX('Year 2013'!AN:AN,Database!$I12)</f>
        <v>316.3</v>
      </c>
      <c r="ES12" s="222">
        <f>INDEX('Year 2013'!AO:AO,Database!$I12)</f>
        <v>330.8</v>
      </c>
      <c r="ET12" s="222">
        <f>INDEX('Year 2013'!AP:AP,Database!$I12)</f>
        <v>325.2</v>
      </c>
      <c r="EU12" s="222">
        <f>INDEX('Year 2013'!AQ:AQ,Database!$I12)</f>
        <v>303.89999999999998</v>
      </c>
      <c r="EV12" s="222">
        <f>INDEX('Year 2013'!AR:AR,Database!$I12)</f>
        <v>274.10000000000002</v>
      </c>
      <c r="EW12" s="222">
        <f>INDEX('Year 2013'!AS:AS,Database!$I12)</f>
        <v>290.7</v>
      </c>
      <c r="EX12" s="222">
        <f>INDEX('Year 2013'!AT:AT,Database!$I12)</f>
        <v>320.60000000000002</v>
      </c>
      <c r="EY12" s="222">
        <f>INDEX('Year 2013'!AU:AU,Database!$I12)</f>
        <v>327.8</v>
      </c>
      <c r="EZ12" s="222">
        <f>INDEX('Year 2013'!AV:AV,Database!$I12)</f>
        <v>326.5</v>
      </c>
      <c r="FA12" s="222">
        <f>INDEX('Year 2013'!AW:AW,Database!$I12)</f>
        <v>311.7</v>
      </c>
      <c r="FB12" s="222">
        <f>INDEX('Year 2013'!AX:AX,Database!$I12)</f>
        <v>302.2</v>
      </c>
      <c r="FC12" s="222">
        <f>INDEX('Year 2017'!C:C,Database!$H12)</f>
        <v>304.60000000000002</v>
      </c>
      <c r="FD12" s="222">
        <f>INDEX('Year 2017'!D:D,Database!$H12)</f>
        <v>325.89999999999998</v>
      </c>
      <c r="FE12" s="222">
        <f>INDEX('Year 2017'!E:E,Database!$H12)</f>
        <v>308.2</v>
      </c>
      <c r="FF12" s="222">
        <f>INDEX('Year 2017'!F:F,Database!$H12)</f>
        <v>296.89999999999998</v>
      </c>
      <c r="FG12" s="222">
        <f>INDEX('Year 2017'!G:G,Database!$H12)</f>
        <v>295.8</v>
      </c>
      <c r="FH12" s="222">
        <f>INDEX('Year 2017'!H:H,Database!$H12)</f>
        <v>292.3</v>
      </c>
      <c r="FI12" s="222">
        <f>INDEX('Year 2017'!I:I,Database!$H12)</f>
        <v>301.5</v>
      </c>
      <c r="FJ12" s="222">
        <f>INDEX('Year 2017'!J:J,Database!$H12)</f>
        <v>308.39999999999998</v>
      </c>
      <c r="FK12" s="222">
        <f>INDEX('Year 2017'!K:K,Database!$H12)</f>
        <v>309.5</v>
      </c>
      <c r="FL12" s="222">
        <f>INDEX('Year 2017'!L:L,Database!$H12)</f>
        <v>300.60000000000002</v>
      </c>
      <c r="FM12" s="222">
        <f>INDEX('Year 2017'!M:M,Database!$H12)</f>
        <v>294.89999999999998</v>
      </c>
      <c r="FN12" s="222">
        <f>INDEX('Year 2017'!N:N,Database!$H12)</f>
        <v>299.8</v>
      </c>
      <c r="FO12" s="222">
        <f>INDEX('Year 2017'!O:O,Database!$H12)</f>
        <v>298.10000000000002</v>
      </c>
      <c r="FP12" s="222">
        <f>INDEX('Year 2017'!P:P,Database!$H12)</f>
        <v>309.10000000000002</v>
      </c>
      <c r="FQ12" s="222">
        <f>INDEX('Year 2017'!Q:Q,Database!$H12)</f>
        <v>303.10000000000002</v>
      </c>
      <c r="FR12" s="222">
        <f>INDEX('Year 2017'!R:R,Database!$H12)</f>
        <v>302.7</v>
      </c>
      <c r="FS12" s="222">
        <f>INDEX('Year 2017'!S:S,Database!$H12)</f>
        <v>298.7</v>
      </c>
      <c r="FT12" s="222">
        <f>INDEX('Year 2017'!T:T,Database!$H12)</f>
        <v>297.3</v>
      </c>
      <c r="FU12" s="222">
        <f>INDEX('Year 2017'!U:U,Database!$H12)</f>
        <v>292.10000000000002</v>
      </c>
      <c r="FV12" s="222">
        <f>INDEX('Year 2017'!V:V,Database!$H12)</f>
        <v>290</v>
      </c>
      <c r="FW12" s="222">
        <f>INDEX('Year 2017'!W:W,Database!$H12)</f>
        <v>280.60000000000002</v>
      </c>
      <c r="FX12" s="222">
        <f>INDEX('Year 2017'!X:X,Database!$H12)</f>
        <v>263.89999999999998</v>
      </c>
      <c r="FY12" s="222">
        <f>INDEX('Year 2017'!Y:Y,Database!$H12)</f>
        <v>255.8</v>
      </c>
      <c r="FZ12" s="222">
        <f>INDEX('Year 2017'!Z:Z,Database!$H12)</f>
        <v>198</v>
      </c>
      <c r="GA12" s="222">
        <f>INDEX('Year 2017'!AA:AA,Database!$H12)</f>
        <v>161.6</v>
      </c>
      <c r="GB12" s="222">
        <f>INDEX('Year 2017'!AB:AB,Database!$H12)</f>
        <v>186.1</v>
      </c>
      <c r="GC12" s="222">
        <f>INDEX('Year 2017'!AC:AC,Database!$H12)</f>
        <v>181.5</v>
      </c>
      <c r="GD12" s="222">
        <f>INDEX('Year 2017'!AD:AD,Database!$H12)</f>
        <v>180.5</v>
      </c>
      <c r="GE12" s="222">
        <f>INDEX('Year 2017'!AE:AE,Database!$H12)</f>
        <v>197.3</v>
      </c>
      <c r="GF12" s="222">
        <f>INDEX('Year 2017'!AF:AF,Database!$H12)</f>
        <v>188.1</v>
      </c>
      <c r="GG12" s="222">
        <f>INDEX('Year 2017'!AG:AG,Database!$H12)</f>
        <v>172.9</v>
      </c>
      <c r="GH12" s="222">
        <f>INDEX('Year 2017'!AH:AH,Database!$H12)</f>
        <v>156.19999999999999</v>
      </c>
      <c r="GI12" s="222">
        <f>INDEX('Year 2017'!AI:AI,Database!$H12)</f>
        <v>155.1</v>
      </c>
      <c r="GJ12" s="222">
        <f>INDEX('Year 2017'!AJ:AJ,Database!$H12)</f>
        <v>157.19999999999999</v>
      </c>
      <c r="GK12" s="222">
        <f>INDEX('Year 2017'!AK:AK,Database!$H12)</f>
        <v>145.6</v>
      </c>
      <c r="GL12" s="222">
        <f>INDEX('Year 2017'!AL:AL,Database!$H12)</f>
        <v>117.6</v>
      </c>
      <c r="GM12" s="222">
        <f>INDEX('Year 2017'!AM:AM,Database!$H12)</f>
        <v>101.5</v>
      </c>
      <c r="GN12" s="222">
        <f>INDEX('Year 2017'!AN:AN,Database!$H12)</f>
        <v>104.3</v>
      </c>
      <c r="GO12" s="222">
        <f>INDEX('Year 2017'!AO:AO,Database!$H12)</f>
        <v>118.9</v>
      </c>
      <c r="GP12" s="222">
        <f>INDEX('Year 2017'!AP:AP,Database!$H12)</f>
        <v>125.1</v>
      </c>
      <c r="GQ12" s="222">
        <f>INDEX('Year 2017'!AQ:AQ,Database!$H12)</f>
        <v>143.19999999999999</v>
      </c>
      <c r="GR12" s="222">
        <f>INDEX('Year 2017'!AR:AR,Database!$H12)</f>
        <v>153.1</v>
      </c>
      <c r="GS12" s="222">
        <f>INDEX('Year 2017'!AS:AS,Database!$H12)</f>
        <v>142.6</v>
      </c>
      <c r="GT12" s="222">
        <f>INDEX('Year 2017'!AT:AT,Database!$H12)</f>
        <v>144</v>
      </c>
      <c r="GU12" s="222">
        <f>INDEX('Year 2017'!AU:AU,Database!$H12)</f>
        <v>147.1</v>
      </c>
      <c r="GV12" s="222">
        <f>INDEX('Year 2017'!AV:AV,Database!$H12)</f>
        <v>159.19999999999999</v>
      </c>
      <c r="GW12" s="222">
        <f>INDEX('Year 2017'!AW:AW,Database!$H12)</f>
        <v>146.9</v>
      </c>
      <c r="GX12" s="222">
        <f>INDEX('Year 2017'!AX:AX,Database!$H12)</f>
        <v>160.6</v>
      </c>
      <c r="GY12" s="222">
        <f>INDEX('Year 2017'!AY:AY,Database!$H12)</f>
        <v>163.6</v>
      </c>
      <c r="GZ12" s="222">
        <f>INDEX('Year 2017'!AZ:AZ,Database!$H12)</f>
        <v>167.4443</v>
      </c>
      <c r="HA12" s="222">
        <f>INDEX('Year 2017'!BA:BA,Database!$H12)</f>
        <v>160.08430000000001</v>
      </c>
      <c r="HB12" s="222">
        <f>INDEX('Year 2017'!BB:BB,Database!$H12)</f>
        <v>166.99709999999999</v>
      </c>
    </row>
    <row r="13" spans="2:210" x14ac:dyDescent="0.3">
      <c r="B13" s="217" t="s">
        <v>21</v>
      </c>
      <c r="C13" s="217" t="s">
        <v>22</v>
      </c>
      <c r="D13" s="215" t="s">
        <v>15</v>
      </c>
      <c r="E13" s="239" t="s">
        <v>98</v>
      </c>
      <c r="F13" s="217">
        <f t="shared" si="75"/>
        <v>10</v>
      </c>
      <c r="G13" s="241">
        <f>MATCH(D13,'Year 2006'!A:A,0)</f>
        <v>13</v>
      </c>
      <c r="H13" s="242">
        <f>MATCH(D13,'Year 2017'!A:A,0)</f>
        <v>14</v>
      </c>
      <c r="I13" s="243">
        <f>MATCH(D13,'Year 2013'!A:A,0)</f>
        <v>14</v>
      </c>
      <c r="J13" s="216" t="str">
        <f t="shared" si="76"/>
        <v>No.2 heating oil wholesale price  (C/Gal)</v>
      </c>
      <c r="O13" s="240">
        <f>INDEX('Year 2001'!C:C,Database!$F13)</f>
        <v>90</v>
      </c>
      <c r="P13" s="240">
        <f>INDEX('Year 2001'!D:D,Database!$F13)</f>
        <v>82.400001525878906</v>
      </c>
      <c r="Q13" s="240">
        <f>INDEX('Year 2001'!E:E,Database!$F13)</f>
        <v>76.200004577636719</v>
      </c>
      <c r="R13" s="240">
        <f>INDEX('Year 2001'!F:F,Database!$F13)</f>
        <v>79.099998474121094</v>
      </c>
      <c r="S13" s="240">
        <f>INDEX('Year 2001'!G:G,Database!$F13)</f>
        <v>82.299995422363281</v>
      </c>
      <c r="T13" s="240">
        <f>INDEX('Year 2001'!H:H,Database!$F13)</f>
        <v>79</v>
      </c>
      <c r="U13" s="240">
        <f>INDEX('Year 2001'!I:I,Database!$F13)</f>
        <v>72.699989318847656</v>
      </c>
      <c r="V13" s="240">
        <f>INDEX('Year 2001'!J:J,Database!$F13)</f>
        <v>76.600006103515625</v>
      </c>
      <c r="W13" s="240">
        <f>INDEX('Year 2001'!K:K,Database!$F13)</f>
        <v>78.699996948242188</v>
      </c>
      <c r="X13" s="240">
        <f>INDEX('Year 2001'!L:L,Database!$F13)</f>
        <v>68.199996948242188</v>
      </c>
      <c r="Y13" s="240">
        <f>INDEX('Year 2001'!M:M,Database!$F13)</f>
        <v>60.599998474121094</v>
      </c>
      <c r="Z13" s="240">
        <f>INDEX('Year 2001'!N:N,Database!$F13)</f>
        <v>56.599994659423828</v>
      </c>
      <c r="AA13" s="240">
        <f>INDEX('Year 2001'!O:O,Database!$F13)</f>
        <v>57.5</v>
      </c>
      <c r="AB13" s="240">
        <f>INDEX('Year 2001'!P:P,Database!$F13)</f>
        <v>57.700000762939453</v>
      </c>
      <c r="AC13" s="240">
        <f>INDEX('Year 2001'!Q:Q,Database!$F13)</f>
        <v>64.599998474121094</v>
      </c>
      <c r="AD13" s="240">
        <f>INDEX('Year 2001'!R:R,Database!$F13)</f>
        <v>68.300003051757813</v>
      </c>
      <c r="AE13" s="240">
        <f>INDEX('Year 2001'!S:S,Database!$F13)</f>
        <v>68.400001525878906</v>
      </c>
      <c r="AF13" s="240">
        <f>INDEX('Year 2001'!T:T,Database!$F13)</f>
        <v>65.800010681152344</v>
      </c>
      <c r="AG13" s="240">
        <f>INDEX('Year 2001'!U:U,Database!$F13)</f>
        <v>68.699996948242188</v>
      </c>
      <c r="AH13" s="240">
        <f>INDEX('Year 2001'!V:V,Database!$F13)</f>
        <v>71.300003051757813</v>
      </c>
      <c r="AI13" s="240">
        <f>INDEX('Year 2001'!W:W,Database!$F13)</f>
        <v>78.300003051757813</v>
      </c>
      <c r="AJ13" s="240">
        <f>INDEX('Year 2001'!X:X,Database!$F13)</f>
        <v>79.599998474121094</v>
      </c>
      <c r="AK13" s="240">
        <f>INDEX('Year 2001'!Y:Y,Database!$F13)</f>
        <v>74.800003051757813</v>
      </c>
      <c r="AL13" s="240">
        <f>INDEX('Year 2001'!Z:Z,Database!$F13)</f>
        <v>80.800003051757813</v>
      </c>
      <c r="AM13" s="240">
        <f>INDEX('Year 2001'!AA:AA,Database!$F13)</f>
        <v>89.5</v>
      </c>
      <c r="AN13" s="240">
        <f>INDEX('Year 2001'!AB:AB,Database!$F13)</f>
        <v>107.79999542236328</v>
      </c>
      <c r="AO13" s="240">
        <f>INDEX('Year 2001'!AC:AC,Database!$F13)</f>
        <v>104.50000762939453</v>
      </c>
      <c r="AP13" s="244">
        <f>INDEX('Year 2003'!C:C,Database!$F13)</f>
        <v>90</v>
      </c>
      <c r="AQ13" s="244">
        <f>INDEX('Year 2003'!D:D,Database!$F13)</f>
        <v>108.59999847412109</v>
      </c>
      <c r="AR13" s="244">
        <f>INDEX('Year 2003'!E:E,Database!$F13)</f>
        <v>105.30000305175781</v>
      </c>
      <c r="AS13" s="244">
        <f>INDEX('Year 2003'!F:F,Database!$F13)</f>
        <v>83</v>
      </c>
      <c r="AT13" s="244">
        <f>INDEX('Year 2003'!G:G,Database!$F13)</f>
        <v>75.800003051757813</v>
      </c>
      <c r="AU13" s="244">
        <f>INDEX('Year 2003'!H:H,Database!$F13)</f>
        <v>76.900001525878906</v>
      </c>
      <c r="AV13" s="244">
        <f>INDEX('Year 2003'!I:I,Database!$F13)</f>
        <v>78.900001525878906</v>
      </c>
      <c r="AW13" s="244">
        <f>INDEX('Year 2003'!J:J,Database!$F13)</f>
        <v>83.599998474121094</v>
      </c>
      <c r="AX13" s="244">
        <f>INDEX('Year 2003'!K:K,Database!$F13)</f>
        <v>77.300003051757813</v>
      </c>
      <c r="AY13" s="244">
        <f>INDEX('Year 2003'!L:L,Database!$F13)</f>
        <v>84.199996948242188</v>
      </c>
      <c r="AZ13" s="244">
        <f>INDEX('Year 2003'!M:M,Database!$F13)</f>
        <v>84.199996948242188</v>
      </c>
      <c r="BA13" s="244">
        <f>INDEX('Year 2003'!N:N,Database!$F13)</f>
        <v>88.599998474121094</v>
      </c>
      <c r="BB13" s="244">
        <f>INDEX('Year 2003'!O:O,Database!$F13)</f>
        <v>97</v>
      </c>
      <c r="BC13" s="244">
        <f>INDEX('Year 2003'!P:P,Database!$F13)</f>
        <v>93</v>
      </c>
      <c r="BD13" s="244">
        <f>INDEX('Year 2003'!Q:Q,Database!$F13)</f>
        <v>93.599998474121094</v>
      </c>
      <c r="BE13" s="244">
        <f>INDEX('Year 2003'!R:R,Database!$F13)</f>
        <v>95.5</v>
      </c>
      <c r="BF13" s="244">
        <f>INDEX('Year 2003'!S:S,Database!$F13)</f>
        <v>102.90000152587891</v>
      </c>
      <c r="BG13" s="244">
        <f>INDEX('Year 2003'!T:T,Database!$F13)</f>
        <v>101.90000152587891</v>
      </c>
      <c r="BH13" s="222">
        <f>INDEX('Year 2003'!U:U,Database!$F13)</f>
        <v>109.40000152587891</v>
      </c>
      <c r="BI13" s="222">
        <f>INDEX('Year 2003'!V:V,Database!$F13)</f>
        <v>118.80000305175781</v>
      </c>
      <c r="BJ13" s="222">
        <f>INDEX('Year 2003'!W:W,Database!$F13)</f>
        <v>126.80000305175781</v>
      </c>
      <c r="BK13" s="222">
        <f>INDEX('Year 2003'!X:X,Database!$F13)</f>
        <v>147.69999694824219</v>
      </c>
      <c r="BL13" s="222">
        <f>INDEX('Year 2003'!Y:Y,Database!$F13)</f>
        <v>139.30000305175781</v>
      </c>
      <c r="BM13" s="222">
        <f>INDEX('Year 2003'!Z:Z,Database!$F13)</f>
        <v>129.80000305175781</v>
      </c>
      <c r="BN13" s="222">
        <f>INDEX('Year 2003'!AA:AA,Database!$F13)</f>
        <v>131.10000610351563</v>
      </c>
      <c r="BO13" s="222">
        <f>INDEX('Year 2003'!AB:AB,Database!$F13)</f>
        <v>134.10000610351563</v>
      </c>
      <c r="BP13" s="222">
        <f>INDEX('Year 2003'!AC:AC,Database!$F13)</f>
        <v>153.69999694824219</v>
      </c>
      <c r="BQ13" s="222">
        <f>INDEX('Year 2003'!AD:AD,Database!$F13)</f>
        <v>155.39999389648438</v>
      </c>
      <c r="BR13" s="222">
        <f>INDEX('Year 2003'!AE:AE,Database!$F13)</f>
        <v>144.39999389648438</v>
      </c>
      <c r="BS13" s="222">
        <f>INDEX('Year 2003'!AF:AF,Database!$F13)</f>
        <v>159.69999694824219</v>
      </c>
      <c r="BT13" s="222">
        <f>INDEX('Year 2003'!AG:AG,Database!$F13)</f>
        <v>164.69999694824219</v>
      </c>
      <c r="BU13" s="222">
        <f>INDEX('Year 2003'!AH:AH,Database!$F13)</f>
        <v>177.80000305175781</v>
      </c>
      <c r="BV13" s="222">
        <f>INDEX('Year 2003'!AI:AI,Database!$F13)</f>
        <v>198.19999694824219</v>
      </c>
      <c r="BW13" s="222">
        <f>INDEX('Year 2006'!D:D,Database!$G13)</f>
        <v>171.1</v>
      </c>
      <c r="BX13" s="222">
        <f>INDEX('Year 2006'!E:E,Database!$G13)</f>
        <v>179.1</v>
      </c>
      <c r="BY13" s="222">
        <f>INDEX('Year 2006'!F:F,Database!$G13)</f>
        <v>197.2</v>
      </c>
      <c r="BZ13" s="222">
        <f>INDEX('Year 2006'!G:G,Database!$G13)</f>
        <v>201.4</v>
      </c>
      <c r="CA13" s="222">
        <f>INDEX('Year 2006'!H:H,Database!$G13)</f>
        <v>198.4</v>
      </c>
      <c r="CB13" s="222">
        <f>INDEX('Year 2006'!I:I,Database!$G13)</f>
        <v>199.9</v>
      </c>
      <c r="CC13" s="222">
        <f>INDEX('Year 2006'!J:J,Database!$G13)</f>
        <v>206.2</v>
      </c>
      <c r="CD13" s="222">
        <f>INDEX('Year 2006'!K:K,Database!$G13)</f>
        <v>179.7</v>
      </c>
      <c r="CE13" s="222">
        <f>INDEX('Year 2006'!L:L,Database!$G13)</f>
        <v>171.6</v>
      </c>
      <c r="CF13" s="222">
        <f>INDEX('Year 2006'!M:M,Database!$G13)</f>
        <v>169.9</v>
      </c>
      <c r="CG13" s="222">
        <f>INDEX('Year 2006'!N:N,Database!$G13)</f>
        <v>175.3</v>
      </c>
      <c r="CH13" s="222">
        <f>INDEX('Year 2006'!O:O,Database!$G13)</f>
        <v>161.19999999999999</v>
      </c>
      <c r="CI13" s="222">
        <f>INDEX('Year 2006'!P:P,Database!$G13)</f>
        <v>172.9</v>
      </c>
      <c r="CJ13" s="222">
        <f>INDEX('Year 2006'!Q:Q,Database!$G13)</f>
        <v>178.1</v>
      </c>
      <c r="CK13" s="222">
        <f>INDEX('Year 2006'!R:R,Database!$G13)</f>
        <v>191</v>
      </c>
      <c r="CL13" s="222">
        <f>INDEX('Year 2006'!S:S,Database!$G13)</f>
        <v>194.9</v>
      </c>
      <c r="CM13" s="222">
        <f>INDEX('Year 2006'!T:T,Database!$G13)</f>
        <v>201.4</v>
      </c>
      <c r="CN13" s="222">
        <f>INDEX('Year 2006'!U:U,Database!$G13)</f>
        <v>207.1</v>
      </c>
      <c r="CO13" s="222">
        <f>INDEX('Year 2006'!V:V,Database!$G13)</f>
        <v>202.1</v>
      </c>
      <c r="CP13" s="222">
        <f>INDEX('Year 2006'!W:W,Database!$G13)</f>
        <v>213.3</v>
      </c>
      <c r="CQ13" s="222">
        <f>INDEX('Year 2006'!X:X,Database!$G13)</f>
        <v>226</v>
      </c>
      <c r="CR13" s="222">
        <f>INDEX('Year 2006'!Y:Y,Database!$G13)</f>
        <v>256.89999999999998</v>
      </c>
      <c r="CS13" s="222">
        <f>INDEX('Year 2006'!Z:Z,Database!$G13)</f>
        <v>257</v>
      </c>
      <c r="CT13" s="222">
        <f>INDEX('Year 2006'!AA:AA,Database!$G13)</f>
        <v>256.60000000000002</v>
      </c>
      <c r="CU13" s="222">
        <f>INDEX('Year 2006'!AB:AB,Database!$G13)</f>
        <v>260.89999999999998</v>
      </c>
      <c r="CV13" s="222">
        <f>INDEX('Year 2006'!AC:AC,Database!$G13)</f>
        <v>297.60000000000002</v>
      </c>
      <c r="CW13" s="222">
        <f>INDEX('Year 2006'!AD:AD,Database!$G13)</f>
        <v>319.39999999999998</v>
      </c>
      <c r="CX13" s="222">
        <f>INDEX('Year 2006'!AE:AE,Database!$G13)</f>
        <v>353.8</v>
      </c>
      <c r="CY13" s="222">
        <f>INDEX('Year 2006'!AF:AF,Database!$G13)</f>
        <v>376</v>
      </c>
      <c r="CZ13" s="222">
        <f>INDEX('Year 2006'!AG:AG,Database!$G13)</f>
        <v>380.2</v>
      </c>
      <c r="DA13" s="222">
        <f>INDEX('Year 2006'!AH:AH,Database!$G13)</f>
        <v>328.7</v>
      </c>
      <c r="DB13" s="222">
        <f>INDEX('Year 2006'!AI:AI,Database!$G13)</f>
        <v>300</v>
      </c>
      <c r="DC13" s="222">
        <f>INDEX('Year 2006'!AJ:AJ,Database!$G13)</f>
        <v>240</v>
      </c>
      <c r="DD13" s="222">
        <f>INDEX('Year 2006'!AK:AK,Database!$G13)</f>
        <v>194.7</v>
      </c>
      <c r="DE13" s="222">
        <f>INDEX('Year 2006'!AL:AL,Database!$G13)</f>
        <v>157.9</v>
      </c>
      <c r="DF13" s="222">
        <f>INDEX('Year 2006'!AM:AM,Database!$G13)</f>
        <v>155</v>
      </c>
      <c r="DG13" s="222">
        <f>INDEX('Year 2006'!AN:AN,Database!$G13)</f>
        <v>142.1</v>
      </c>
      <c r="DH13" s="222">
        <f>INDEX('Year 2006'!AO:AO,Database!$G13)</f>
        <v>135.80000000000001</v>
      </c>
      <c r="DI13" s="222">
        <f>INDEX('Year 2006'!AP:AP,Database!$G13)</f>
        <v>139.69999999999999</v>
      </c>
      <c r="DJ13" s="222">
        <f>INDEX('Year 2006'!AQ:AQ,Database!$G13)</f>
        <v>146.19999999999999</v>
      </c>
      <c r="DK13" s="222">
        <f>INDEX('Year 2006'!AR:AR,Database!$G13)</f>
        <v>174.4</v>
      </c>
      <c r="DL13" s="222">
        <f>INDEX('Year 2006'!AS:AS,Database!$G13)</f>
        <v>165.6</v>
      </c>
      <c r="DM13" s="222">
        <f>INDEX('Year 2006'!AT:AT,Database!$G13)</f>
        <v>180.4</v>
      </c>
      <c r="DN13" s="222">
        <f>INDEX('Year 2006'!AU:AU,Database!$G13)</f>
        <v>177.3</v>
      </c>
      <c r="DO13" s="222">
        <f>INDEX('Year 2006'!AV:AV,Database!$G13)</f>
        <v>191.7</v>
      </c>
      <c r="DP13" s="222">
        <f>INDEX('Year 2006'!AW:AW,Database!$G13)</f>
        <v>199.21700000000001</v>
      </c>
      <c r="DQ13" s="222">
        <f>INDEX('Year 2006'!AX:AX,Database!$G13)</f>
        <v>197.36369999999999</v>
      </c>
      <c r="DR13" s="222">
        <f>INDEX('Year 2006'!AY:AY,Database!$G13)</f>
        <v>210.5146</v>
      </c>
      <c r="DS13" s="222">
        <f>INDEX('Year 2006'!AZ:AZ,Database!$G13)</f>
        <v>209.93799999999999</v>
      </c>
      <c r="DT13" s="222">
        <f>INDEX('Year 2006'!BA:BA,Database!$G13)</f>
        <v>206.4032</v>
      </c>
      <c r="DU13" s="222">
        <f>INDEX('Year 2006'!BB:BB,Database!$G13)</f>
        <v>209.39009999999999</v>
      </c>
      <c r="DV13" s="222">
        <f>INDEX('Year 2006'!BC:BC,Database!$G13)</f>
        <v>213.00309999999999</v>
      </c>
      <c r="DW13" s="222">
        <f>INDEX('Year 2006'!BD:BD,Database!$G13)</f>
        <v>216.51660000000001</v>
      </c>
      <c r="DX13" s="222">
        <f>INDEX('Year 2006'!BE:BE,Database!$G13)</f>
        <v>216.68430000000001</v>
      </c>
      <c r="DY13" s="222">
        <f>INDEX('Year 2006'!BF:BF,Database!$G13)</f>
        <v>215.1148</v>
      </c>
      <c r="DZ13" s="222">
        <f>INDEX('Year 2006'!BG:BG,Database!$G13)</f>
        <v>213.8004</v>
      </c>
      <c r="EA13" s="222">
        <f>INDEX('Year 2006'!BH:BH,Database!$G13)</f>
        <v>216.92679999999999</v>
      </c>
      <c r="EB13" s="222">
        <f>INDEX('Year 2006'!BI:BI,Database!$G13)</f>
        <v>218.56909999999999</v>
      </c>
      <c r="EC13" s="222">
        <f>INDEX('Year 2006'!BJ:BJ,Database!$G13)</f>
        <v>222.28309999999999</v>
      </c>
      <c r="ED13" s="222">
        <f>INDEX('Year 2006'!BK:BK,Database!$G13)</f>
        <v>223.3837</v>
      </c>
      <c r="EE13" s="222">
        <f>INDEX('Year 2013'!AA:AA,Database!$I13)</f>
        <v>258.5</v>
      </c>
      <c r="EF13" s="222">
        <f>INDEX('Year 2013'!AB:AB,Database!$I13)</f>
        <v>273.7</v>
      </c>
      <c r="EG13" s="222">
        <f>INDEX('Year 2013'!AC:AC,Database!$I13)</f>
        <v>299.60000000000002</v>
      </c>
      <c r="EH13" s="222">
        <f>INDEX('Year 2013'!AD:AD,Database!$I13)</f>
        <v>316.7</v>
      </c>
      <c r="EI13" s="222">
        <f>INDEX('Year 2013'!AE:AE,Database!$I13)</f>
        <v>303.89999999999998</v>
      </c>
      <c r="EJ13" s="222">
        <f>INDEX('Year 2013'!AF:AF,Database!$I13)</f>
        <v>295.60000000000002</v>
      </c>
      <c r="EK13" s="222">
        <f>INDEX('Year 2013'!AG:AG,Database!$I13)</f>
        <v>302.39999999999998</v>
      </c>
      <c r="EL13" s="222">
        <f>INDEX('Year 2013'!AH:AH,Database!$I13)</f>
        <v>292.7</v>
      </c>
      <c r="EM13" s="222">
        <f>INDEX('Year 2013'!AI:AI,Database!$I13)</f>
        <v>292.7</v>
      </c>
      <c r="EN13" s="222">
        <f>INDEX('Year 2013'!AJ:AJ,Database!$I13)</f>
        <v>291.5</v>
      </c>
      <c r="EO13" s="222">
        <f>INDEX('Year 2013'!AK:AK,Database!$I13)</f>
        <v>305</v>
      </c>
      <c r="EP13" s="222">
        <f>INDEX('Year 2013'!AL:AL,Database!$I13)</f>
        <v>292.8</v>
      </c>
      <c r="EQ13" s="222">
        <f>INDEX('Year 2013'!AM:AM,Database!$I13)</f>
        <v>302.7</v>
      </c>
      <c r="ER13" s="222">
        <f>INDEX('Year 2013'!AN:AN,Database!$I13)</f>
        <v>316.60000000000002</v>
      </c>
      <c r="ES13" s="222">
        <f>INDEX('Year 2013'!AO:AO,Database!$I13)</f>
        <v>321.10000000000002</v>
      </c>
      <c r="ET13" s="222">
        <f>INDEX('Year 2013'!AP:AP,Database!$I13)</f>
        <v>315.3</v>
      </c>
      <c r="EU13" s="222">
        <f>INDEX('Year 2013'!AQ:AQ,Database!$I13)</f>
        <v>297.60000000000002</v>
      </c>
      <c r="EV13" s="222">
        <f>INDEX('Year 2013'!AR:AR,Database!$I13)</f>
        <v>263.5</v>
      </c>
      <c r="EW13" s="222">
        <f>INDEX('Year 2013'!AS:AS,Database!$I13)</f>
        <v>277.39999999999998</v>
      </c>
      <c r="EX13" s="222">
        <f>INDEX('Year 2013'!AT:AT,Database!$I13)</f>
        <v>298.8</v>
      </c>
      <c r="EY13" s="222">
        <f>INDEX('Year 2013'!AU:AU,Database!$I13)</f>
        <v>312.8</v>
      </c>
      <c r="EZ13" s="222">
        <f>INDEX('Year 2013'!AV:AV,Database!$I13)</f>
        <v>315.5</v>
      </c>
      <c r="FA13" s="222">
        <f>INDEX('Year 2013'!AW:AW,Database!$I13)</f>
        <v>304.89999999999998</v>
      </c>
      <c r="FB13" s="222">
        <f>INDEX('Year 2013'!AX:AX,Database!$I13)</f>
        <v>300.3</v>
      </c>
    </row>
    <row r="14" spans="2:210" x14ac:dyDescent="0.3">
      <c r="B14" s="217" t="s">
        <v>23</v>
      </c>
      <c r="C14" s="217" t="s">
        <v>24</v>
      </c>
      <c r="D14" s="238"/>
      <c r="E14" s="213" t="s">
        <v>99</v>
      </c>
      <c r="F14" s="217" t="e">
        <f t="shared" si="75"/>
        <v>#N/A</v>
      </c>
      <c r="G14" s="241" t="e">
        <f>MATCH(D14,'Year 2006'!A:A,0)</f>
        <v>#N/A</v>
      </c>
      <c r="H14" s="242" t="e">
        <f>MATCH(D14,'Year 2017'!A:A,0)</f>
        <v>#N/A</v>
      </c>
      <c r="I14" s="243" t="e">
        <f>MATCH(D14,'Year 2013'!A:A,0)</f>
        <v>#N/A</v>
      </c>
      <c r="J14" s="216" t="e">
        <f t="shared" si="76"/>
        <v>#N/A</v>
      </c>
    </row>
    <row r="15" spans="2:210" x14ac:dyDescent="0.3">
      <c r="B15" s="217" t="s">
        <v>25</v>
      </c>
      <c r="C15" s="217" t="s">
        <v>26</v>
      </c>
      <c r="D15" s="215" t="s">
        <v>23</v>
      </c>
      <c r="E15" s="239" t="s">
        <v>100</v>
      </c>
      <c r="F15" s="217">
        <f t="shared" si="75"/>
        <v>14</v>
      </c>
      <c r="G15" s="241">
        <f>MATCH(D15,'Year 2006'!A:A,0)</f>
        <v>15</v>
      </c>
      <c r="H15" s="242">
        <f>MATCH(D15,'Year 2017'!A:A,0)</f>
        <v>16</v>
      </c>
      <c r="I15" s="243">
        <f>MATCH(D15,'Year 2013'!A:A,0)</f>
        <v>16</v>
      </c>
      <c r="J15" s="216" t="str">
        <f t="shared" si="76"/>
        <v>Kerosene jet fuel: refiner price  (C/Gal)</v>
      </c>
      <c r="O15" s="240">
        <f>INDEX('Year 2001'!C:C,Database!$F15)</f>
        <v>88.300003051757813</v>
      </c>
      <c r="P15" s="240">
        <f>INDEX('Year 2001'!D:D,Database!$F15)</f>
        <v>87</v>
      </c>
      <c r="Q15" s="240">
        <f>INDEX('Year 2001'!E:E,Database!$F15)</f>
        <v>81.099998474121094</v>
      </c>
      <c r="R15" s="240">
        <f>INDEX('Year 2001'!F:F,Database!$F15)</f>
        <v>80.199996948242188</v>
      </c>
      <c r="S15" s="240">
        <f>INDEX('Year 2001'!G:G,Database!$F15)</f>
        <v>84</v>
      </c>
      <c r="T15" s="240">
        <f>INDEX('Year 2001'!H:H,Database!$F15)</f>
        <v>83.599998474121094</v>
      </c>
      <c r="U15" s="240">
        <f>INDEX('Year 2001'!I:I,Database!$F15)</f>
        <v>76.800003051757813</v>
      </c>
      <c r="V15" s="240">
        <f>INDEX('Year 2001'!J:J,Database!$F15)</f>
        <v>77.800010681152344</v>
      </c>
      <c r="W15" s="240">
        <f>INDEX('Year 2001'!K:K,Database!$F15)</f>
        <v>82.400001525878906</v>
      </c>
      <c r="X15" s="240">
        <f>INDEX('Year 2001'!L:L,Database!$F15)</f>
        <v>67.5</v>
      </c>
      <c r="Y15" s="240">
        <f>INDEX('Year 2001'!M:M,Database!$F15)</f>
        <v>62.499996185302734</v>
      </c>
      <c r="Z15" s="240">
        <f>INDEX('Year 2001'!N:N,Database!$F15)</f>
        <v>55.599998474121094</v>
      </c>
      <c r="AA15" s="240">
        <f>INDEX('Year 2001'!O:O,Database!$F15)</f>
        <v>58.099998474121094</v>
      </c>
      <c r="AB15" s="240">
        <f>INDEX('Year 2001'!P:P,Database!$F15)</f>
        <v>58.400001525878906</v>
      </c>
      <c r="AC15" s="240">
        <f>INDEX('Year 2001'!Q:Q,Database!$F15)</f>
        <v>64.300003051757813</v>
      </c>
      <c r="AD15" s="240">
        <f>INDEX('Year 2001'!R:R,Database!$F15)</f>
        <v>69.999992370605469</v>
      </c>
      <c r="AE15" s="240">
        <f>INDEX('Year 2001'!S:S,Database!$F15)</f>
        <v>70.900001525878906</v>
      </c>
      <c r="AF15" s="240">
        <f>INDEX('Year 2001'!T:T,Database!$F15)</f>
        <v>68.800003051757813</v>
      </c>
      <c r="AG15" s="240">
        <f>INDEX('Year 2001'!U:U,Database!$F15)</f>
        <v>72.199996948242188</v>
      </c>
      <c r="AH15" s="240">
        <f>INDEX('Year 2001'!V:V,Database!$F15)</f>
        <v>75.199996948242188</v>
      </c>
      <c r="AI15" s="240">
        <f>INDEX('Year 2001'!W:W,Database!$F15)</f>
        <v>82.799995422363281</v>
      </c>
      <c r="AJ15" s="240">
        <f>INDEX('Year 2001'!X:X,Database!$F15)</f>
        <v>84.800003051757813</v>
      </c>
      <c r="AK15" s="240">
        <f>INDEX('Year 2001'!Y:Y,Database!$F15)</f>
        <v>76.900009155273438</v>
      </c>
      <c r="AL15" s="240">
        <f>INDEX('Year 2001'!Z:Z,Database!$F15)</f>
        <v>81.300003051757813</v>
      </c>
      <c r="AM15" s="240">
        <f>INDEX('Year 2001'!AA:AA,Database!$F15)</f>
        <v>91.5</v>
      </c>
      <c r="AN15" s="240">
        <f>INDEX('Year 2001'!AB:AB,Database!$F15)</f>
        <v>101.80000305175781</v>
      </c>
      <c r="AO15" s="240">
        <f>INDEX('Year 2001'!AC:AC,Database!$F15)</f>
        <v>104.40000152587891</v>
      </c>
      <c r="AP15" s="244">
        <f>INDEX('Year 2003'!C:C,Database!$F15)</f>
        <v>91.400001525878906</v>
      </c>
      <c r="AQ15" s="244">
        <f>INDEX('Year 2003'!D:D,Database!$F15)</f>
        <v>101.80000305175781</v>
      </c>
      <c r="AR15" s="244">
        <f>INDEX('Year 2003'!E:E,Database!$F15)</f>
        <v>104.30000305175781</v>
      </c>
      <c r="AS15" s="244">
        <f>INDEX('Year 2003'!F:F,Database!$F15)</f>
        <v>82.099998474121094</v>
      </c>
      <c r="AT15" s="244">
        <f>INDEX('Year 2003'!G:G,Database!$F15)</f>
        <v>75.900001525878906</v>
      </c>
      <c r="AU15" s="244">
        <f>INDEX('Year 2003'!H:H,Database!$F15)</f>
        <v>76.599998474121094</v>
      </c>
      <c r="AV15" s="244">
        <f>INDEX('Year 2003'!I:I,Database!$F15)</f>
        <v>81.699996948242188</v>
      </c>
      <c r="AW15" s="244">
        <f>INDEX('Year 2003'!J:J,Database!$F15)</f>
        <v>87.199996948242188</v>
      </c>
      <c r="AX15" s="244">
        <f>INDEX('Year 2003'!K:K,Database!$F15)</f>
        <v>81.699996948242188</v>
      </c>
      <c r="AY15" s="244">
        <f>INDEX('Year 2003'!L:L,Database!$F15)</f>
        <v>84.5</v>
      </c>
      <c r="AZ15" s="244">
        <f>INDEX('Year 2003'!M:M,Database!$F15)</f>
        <v>87.800003051757813</v>
      </c>
      <c r="BA15" s="244">
        <f>INDEX('Year 2003'!N:N,Database!$F15)</f>
        <v>92.900001525878906</v>
      </c>
      <c r="BB15" s="244">
        <f>INDEX('Year 2003'!O:O,Database!$F15)</f>
        <v>99.900001525878906</v>
      </c>
      <c r="BC15" s="244">
        <f>INDEX('Year 2003'!P:P,Database!$F15)</f>
        <v>101.30000305175781</v>
      </c>
      <c r="BD15" s="244">
        <f>INDEX('Year 2003'!Q:Q,Database!$F15)</f>
        <v>102.69999694824219</v>
      </c>
      <c r="BE15" s="244">
        <f>INDEX('Year 2003'!R:R,Database!$F15)</f>
        <v>106.59999847412109</v>
      </c>
      <c r="BF15" s="244">
        <f>INDEX('Year 2003'!S:S,Database!$F15)</f>
        <v>116.90000152587891</v>
      </c>
      <c r="BG15" s="244">
        <f>INDEX('Year 2003'!T:T,Database!$F15)</f>
        <v>110.30000305175781</v>
      </c>
      <c r="BH15" s="222">
        <f>INDEX('Year 2003'!U:U,Database!$F15)</f>
        <v>116.90000152587891</v>
      </c>
      <c r="BI15" s="222">
        <f>INDEX('Year 2003'!V:V,Database!$F15)</f>
        <v>127.19999694824219</v>
      </c>
      <c r="BJ15" s="222">
        <f>INDEX('Year 2003'!W:W,Database!$F15)</f>
        <v>133.39999389648438</v>
      </c>
      <c r="BK15" s="222">
        <f>INDEX('Year 2003'!X:X,Database!$F15)</f>
        <v>155.10000610351563</v>
      </c>
      <c r="BL15" s="222">
        <f>INDEX('Year 2003'!Y:Y,Database!$F15)</f>
        <v>146.60000610351563</v>
      </c>
      <c r="BM15" s="222">
        <f>INDEX('Year 2003'!Z:Z,Database!$F15)</f>
        <v>133.5</v>
      </c>
      <c r="BN15" s="222">
        <f>INDEX('Year 2003'!AA:AA,Database!$F15)</f>
        <v>131.30000305175781</v>
      </c>
      <c r="BO15" s="222">
        <f>INDEX('Year 2003'!AB:AB,Database!$F15)</f>
        <v>137.5</v>
      </c>
      <c r="BP15" s="222">
        <f>INDEX('Year 2003'!AC:AC,Database!$F15)</f>
        <v>158.5</v>
      </c>
      <c r="BQ15" s="222">
        <f>INDEX('Year 2003'!AD:AD,Database!$F15)</f>
        <v>167.60000610351563</v>
      </c>
      <c r="BR15" s="222">
        <f>INDEX('Year 2003'!AE:AE,Database!$F15)</f>
        <v>157.30000305175781</v>
      </c>
      <c r="BS15" s="222">
        <f>INDEX('Year 2003'!AF:AF,Database!$F15)</f>
        <v>165.10000610351563</v>
      </c>
      <c r="BT15" s="222">
        <f>INDEX('Year 2003'!AG:AG,Database!$F15)</f>
        <v>172.39999389648438</v>
      </c>
      <c r="BU15" s="222">
        <f>INDEX('Year 2003'!AH:AH,Database!$F15)</f>
        <v>185.30000305175781</v>
      </c>
      <c r="BV15" s="222">
        <f>INDEX('Year 2003'!AI:AI,Database!$F15)</f>
        <v>210.30000305175781</v>
      </c>
      <c r="BW15" s="222">
        <f>INDEX('Year 2006'!D:D,Database!$G15)</f>
        <v>185.5</v>
      </c>
      <c r="BX15" s="222">
        <f>INDEX('Year 2006'!E:E,Database!$G15)</f>
        <v>187.5</v>
      </c>
      <c r="BY15" s="222">
        <f>INDEX('Year 2006'!F:F,Database!$G15)</f>
        <v>204.8</v>
      </c>
      <c r="BZ15" s="222">
        <f>INDEX('Year 2006'!G:G,Database!$G15)</f>
        <v>215.6</v>
      </c>
      <c r="CA15" s="222">
        <f>INDEX('Year 2006'!H:H,Database!$G15)</f>
        <v>215.9</v>
      </c>
      <c r="CB15" s="222">
        <f>INDEX('Year 2006'!I:I,Database!$G15)</f>
        <v>217.8</v>
      </c>
      <c r="CC15" s="222">
        <f>INDEX('Year 2006'!J:J,Database!$G15)</f>
        <v>222.9</v>
      </c>
      <c r="CD15" s="222">
        <f>INDEX('Year 2006'!K:K,Database!$G15)</f>
        <v>199.8</v>
      </c>
      <c r="CE15" s="222">
        <f>INDEX('Year 2006'!L:L,Database!$G15)</f>
        <v>183.2</v>
      </c>
      <c r="CF15" s="222">
        <f>INDEX('Year 2006'!M:M,Database!$G15)</f>
        <v>179.9</v>
      </c>
      <c r="CG15" s="222">
        <f>INDEX('Year 2006'!N:N,Database!$G15)</f>
        <v>193.5</v>
      </c>
      <c r="CH15" s="222">
        <f>INDEX('Year 2006'!O:O,Database!$G15)</f>
        <v>175.8</v>
      </c>
      <c r="CI15" s="222">
        <f>INDEX('Year 2006'!P:P,Database!$G15)</f>
        <v>179</v>
      </c>
      <c r="CJ15" s="222">
        <f>INDEX('Year 2006'!Q:Q,Database!$G15)</f>
        <v>187.2</v>
      </c>
      <c r="CK15" s="222">
        <f>INDEX('Year 2006'!R:R,Database!$G15)</f>
        <v>203.9</v>
      </c>
      <c r="CL15" s="222">
        <f>INDEX('Year 2006'!S:S,Database!$G15)</f>
        <v>210.5</v>
      </c>
      <c r="CM15" s="222">
        <f>INDEX('Year 2006'!T:T,Database!$G15)</f>
        <v>213.2</v>
      </c>
      <c r="CN15" s="222">
        <f>INDEX('Year 2006'!U:U,Database!$G15)</f>
        <v>218.5</v>
      </c>
      <c r="CO15" s="222">
        <f>INDEX('Year 2006'!V:V,Database!$G15)</f>
        <v>216</v>
      </c>
      <c r="CP15" s="222">
        <f>INDEX('Year 2006'!W:W,Database!$G15)</f>
        <v>225</v>
      </c>
      <c r="CQ15" s="222">
        <f>INDEX('Year 2006'!X:X,Database!$G15)</f>
        <v>237.7</v>
      </c>
      <c r="CR15" s="222">
        <f>INDEX('Year 2006'!Y:Y,Database!$G15)</f>
        <v>268.39999999999998</v>
      </c>
      <c r="CS15" s="222">
        <f>INDEX('Year 2006'!Z:Z,Database!$G15)</f>
        <v>268.5</v>
      </c>
      <c r="CT15" s="222">
        <f>INDEX('Year 2006'!AA:AA,Database!$G15)</f>
        <v>268.60000000000002</v>
      </c>
      <c r="CU15" s="222">
        <f>INDEX('Year 2006'!AB:AB,Database!$G15)</f>
        <v>269.39999999999998</v>
      </c>
      <c r="CV15" s="222">
        <f>INDEX('Year 2006'!AC:AC,Database!$G15)</f>
        <v>311.89999999999998</v>
      </c>
      <c r="CW15" s="222">
        <f>INDEX('Year 2006'!AD:AD,Database!$G15)</f>
        <v>333.3</v>
      </c>
      <c r="CX15" s="222">
        <f>INDEX('Year 2006'!AE:AE,Database!$G15)</f>
        <v>365.9</v>
      </c>
      <c r="CY15" s="222">
        <f>INDEX('Year 2006'!AF:AF,Database!$G15)</f>
        <v>393.3</v>
      </c>
      <c r="CZ15" s="222">
        <f>INDEX('Year 2006'!AG:AG,Database!$G15)</f>
        <v>400.9</v>
      </c>
      <c r="DA15" s="222">
        <f>INDEX('Year 2006'!AH:AH,Database!$G15)</f>
        <v>342.6</v>
      </c>
      <c r="DB15" s="222">
        <f>INDEX('Year 2006'!AI:AI,Database!$G15)</f>
        <v>326.5</v>
      </c>
      <c r="DC15" s="222">
        <f>INDEX('Year 2006'!AJ:AJ,Database!$G15)</f>
        <v>260.3</v>
      </c>
      <c r="DD15" s="222">
        <f>INDEX('Year 2006'!AK:AK,Database!$G15)</f>
        <v>198.8</v>
      </c>
      <c r="DE15" s="222">
        <f>INDEX('Year 2006'!AL:AL,Database!$G15)</f>
        <v>151.80000000000001</v>
      </c>
      <c r="DF15" s="222">
        <f>INDEX('Year 2006'!AM:AM,Database!$G15)</f>
        <v>148.19999999999999</v>
      </c>
      <c r="DG15" s="222">
        <f>INDEX('Year 2006'!AN:AN,Database!$G15)</f>
        <v>136</v>
      </c>
      <c r="DH15" s="222">
        <f>INDEX('Year 2006'!AO:AO,Database!$G15)</f>
        <v>128.1</v>
      </c>
      <c r="DI15" s="222">
        <f>INDEX('Year 2006'!AP:AP,Database!$G15)</f>
        <v>145.69999999999999</v>
      </c>
      <c r="DJ15" s="222">
        <f>INDEX('Year 2006'!AQ:AQ,Database!$G15)</f>
        <v>148.69999999999999</v>
      </c>
      <c r="DK15" s="222">
        <f>INDEX('Year 2006'!AR:AR,Database!$G15)</f>
        <v>181.8</v>
      </c>
      <c r="DL15" s="222">
        <f>INDEX('Year 2006'!AS:AS,Database!$G15)</f>
        <v>177.4</v>
      </c>
      <c r="DM15" s="222">
        <f>INDEX('Year 2006'!AT:AT,Database!$G15)</f>
        <v>192.2</v>
      </c>
      <c r="DN15" s="222">
        <f>INDEX('Year 2006'!AU:AU,Database!$G15)</f>
        <v>183.5</v>
      </c>
      <c r="DO15" s="222">
        <f>INDEX('Year 2006'!AV:AV,Database!$G15)</f>
        <v>193.1</v>
      </c>
      <c r="DP15" s="222">
        <f>INDEX('Year 2006'!AW:AW,Database!$G15)</f>
        <v>203.73849999999999</v>
      </c>
      <c r="DQ15" s="222">
        <f>INDEX('Year 2006'!AX:AX,Database!$G15)</f>
        <v>205.34059999999999</v>
      </c>
      <c r="DR15" s="222">
        <f>INDEX('Year 2006'!AY:AY,Database!$G15)</f>
        <v>215.7525</v>
      </c>
      <c r="DS15" s="222">
        <f>INDEX('Year 2006'!AZ:AZ,Database!$G15)</f>
        <v>215.6798</v>
      </c>
      <c r="DT15" s="222">
        <f>INDEX('Year 2006'!BA:BA,Database!$G15)</f>
        <v>215.27699999999999</v>
      </c>
      <c r="DU15" s="222">
        <f>INDEX('Year 2006'!BB:BB,Database!$G15)</f>
        <v>218.71250000000001</v>
      </c>
      <c r="DV15" s="222">
        <f>INDEX('Year 2006'!BC:BC,Database!$G15)</f>
        <v>223.89609999999999</v>
      </c>
      <c r="DW15" s="222">
        <f>INDEX('Year 2006'!BD:BD,Database!$G15)</f>
        <v>226.76259999999999</v>
      </c>
      <c r="DX15" s="222">
        <f>INDEX('Year 2006'!BE:BE,Database!$G15)</f>
        <v>227.40289999999999</v>
      </c>
      <c r="DY15" s="222">
        <f>INDEX('Year 2006'!BF:BF,Database!$G15)</f>
        <v>224.6361</v>
      </c>
      <c r="DZ15" s="222">
        <f>INDEX('Year 2006'!BG:BG,Database!$G15)</f>
        <v>223.64699999999999</v>
      </c>
      <c r="EA15" s="222">
        <f>INDEX('Year 2006'!BH:BH,Database!$G15)</f>
        <v>226.2809</v>
      </c>
      <c r="EB15" s="222">
        <f>INDEX('Year 2006'!BI:BI,Database!$G15)</f>
        <v>225.0915</v>
      </c>
      <c r="EC15" s="222">
        <f>INDEX('Year 2006'!BJ:BJ,Database!$G15)</f>
        <v>227.40430000000001</v>
      </c>
      <c r="ED15" s="222">
        <f>INDEX('Year 2006'!BK:BK,Database!$G15)</f>
        <v>227.9521</v>
      </c>
      <c r="EE15" s="222">
        <f>INDEX('Year 2013'!AA:AA,Database!$I15)</f>
        <v>262.3</v>
      </c>
      <c r="EF15" s="222">
        <f>INDEX('Year 2013'!AB:AB,Database!$I15)</f>
        <v>281.8</v>
      </c>
      <c r="EG15" s="222">
        <f>INDEX('Year 2013'!AC:AC,Database!$I15)</f>
        <v>316.10000000000002</v>
      </c>
      <c r="EH15" s="222">
        <f>INDEX('Year 2013'!AD:AD,Database!$I15)</f>
        <v>330.6</v>
      </c>
      <c r="EI15" s="222">
        <f>INDEX('Year 2013'!AE:AE,Database!$I15)</f>
        <v>322</v>
      </c>
      <c r="EJ15" s="222">
        <f>INDEX('Year 2013'!AF:AF,Database!$I15)</f>
        <v>313.8</v>
      </c>
      <c r="EK15" s="222">
        <f>INDEX('Year 2013'!AG:AG,Database!$I15)</f>
        <v>311.8</v>
      </c>
      <c r="EL15" s="222">
        <f>INDEX('Year 2013'!AH:AH,Database!$I15)</f>
        <v>305.7</v>
      </c>
      <c r="EM15" s="222">
        <f>INDEX('Year 2013'!AI:AI,Database!$I15)</f>
        <v>305.89999999999998</v>
      </c>
      <c r="EN15" s="222">
        <f>INDEX('Year 2013'!AJ:AJ,Database!$I15)</f>
        <v>298.7</v>
      </c>
      <c r="EO15" s="222">
        <f>INDEX('Year 2013'!AK:AK,Database!$I15)</f>
        <v>312.39999999999998</v>
      </c>
      <c r="EP15" s="222">
        <f>INDEX('Year 2013'!AL:AL,Database!$I15)</f>
        <v>296.3</v>
      </c>
      <c r="EQ15" s="222">
        <f>INDEX('Year 2013'!AM:AM,Database!$I15)</f>
        <v>308.7</v>
      </c>
      <c r="ER15" s="222">
        <f>INDEX('Year 2013'!AN:AN,Database!$I15)</f>
        <v>320.60000000000002</v>
      </c>
      <c r="ES15" s="222">
        <f>INDEX('Year 2013'!AO:AO,Database!$I15)</f>
        <v>333.7</v>
      </c>
      <c r="ET15" s="222">
        <f>INDEX('Year 2013'!AP:AP,Database!$I15)</f>
        <v>328.3</v>
      </c>
      <c r="EU15" s="222">
        <f>INDEX('Year 2013'!AQ:AQ,Database!$I15)</f>
        <v>310</v>
      </c>
      <c r="EV15" s="222">
        <f>INDEX('Year 2013'!AR:AR,Database!$I15)</f>
        <v>276.8</v>
      </c>
      <c r="EW15" s="222">
        <f>INDEX('Year 2013'!AS:AS,Database!$I15)</f>
        <v>285.60000000000002</v>
      </c>
      <c r="EX15" s="222">
        <f>INDEX('Year 2013'!AT:AT,Database!$I15)</f>
        <v>312.3</v>
      </c>
      <c r="EY15" s="222">
        <f>INDEX('Year 2013'!AU:AU,Database!$I15)</f>
        <v>328.3</v>
      </c>
      <c r="EZ15" s="222">
        <f>INDEX('Year 2013'!AV:AV,Database!$I15)</f>
        <v>321.10000000000002</v>
      </c>
      <c r="FA15" s="222">
        <f>INDEX('Year 2013'!AW:AW,Database!$I15)</f>
        <v>304.5</v>
      </c>
      <c r="FB15" s="222">
        <f>INDEX('Year 2013'!AX:AX,Database!$I15)</f>
        <v>300.8</v>
      </c>
      <c r="FC15" s="222">
        <f>INDEX('Year 2017'!C:C,Database!$H15)</f>
        <v>311.7</v>
      </c>
      <c r="FD15" s="222">
        <f>INDEX('Year 2017'!D:D,Database!$H15)</f>
        <v>329.4</v>
      </c>
      <c r="FE15" s="222">
        <f>INDEX('Year 2017'!E:E,Database!$H15)</f>
        <v>307</v>
      </c>
      <c r="FF15" s="222">
        <f>INDEX('Year 2017'!F:F,Database!$H15)</f>
        <v>292.2</v>
      </c>
      <c r="FG15" s="222">
        <f>INDEX('Year 2017'!G:G,Database!$H15)</f>
        <v>278.7</v>
      </c>
      <c r="FH15" s="222">
        <f>INDEX('Year 2017'!H:H,Database!$H15)</f>
        <v>281.3</v>
      </c>
      <c r="FI15" s="222">
        <f>INDEX('Year 2017'!I:I,Database!$H15)</f>
        <v>290.8</v>
      </c>
      <c r="FJ15" s="222">
        <f>INDEX('Year 2017'!J:J,Database!$H15)</f>
        <v>300.2</v>
      </c>
      <c r="FK15" s="222">
        <f>INDEX('Year 2017'!K:K,Database!$H15)</f>
        <v>304</v>
      </c>
      <c r="FL15" s="222">
        <f>INDEX('Year 2017'!L:L,Database!$H15)</f>
        <v>293.10000000000002</v>
      </c>
      <c r="FM15" s="222">
        <f>INDEX('Year 2017'!M:M,Database!$H15)</f>
        <v>288.3</v>
      </c>
      <c r="FN15" s="222">
        <f>INDEX('Year 2017'!N:N,Database!$H15)</f>
        <v>300.8</v>
      </c>
      <c r="FO15" s="222">
        <f>INDEX('Year 2017'!O:O,Database!$H15)</f>
        <v>298.7</v>
      </c>
      <c r="FP15" s="222">
        <f>INDEX('Year 2017'!P:P,Database!$H15)</f>
        <v>299.39999999999998</v>
      </c>
      <c r="FQ15" s="222">
        <f>INDEX('Year 2017'!Q:Q,Database!$H15)</f>
        <v>294.2</v>
      </c>
      <c r="FR15" s="222">
        <f>INDEX('Year 2017'!R:R,Database!$H15)</f>
        <v>293.10000000000002</v>
      </c>
      <c r="FS15" s="222">
        <f>INDEX('Year 2017'!S:S,Database!$H15)</f>
        <v>296.5</v>
      </c>
      <c r="FT15" s="222">
        <f>INDEX('Year 2017'!T:T,Database!$H15)</f>
        <v>294.5</v>
      </c>
      <c r="FU15" s="222">
        <f>INDEX('Year 2017'!U:U,Database!$H15)</f>
        <v>290.60000000000002</v>
      </c>
      <c r="FV15" s="222">
        <f>INDEX('Year 2017'!V:V,Database!$H15)</f>
        <v>291.60000000000002</v>
      </c>
      <c r="FW15" s="222">
        <f>INDEX('Year 2017'!W:W,Database!$H15)</f>
        <v>283.39999999999998</v>
      </c>
      <c r="FX15" s="222">
        <f>INDEX('Year 2017'!X:X,Database!$H15)</f>
        <v>257.60000000000002</v>
      </c>
      <c r="FY15" s="222">
        <f>INDEX('Year 2017'!Y:Y,Database!$H15)</f>
        <v>243.3</v>
      </c>
      <c r="FZ15" s="222">
        <f>INDEX('Year 2017'!Z:Z,Database!$H15)</f>
        <v>202.8</v>
      </c>
      <c r="GA15" s="222">
        <f>INDEX('Year 2017'!AA:AA,Database!$H15)</f>
        <v>163.30000000000001</v>
      </c>
      <c r="GB15" s="222">
        <f>INDEX('Year 2017'!AB:AB,Database!$H15)</f>
        <v>174.7</v>
      </c>
      <c r="GC15" s="222">
        <f>INDEX('Year 2017'!AC:AC,Database!$H15)</f>
        <v>176.6</v>
      </c>
      <c r="GD15" s="222">
        <f>INDEX('Year 2017'!AD:AD,Database!$H15)</f>
        <v>173.9</v>
      </c>
      <c r="GE15" s="222">
        <f>INDEX('Year 2017'!AE:AE,Database!$H15)</f>
        <v>197.9</v>
      </c>
      <c r="GF15" s="222">
        <f>INDEX('Year 2017'!AF:AF,Database!$H15)</f>
        <v>185.5</v>
      </c>
      <c r="GG15" s="222">
        <f>INDEX('Year 2017'!AG:AG,Database!$H15)</f>
        <v>169.4</v>
      </c>
      <c r="GH15" s="222">
        <f>INDEX('Year 2017'!AH:AH,Database!$H15)</f>
        <v>151.6</v>
      </c>
      <c r="GI15" s="222">
        <f>INDEX('Year 2017'!AI:AI,Database!$H15)</f>
        <v>146.5</v>
      </c>
      <c r="GJ15" s="222">
        <f>INDEX('Year 2017'!AJ:AJ,Database!$H15)</f>
        <v>147.30000000000001</v>
      </c>
      <c r="GK15" s="222">
        <f>INDEX('Year 2017'!AK:AK,Database!$H15)</f>
        <v>142.4</v>
      </c>
      <c r="GL15" s="222">
        <f>INDEX('Year 2017'!AL:AL,Database!$H15)</f>
        <v>123.2</v>
      </c>
      <c r="GM15" s="222">
        <f>INDEX('Year 2017'!AM:AM,Database!$H15)</f>
        <v>103.8</v>
      </c>
      <c r="GN15" s="222">
        <f>INDEX('Year 2017'!AN:AN,Database!$H15)</f>
        <v>103.2</v>
      </c>
      <c r="GO15" s="222">
        <f>INDEX('Year 2017'!AO:AO,Database!$H15)</f>
        <v>113.3</v>
      </c>
      <c r="GP15" s="222">
        <f>INDEX('Year 2017'!AP:AP,Database!$H15)</f>
        <v>118.7</v>
      </c>
      <c r="GQ15" s="222">
        <f>INDEX('Year 2017'!AQ:AQ,Database!$H15)</f>
        <v>134.19999999999999</v>
      </c>
      <c r="GR15" s="222">
        <f>INDEX('Year 2017'!AR:AR,Database!$H15)</f>
        <v>146.4</v>
      </c>
      <c r="GS15" s="222">
        <f>INDEX('Year 2017'!AS:AS,Database!$H15)</f>
        <v>139.30000000000001</v>
      </c>
      <c r="GT15" s="222">
        <f>INDEX('Year 2017'!AT:AT,Database!$H15)</f>
        <v>133</v>
      </c>
      <c r="GU15" s="222">
        <f>INDEX('Year 2017'!AU:AU,Database!$H15)</f>
        <v>139.4</v>
      </c>
      <c r="GV15" s="222">
        <f>INDEX('Year 2017'!AV:AV,Database!$H15)</f>
        <v>150.6</v>
      </c>
      <c r="GW15" s="222">
        <f>INDEX('Year 2017'!AW:AW,Database!$H15)</f>
        <v>142.6</v>
      </c>
      <c r="GX15" s="222">
        <f>INDEX('Year 2017'!AX:AX,Database!$H15)</f>
        <v>153.9</v>
      </c>
      <c r="GY15" s="222">
        <f>INDEX('Year 2017'!AY:AY,Database!$H15)</f>
        <v>158.30000000000001</v>
      </c>
      <c r="GZ15" s="222">
        <f>INDEX('Year 2017'!AZ:AZ,Database!$H15)</f>
        <v>161.54150000000001</v>
      </c>
      <c r="HA15" s="222">
        <f>INDEX('Year 2017'!BA:BA,Database!$H15)</f>
        <v>155.6328</v>
      </c>
      <c r="HB15" s="222">
        <f>INDEX('Year 2017'!BB:BB,Database!$H15)</f>
        <v>160.55009999999999</v>
      </c>
    </row>
    <row r="16" spans="2:210" x14ac:dyDescent="0.3">
      <c r="D16" s="220" t="s">
        <v>21</v>
      </c>
      <c r="E16" s="221" t="s">
        <v>101</v>
      </c>
      <c r="F16" s="216">
        <f t="shared" si="75"/>
        <v>13</v>
      </c>
      <c r="G16" s="241">
        <f>MATCH(D16,'Year 2006'!A:A,0)</f>
        <v>16</v>
      </c>
      <c r="H16" s="242">
        <f>MATCH(D16,'Year 2017'!A:A,0)</f>
        <v>17</v>
      </c>
      <c r="I16" s="243">
        <f>MATCH(D16,'Year 2013'!A:A,0)</f>
        <v>17</v>
      </c>
      <c r="J16" s="216" t="str">
        <f t="shared" si="76"/>
        <v>Average refiner price of residual fuel oil (C/Gal)</v>
      </c>
      <c r="FC16" s="222">
        <f>INDEX('Year 2017'!C:C,Database!$H16)</f>
        <v>247.5</v>
      </c>
      <c r="FD16" s="222">
        <f>INDEX('Year 2017'!D:D,Database!$H16)</f>
        <v>257.8</v>
      </c>
      <c r="FE16" s="222">
        <f>INDEX('Year 2017'!E:E,Database!$H16)</f>
        <v>251.7</v>
      </c>
      <c r="FF16" s="222">
        <f>INDEX('Year 2017'!F:F,Database!$H16)</f>
        <v>235.4</v>
      </c>
      <c r="FG16" s="222">
        <f>INDEX('Year 2017'!G:G,Database!$H16)</f>
        <v>250.7</v>
      </c>
      <c r="FH16" s="222">
        <f>INDEX('Year 2017'!H:H,Database!$H16)</f>
        <v>245.4</v>
      </c>
      <c r="FI16" s="222">
        <f>INDEX('Year 2017'!I:I,Database!$H16)</f>
        <v>238.4</v>
      </c>
      <c r="FJ16" s="222">
        <f>INDEX('Year 2017'!J:J,Database!$H16)</f>
        <v>250</v>
      </c>
      <c r="FK16" s="222">
        <f>INDEX('Year 2017'!K:K,Database!$H16)</f>
        <v>251.3</v>
      </c>
      <c r="FL16" s="222">
        <f>INDEX('Year 2017'!L:L,Database!$H16)</f>
        <v>253.2</v>
      </c>
      <c r="FM16" s="222">
        <f>INDEX('Year 2017'!M:M,Database!$H16)</f>
        <v>249.2</v>
      </c>
      <c r="FN16" s="222">
        <f>INDEX('Year 2017'!N:N,Database!$H16)</f>
        <v>245.8</v>
      </c>
      <c r="FO16" s="222">
        <f>INDEX('Year 2017'!O:O,Database!$H16)</f>
        <v>248.1</v>
      </c>
      <c r="FP16" s="222">
        <f>INDEX('Year 2017'!P:P,Database!$H16)</f>
        <v>253.2</v>
      </c>
      <c r="FQ16" s="222">
        <f>INDEX('Year 2017'!Q:Q,Database!$H16)</f>
        <v>247.6</v>
      </c>
      <c r="FR16" s="222">
        <f>INDEX('Year 2017'!R:R,Database!$H16)</f>
        <v>246.4</v>
      </c>
      <c r="FS16" s="222">
        <f>INDEX('Year 2017'!S:S,Database!$H16)</f>
        <v>242</v>
      </c>
      <c r="FT16" s="222">
        <f>INDEX('Year 2017'!T:T,Database!$H16)</f>
        <v>242.3</v>
      </c>
      <c r="FU16" s="222">
        <f>INDEX('Year 2017'!U:U,Database!$H16)</f>
        <v>245.5</v>
      </c>
      <c r="FV16" s="222">
        <f>INDEX('Year 2017'!V:V,Database!$H16)</f>
        <v>247.1</v>
      </c>
      <c r="FW16" s="222">
        <f>INDEX('Year 2017'!W:W,Database!$H16)</f>
        <v>236.2</v>
      </c>
      <c r="FX16" s="222">
        <f>INDEX('Year 2017'!X:X,Database!$H16)</f>
        <v>219.4</v>
      </c>
      <c r="FY16" s="222">
        <f>INDEX('Year 2017'!Y:Y,Database!$H16)</f>
        <v>194.6</v>
      </c>
      <c r="FZ16" s="222">
        <f>INDEX('Year 2017'!Z:Z,Database!$H16)</f>
        <v>167.6</v>
      </c>
      <c r="GA16" s="222">
        <f>INDEX('Year 2017'!AA:AA,Database!$H16)</f>
        <v>126.4</v>
      </c>
      <c r="GB16" s="222">
        <f>INDEX('Year 2017'!AB:AB,Database!$H16)</f>
        <v>137.6</v>
      </c>
      <c r="GC16" s="222">
        <f>INDEX('Year 2017'!AC:AC,Database!$H16)</f>
        <v>146.5</v>
      </c>
      <c r="GD16" s="222">
        <f>INDEX('Year 2017'!AD:AD,Database!$H16)</f>
        <v>151.6</v>
      </c>
      <c r="GE16" s="222">
        <f>INDEX('Year 2017'!AE:AE,Database!$H16)</f>
        <v>154.30000000000001</v>
      </c>
      <c r="GF16" s="222">
        <f>INDEX('Year 2017'!AF:AF,Database!$H16)</f>
        <v>154.9</v>
      </c>
      <c r="GG16" s="222">
        <f>INDEX('Year 2017'!AG:AG,Database!$H16)</f>
        <v>136.30000000000001</v>
      </c>
      <c r="GH16" s="222">
        <f>INDEX('Year 2017'!AH:AH,Database!$H16)</f>
        <v>120.7</v>
      </c>
      <c r="GI16" s="222">
        <f>INDEX('Year 2017'!AI:AI,Database!$H16)</f>
        <v>110.7</v>
      </c>
      <c r="GJ16" s="222">
        <f>INDEX('Year 2017'!AJ:AJ,Database!$H16)</f>
        <v>109.4</v>
      </c>
      <c r="GK16" s="222">
        <f>INDEX('Year 2017'!AK:AK,Database!$H16)</f>
        <v>104.3</v>
      </c>
      <c r="GL16" s="222">
        <f>INDEX('Year 2017'!AL:AL,Database!$H16)</f>
        <v>91.9</v>
      </c>
      <c r="GM16" s="222">
        <f>INDEX('Year 2017'!AM:AM,Database!$H16)</f>
        <v>71</v>
      </c>
      <c r="GN16" s="222">
        <f>INDEX('Year 2017'!AN:AN,Database!$H16)</f>
        <v>63.2</v>
      </c>
      <c r="GO16" s="222">
        <f>INDEX('Year 2017'!AO:AO,Database!$H16)</f>
        <v>69.3</v>
      </c>
      <c r="GP16" s="222">
        <f>INDEX('Year 2017'!AP:AP,Database!$H16)</f>
        <v>78.2</v>
      </c>
      <c r="GQ16" s="222">
        <f>INDEX('Year 2017'!AQ:AQ,Database!$H16)</f>
        <v>92.2</v>
      </c>
      <c r="GR16" s="222">
        <f>INDEX('Year 2017'!AR:AR,Database!$H16)</f>
        <v>98.3</v>
      </c>
      <c r="GS16" s="222">
        <f>INDEX('Year 2017'!AS:AS,Database!$H16)</f>
        <v>103</v>
      </c>
      <c r="GT16" s="222">
        <f>INDEX('Year 2017'!AT:AT,Database!$H16)</f>
        <v>99</v>
      </c>
      <c r="GU16" s="222">
        <f>INDEX('Year 2017'!AU:AU,Database!$H16)</f>
        <v>107.6</v>
      </c>
      <c r="GV16" s="222">
        <f>INDEX('Year 2017'!AV:AV,Database!$H16)</f>
        <v>111.5</v>
      </c>
      <c r="GW16" s="222">
        <f>INDEX('Year 2017'!AW:AW,Database!$H16)</f>
        <v>110.6</v>
      </c>
      <c r="GX16" s="222">
        <f>INDEX('Year 2017'!AX:AX,Database!$H16)</f>
        <v>123</v>
      </c>
      <c r="GY16" s="222">
        <f>INDEX('Year 2017'!AY:AY,Database!$H16)</f>
        <v>130.9</v>
      </c>
      <c r="GZ16" s="222">
        <f>INDEX('Year 2017'!AZ:AZ,Database!$H16)</f>
        <v>131.58590000000001</v>
      </c>
      <c r="HA16" s="222">
        <f>INDEX('Year 2017'!BA:BA,Database!$H16)</f>
        <v>123.12350000000001</v>
      </c>
      <c r="HB16" s="222">
        <f>INDEX('Year 2017'!BB:BB,Database!$H16)</f>
        <v>120.6225</v>
      </c>
    </row>
    <row r="17" spans="2:210" x14ac:dyDescent="0.3">
      <c r="C17" s="218" t="s">
        <v>27</v>
      </c>
      <c r="D17" s="220"/>
      <c r="E17" s="215" t="s">
        <v>102</v>
      </c>
      <c r="F17" s="216" t="e">
        <f t="shared" si="75"/>
        <v>#N/A</v>
      </c>
      <c r="G17" s="241" t="e">
        <f>MATCH(D17,'Year 2006'!A:A,0)</f>
        <v>#N/A</v>
      </c>
      <c r="H17" s="242" t="e">
        <f>MATCH(D17,'Year 2017'!A:A,0)</f>
        <v>#N/A</v>
      </c>
      <c r="I17" s="243" t="e">
        <f>MATCH(D17,'Year 2013'!A:A,0)</f>
        <v>#N/A</v>
      </c>
      <c r="J17" s="216" t="e">
        <f t="shared" si="76"/>
        <v>#N/A</v>
      </c>
    </row>
    <row r="18" spans="2:210" x14ac:dyDescent="0.3">
      <c r="B18" s="217" t="s">
        <v>28</v>
      </c>
      <c r="C18" s="217" t="s">
        <v>29</v>
      </c>
      <c r="D18" s="215" t="s">
        <v>103</v>
      </c>
      <c r="E18" s="239" t="s">
        <v>104</v>
      </c>
      <c r="F18" s="217" t="e">
        <f t="shared" si="75"/>
        <v>#N/A</v>
      </c>
      <c r="G18" s="241">
        <f>MATCH(D18,'Year 2006'!A:A,0)</f>
        <v>19</v>
      </c>
      <c r="H18" s="242">
        <f>MATCH(D18,'Year 2017'!A:A,0)</f>
        <v>19</v>
      </c>
      <c r="I18" s="243">
        <f>MATCH(D18,'Year 2013'!A:A,0)</f>
        <v>19</v>
      </c>
      <c r="J18" s="216" t="e">
        <f t="shared" si="76"/>
        <v>#N/A</v>
      </c>
    </row>
    <row r="19" spans="2:210" x14ac:dyDescent="0.3">
      <c r="B19" s="217" t="s">
        <v>30</v>
      </c>
      <c r="C19" s="217" t="s">
        <v>31</v>
      </c>
      <c r="D19" s="215" t="s">
        <v>13</v>
      </c>
      <c r="E19" s="239" t="s">
        <v>105</v>
      </c>
      <c r="F19" s="217">
        <f t="shared" si="75"/>
        <v>9</v>
      </c>
      <c r="G19" s="241">
        <f>MATCH(D19,'Year 2006'!A:A,0)</f>
        <v>20</v>
      </c>
      <c r="H19" s="242">
        <f>MATCH(D19,'Year 2017'!A:A,0)</f>
        <v>20</v>
      </c>
      <c r="I19" s="243">
        <f>MATCH(D19,'Year 2013'!A:A,0)</f>
        <v>20</v>
      </c>
      <c r="J19" s="216" t="str">
        <f t="shared" si="76"/>
        <v>Pump Price of motor gasoline: self-service, all grades, EIA survey (C/Gal)</v>
      </c>
    </row>
    <row r="20" spans="2:210" x14ac:dyDescent="0.3">
      <c r="B20" s="217" t="s">
        <v>32</v>
      </c>
      <c r="C20" s="217" t="s">
        <v>33</v>
      </c>
      <c r="D20" s="215" t="s">
        <v>19</v>
      </c>
      <c r="E20" s="239" t="s">
        <v>106</v>
      </c>
      <c r="F20" s="217">
        <f t="shared" si="75"/>
        <v>12</v>
      </c>
      <c r="G20" s="241">
        <f>MATCH(D20,'Year 2006'!A:A,0)</f>
        <v>21</v>
      </c>
      <c r="H20" s="242">
        <f>MATCH(D20,'Year 2017'!A:A,0)</f>
        <v>21</v>
      </c>
      <c r="I20" s="243">
        <f>MATCH(D20,'Year 2013'!A:A,0)</f>
        <v>21</v>
      </c>
      <c r="J20" s="216" t="str">
        <f t="shared" si="76"/>
        <v>Distillate fuel: retail no. 2 diesel fuel price, incl. tax (C/Gal)</v>
      </c>
      <c r="O20" s="240">
        <f>INDEX('Year 2001'!C:C,Database!$F20)</f>
        <v>152.39999389648438</v>
      </c>
      <c r="P20" s="240">
        <f>INDEX('Year 2001'!D:D,Database!$F20)</f>
        <v>149.19999694824219</v>
      </c>
      <c r="Q20" s="240">
        <f>INDEX('Year 2001'!E:E,Database!$F20)</f>
        <v>139.89999389648438</v>
      </c>
      <c r="R20" s="240">
        <f>INDEX('Year 2001'!F:F,Database!$F20)</f>
        <v>142.20001220703125</v>
      </c>
      <c r="S20" s="240">
        <f>INDEX('Year 2001'!G:G,Database!$F20)</f>
        <v>149.60000610351563</v>
      </c>
      <c r="T20" s="240">
        <f>INDEX('Year 2001'!H:H,Database!$F20)</f>
        <v>148.19999694824219</v>
      </c>
      <c r="U20" s="240">
        <f>INDEX('Year 2001'!I:I,Database!$F20)</f>
        <v>137.5</v>
      </c>
      <c r="V20" s="240">
        <f>INDEX('Year 2001'!J:J,Database!$F20)</f>
        <v>139</v>
      </c>
      <c r="W20" s="240">
        <f>INDEX('Year 2001'!K:K,Database!$F20)</f>
        <v>149.5</v>
      </c>
      <c r="X20" s="240">
        <f>INDEX('Year 2001'!L:L,Database!$F20)</f>
        <v>135</v>
      </c>
      <c r="Y20" s="240">
        <f>INDEX('Year 2001'!M:M,Database!$F20)</f>
        <v>125.89999389648438</v>
      </c>
      <c r="Z20" s="240">
        <f>INDEX('Year 2001'!N:N,Database!$F20)</f>
        <v>116.80000305175781</v>
      </c>
      <c r="AA20" s="240">
        <f>INDEX('Year 2001'!O:O,Database!$F20)</f>
        <v>115.00000762939453</v>
      </c>
      <c r="AB20" s="240">
        <f>INDEX('Year 2001'!P:P,Database!$F20)</f>
        <v>115.19999694824219</v>
      </c>
      <c r="AC20" s="240">
        <f>INDEX('Year 2001'!Q:Q,Database!$F20)</f>
        <v>123</v>
      </c>
      <c r="AD20" s="240">
        <f>INDEX('Year 2001'!R:R,Database!$F20)</f>
        <v>130.89999389648438</v>
      </c>
      <c r="AE20" s="240">
        <f>INDEX('Year 2001'!S:S,Database!$F20)</f>
        <v>130.50001525878906</v>
      </c>
      <c r="AF20" s="240">
        <f>INDEX('Year 2001'!T:T,Database!$F20)</f>
        <v>128.60000610351563</v>
      </c>
      <c r="AG20" s="240">
        <f>INDEX('Year 2001'!U:U,Database!$F20)</f>
        <v>129.89999389648438</v>
      </c>
      <c r="AH20" s="240">
        <f>INDEX('Year 2001'!V:V,Database!$F20)</f>
        <v>133.00001525878906</v>
      </c>
      <c r="AI20" s="240">
        <f>INDEX('Year 2001'!W:W,Database!$F20)</f>
        <v>141.09999084472656</v>
      </c>
      <c r="AJ20" s="240">
        <f>INDEX('Year 2001'!X:X,Database!$F20)</f>
        <v>146.19999694824219</v>
      </c>
      <c r="AK20" s="240">
        <f>INDEX('Year 2001'!Y:Y,Database!$F20)</f>
        <v>142</v>
      </c>
      <c r="AL20" s="240">
        <f>INDEX('Year 2001'!Z:Z,Database!$F20)</f>
        <v>142.80000305175781</v>
      </c>
      <c r="AM20" s="240">
        <f>INDEX('Year 2001'!AA:AA,Database!$F20)</f>
        <v>148.80001831054688</v>
      </c>
      <c r="AN20" s="240">
        <f>INDEX('Year 2001'!AB:AB,Database!$F20)</f>
        <v>165.39999389648438</v>
      </c>
      <c r="AO20" s="240">
        <f>INDEX('Year 2001'!AC:AC,Database!$F20)</f>
        <v>170.80001831054688</v>
      </c>
      <c r="AP20" s="244">
        <f>INDEX('Year 2003'!C:C,Database!$F20)</f>
        <v>148.80000305175781</v>
      </c>
      <c r="AQ20" s="244">
        <f>INDEX('Year 2003'!D:D,Database!$F20)</f>
        <v>165.39999389648438</v>
      </c>
      <c r="AR20" s="244">
        <f>INDEX('Year 2003'!E:E,Database!$F20)</f>
        <v>170.80000305175781</v>
      </c>
      <c r="AS20" s="244">
        <f>INDEX('Year 2003'!F:F,Database!$F20)</f>
        <v>153.30000305175781</v>
      </c>
      <c r="AT20" s="244">
        <f>INDEX('Year 2003'!G:G,Database!$F20)</f>
        <v>145.10000610351563</v>
      </c>
      <c r="AU20" s="244">
        <f>INDEX('Year 2003'!H:H,Database!$F20)</f>
        <v>142.39999389648438</v>
      </c>
      <c r="AV20" s="244">
        <f>INDEX('Year 2003'!I:I,Database!$F20)</f>
        <v>143.5</v>
      </c>
      <c r="AW20" s="244">
        <f>INDEX('Year 2003'!J:J,Database!$F20)</f>
        <v>148.5</v>
      </c>
      <c r="AX20" s="244">
        <f>INDEX('Year 2003'!K:K,Database!$F20)</f>
        <v>146.10000610351563</v>
      </c>
      <c r="AY20" s="244">
        <f>INDEX('Year 2003'!L:L,Database!$F20)</f>
        <v>148.10000610351563</v>
      </c>
      <c r="AZ20" s="244">
        <f>INDEX('Year 2003'!M:M,Database!$F20)</f>
        <v>148.19999694824219</v>
      </c>
      <c r="BA20" s="244">
        <f>INDEX('Year 2003'!N:N,Database!$F20)</f>
        <v>149</v>
      </c>
      <c r="BB20" s="244">
        <f>INDEX('Year 2003'!O:O,Database!$F20)</f>
        <v>155</v>
      </c>
      <c r="BC20" s="244">
        <f>INDEX('Year 2003'!P:P,Database!$F20)</f>
        <v>158.19999694824219</v>
      </c>
      <c r="BD20" s="244">
        <f>INDEX('Year 2003'!Q:Q,Database!$F20)</f>
        <v>162.89999389648438</v>
      </c>
      <c r="BE20" s="244">
        <f>INDEX('Year 2003'!R:R,Database!$F20)</f>
        <v>169.19999694824219</v>
      </c>
      <c r="BF20" s="244">
        <f>INDEX('Year 2003'!S:S,Database!$F20)</f>
        <v>174.60000610351563</v>
      </c>
      <c r="BG20" s="244">
        <f>INDEX('Year 2003'!T:T,Database!$F20)</f>
        <v>171.10000610351563</v>
      </c>
      <c r="BH20" s="222">
        <f>INDEX('Year 2003'!U:U,Database!$F20)</f>
        <v>173.85000610351563</v>
      </c>
      <c r="BI20" s="222">
        <f>INDEX('Year 2003'!V:V,Database!$F20)</f>
        <v>183.19999694824219</v>
      </c>
      <c r="BJ20" s="222">
        <f>INDEX('Year 2003'!W:W,Database!$F20)</f>
        <v>191.19999694824219</v>
      </c>
      <c r="BK20" s="222">
        <f>INDEX('Year 2003'!X:X,Database!$F20)</f>
        <v>213.39999389648438</v>
      </c>
      <c r="BL20" s="222">
        <f>INDEX('Year 2003'!Y:Y,Database!$F20)</f>
        <v>214.69999694824219</v>
      </c>
      <c r="BM20" s="222">
        <f>INDEX('Year 2003'!Z:Z,Database!$F20)</f>
        <v>200.89999389648438</v>
      </c>
      <c r="BN20" s="222">
        <f>INDEX('Year 2003'!AA:AA,Database!$F20)</f>
        <v>195.89999389648438</v>
      </c>
      <c r="BO20" s="222">
        <f>INDEX('Year 2003'!AB:AB,Database!$F20)</f>
        <v>202.69999694824219</v>
      </c>
      <c r="BP20" s="222">
        <f>INDEX('Year 2003'!AC:AC,Database!$F20)</f>
        <v>221.39999389648438</v>
      </c>
      <c r="BQ20" s="222">
        <f>INDEX('Year 2003'!AD:AD,Database!$F20)</f>
        <v>229.19999694824219</v>
      </c>
      <c r="BR20" s="222">
        <f>INDEX('Year 2003'!AE:AE,Database!$F20)</f>
        <v>219.89999389648438</v>
      </c>
      <c r="BS20" s="222">
        <f>INDEX('Year 2003'!AF:AF,Database!$F20)</f>
        <v>229</v>
      </c>
      <c r="BT20" s="222">
        <f>INDEX('Year 2003'!AG:AG,Database!$F20)</f>
        <v>237.30000305175781</v>
      </c>
      <c r="BU20" s="222">
        <f>INDEX('Year 2003'!AH:AH,Database!$F20)</f>
        <v>250</v>
      </c>
      <c r="BV20" s="222">
        <f>INDEX('Year 2003'!AI:AI,Database!$F20)</f>
        <v>281.89999389648438</v>
      </c>
      <c r="BW20" s="222">
        <f>INDEX('Year 2006'!D:D,Database!$G20)</f>
        <v>247.5</v>
      </c>
      <c r="BX20" s="222">
        <f>INDEX('Year 2006'!E:E,Database!$G20)</f>
        <v>255.85</v>
      </c>
      <c r="BY20" s="222">
        <f>INDEX('Year 2006'!F:F,Database!$G20)</f>
        <v>272.8</v>
      </c>
      <c r="BZ20" s="222">
        <f>INDEX('Year 2006'!G:G,Database!$G20)</f>
        <v>289.7</v>
      </c>
      <c r="CA20" s="222">
        <f>INDEX('Year 2006'!H:H,Database!$G20)</f>
        <v>289.8</v>
      </c>
      <c r="CB20" s="222">
        <f>INDEX('Year 2006'!I:I,Database!$G20)</f>
        <v>293.39999999999998</v>
      </c>
      <c r="CC20" s="222">
        <f>INDEX('Year 2006'!J:J,Database!$G20)</f>
        <v>304.5</v>
      </c>
      <c r="CD20" s="222">
        <f>INDEX('Year 2006'!K:K,Database!$G20)</f>
        <v>278.3</v>
      </c>
      <c r="CE20" s="222">
        <f>INDEX('Year 2006'!L:L,Database!$G20)</f>
        <v>251.9</v>
      </c>
      <c r="CF20" s="222">
        <f>INDEX('Year 2006'!M:M,Database!$G20)</f>
        <v>254.45</v>
      </c>
      <c r="CG20" s="222">
        <f>INDEX('Year 2006'!N:N,Database!$G20)</f>
        <v>261</v>
      </c>
      <c r="CH20" s="222">
        <f>INDEX('Year 2006'!O:O,Database!$G20)</f>
        <v>248.5</v>
      </c>
      <c r="CI20" s="222">
        <f>INDEX('Year 2006'!P:P,Database!$G20)</f>
        <v>248.8</v>
      </c>
      <c r="CJ20" s="222">
        <f>INDEX('Year 2006'!Q:Q,Database!$G20)</f>
        <v>266.7</v>
      </c>
      <c r="CK20" s="222">
        <f>INDEX('Year 2006'!R:R,Database!$G20)</f>
        <v>283.39999999999998</v>
      </c>
      <c r="CL20" s="222">
        <f>INDEX('Year 2006'!S:S,Database!$G20)</f>
        <v>279.60000000000002</v>
      </c>
      <c r="CM20" s="222">
        <f>INDEX('Year 2006'!T:T,Database!$G20)</f>
        <v>280.8</v>
      </c>
      <c r="CN20" s="222">
        <f>INDEX('Year 2006'!U:U,Database!$G20)</f>
        <v>286.8</v>
      </c>
      <c r="CO20" s="222">
        <f>INDEX('Year 2006'!V:V,Database!$G20)</f>
        <v>286.89999999999998</v>
      </c>
      <c r="CP20" s="222">
        <f>INDEX('Year 2006'!W:W,Database!$G20)</f>
        <v>295.3</v>
      </c>
      <c r="CQ20" s="222">
        <f>INDEX('Year 2006'!X:X,Database!$G20)</f>
        <v>307.5</v>
      </c>
      <c r="CR20" s="222">
        <f>INDEX('Year 2006'!Y:Y,Database!$G20)</f>
        <v>339.55</v>
      </c>
      <c r="CS20" s="222">
        <f>INDEX('Year 2006'!Z:Z,Database!$G20)</f>
        <v>334.1</v>
      </c>
      <c r="CT20" s="222">
        <f>INDEX('Year 2006'!AA:AA,Database!$G20)</f>
        <v>330.77499999999998</v>
      </c>
      <c r="CU20" s="222">
        <f>INDEX('Year 2006'!AB:AB,Database!$G20)</f>
        <v>337.7</v>
      </c>
      <c r="CV20" s="222">
        <f>INDEX('Year 2006'!AC:AC,Database!$G20)</f>
        <v>388.1</v>
      </c>
      <c r="CW20" s="222">
        <f>INDEX('Year 2006'!AD:AD,Database!$G20)</f>
        <v>408.4</v>
      </c>
      <c r="CX20" s="222">
        <f>INDEX('Year 2006'!AE:AE,Database!$G20)</f>
        <v>442.5</v>
      </c>
      <c r="CY20" s="222">
        <f>INDEX('Year 2006'!AF:AF,Database!$G20)</f>
        <v>467.68</v>
      </c>
      <c r="CZ20" s="222">
        <f>INDEX('Year 2006'!AG:AG,Database!$G20)</f>
        <v>470.3</v>
      </c>
      <c r="DA20" s="222">
        <f>INDEX('Year 2006'!AH:AH,Database!$G20)</f>
        <v>430.17500000000001</v>
      </c>
      <c r="DB20" s="222">
        <f>INDEX('Year 2006'!AI:AI,Database!$G20)</f>
        <v>402.4</v>
      </c>
      <c r="DC20" s="222">
        <f>INDEX('Year 2006'!AJ:AJ,Database!$G20)</f>
        <v>357.6</v>
      </c>
      <c r="DD20" s="222">
        <f>INDEX('Year 2006'!AK:AK,Database!$G20)</f>
        <v>287.60000000000002</v>
      </c>
      <c r="DE20" s="222">
        <f>INDEX('Year 2006'!AL:AL,Database!$G20)</f>
        <v>244.9</v>
      </c>
      <c r="DF20" s="222">
        <f>INDEX('Year 2006'!AM:AM,Database!$G20)</f>
        <v>229.2</v>
      </c>
      <c r="DG20" s="222">
        <f>INDEX('Year 2006'!AN:AN,Database!$G20)</f>
        <v>219.5</v>
      </c>
      <c r="DH20" s="222">
        <f>INDEX('Year 2006'!AO:AO,Database!$G20)</f>
        <v>209.2</v>
      </c>
      <c r="DI20" s="222">
        <f>INDEX('Year 2006'!AP:AP,Database!$G20)</f>
        <v>221.97499999999999</v>
      </c>
      <c r="DJ20" s="222">
        <f>INDEX('Year 2006'!AQ:AQ,Database!$G20)</f>
        <v>222.65</v>
      </c>
      <c r="DK20" s="222">
        <f>INDEX('Year 2006'!AR:AR,Database!$G20)</f>
        <v>252.9</v>
      </c>
      <c r="DL20" s="222">
        <f>INDEX('Year 2006'!AS:AS,Database!$G20)</f>
        <v>254</v>
      </c>
      <c r="DM20" s="222">
        <f>INDEX('Year 2006'!AT:AT,Database!$G20)</f>
        <v>263.39999999999998</v>
      </c>
      <c r="DN20" s="222">
        <f>INDEX('Year 2006'!AU:AU,Database!$G20)</f>
        <v>262.60000000000002</v>
      </c>
      <c r="DO20" s="222">
        <f>INDEX('Year 2006'!AV:AV,Database!$G20)</f>
        <v>267.2</v>
      </c>
      <c r="DP20" s="222">
        <f>INDEX('Year 2006'!AW:AW,Database!$G20)</f>
        <v>279.2</v>
      </c>
      <c r="DQ20" s="222">
        <f>INDEX('Year 2006'!AX:AX,Database!$G20)</f>
        <v>274.39999999999998</v>
      </c>
      <c r="DR20" s="222">
        <f>INDEX('Year 2006'!AY:AY,Database!$G20)</f>
        <v>284.78410000000002</v>
      </c>
      <c r="DS20" s="222">
        <f>INDEX('Year 2006'!AZ:AZ,Database!$G20)</f>
        <v>287.61329999999998</v>
      </c>
      <c r="DT20" s="222">
        <f>INDEX('Year 2006'!BA:BA,Database!$G20)</f>
        <v>290.0224</v>
      </c>
      <c r="DU20" s="222">
        <f>INDEX('Year 2006'!BB:BB,Database!$G20)</f>
        <v>294.8526</v>
      </c>
      <c r="DV20" s="222">
        <f>INDEX('Year 2006'!BC:BC,Database!$G20)</f>
        <v>298.94099999999997</v>
      </c>
      <c r="DW20" s="222">
        <f>INDEX('Year 2006'!BD:BD,Database!$G20)</f>
        <v>304.1123</v>
      </c>
      <c r="DX20" s="222">
        <f>INDEX('Year 2006'!BE:BE,Database!$G20)</f>
        <v>304.11369999999999</v>
      </c>
      <c r="DY20" s="222">
        <f>INDEX('Year 2006'!BF:BF,Database!$G20)</f>
        <v>302.12860000000001</v>
      </c>
      <c r="DZ20" s="222">
        <f>INDEX('Year 2006'!BG:BG,Database!$G20)</f>
        <v>301.97899999999998</v>
      </c>
      <c r="EA20" s="222">
        <f>INDEX('Year 2006'!BH:BH,Database!$G20)</f>
        <v>304.33890000000002</v>
      </c>
      <c r="EB20" s="222">
        <f>INDEX('Year 2006'!BI:BI,Database!$G20)</f>
        <v>303.85820000000001</v>
      </c>
      <c r="EC20" s="222">
        <f>INDEX('Year 2006'!BJ:BJ,Database!$G20)</f>
        <v>303.61470000000003</v>
      </c>
      <c r="ED20" s="222">
        <f>INDEX('Year 2006'!BK:BK,Database!$G20)</f>
        <v>303.30549999999999</v>
      </c>
      <c r="EE20" s="222">
        <f>INDEX('Year 2013'!AA:AA,Database!$I20)</f>
        <v>338.78</v>
      </c>
      <c r="EF20" s="222">
        <f>INDEX('Year 2013'!AB:AB,Database!$I20)</f>
        <v>358.4</v>
      </c>
      <c r="EG20" s="222">
        <f>INDEX('Year 2013'!AC:AC,Database!$I20)</f>
        <v>390.45</v>
      </c>
      <c r="EH20" s="222">
        <f>INDEX('Year 2013'!AD:AD,Database!$I20)</f>
        <v>406.42500000000001</v>
      </c>
      <c r="EI20" s="222">
        <f>INDEX('Year 2013'!AE:AE,Database!$I20)</f>
        <v>404.68</v>
      </c>
      <c r="EJ20" s="222">
        <f>INDEX('Year 2013'!AF:AF,Database!$I20)</f>
        <v>393.3</v>
      </c>
      <c r="EK20" s="222">
        <f>INDEX('Year 2013'!AG:AG,Database!$I20)</f>
        <v>390.52499999999998</v>
      </c>
      <c r="EL20" s="222">
        <f>INDEX('Year 2013'!AH:AH,Database!$I20)</f>
        <v>385.98</v>
      </c>
      <c r="EM20" s="222">
        <f>INDEX('Year 2013'!AI:AI,Database!$I20)</f>
        <v>383.72500000000002</v>
      </c>
      <c r="EN20" s="222">
        <f>INDEX('Year 2013'!AJ:AJ,Database!$I20)</f>
        <v>379.76</v>
      </c>
      <c r="EO20" s="222">
        <f>INDEX('Year 2013'!AK:AK,Database!$I20)</f>
        <v>396.2</v>
      </c>
      <c r="EP20" s="222">
        <f>INDEX('Year 2013'!AL:AL,Database!$I20)</f>
        <v>386.1</v>
      </c>
      <c r="EQ20" s="222">
        <f>INDEX('Year 2013'!AM:AM,Database!$I20)</f>
        <v>383.26</v>
      </c>
      <c r="ER20" s="222">
        <f>INDEX('Year 2013'!AN:AN,Database!$I20)</f>
        <v>395.25</v>
      </c>
      <c r="ES20" s="222">
        <f>INDEX('Year 2013'!AO:AO,Database!$I20)</f>
        <v>412.65</v>
      </c>
      <c r="ET20" s="222">
        <f>INDEX('Year 2013'!AP:AP,Database!$I20)</f>
        <v>411.5</v>
      </c>
      <c r="EU20" s="222">
        <f>INDEX('Year 2013'!AQ:AQ,Database!$I20)</f>
        <v>397.85</v>
      </c>
      <c r="EV20" s="222">
        <f>INDEX('Year 2013'!AR:AR,Database!$I20)</f>
        <v>375.85</v>
      </c>
      <c r="EW20" s="222">
        <f>INDEX('Year 2013'!AS:AS,Database!$I20)</f>
        <v>372.1</v>
      </c>
      <c r="EX20" s="222">
        <f>INDEX('Year 2013'!AT:AT,Database!$I20)</f>
        <v>398.25</v>
      </c>
      <c r="EY20" s="222">
        <f>INDEX('Year 2013'!AU:AU,Database!$I20)</f>
        <v>412</v>
      </c>
      <c r="EZ20" s="222">
        <f>INDEX('Year 2013'!AV:AV,Database!$I20)</f>
        <v>409.38</v>
      </c>
      <c r="FA20" s="222">
        <f>INDEX('Year 2013'!AW:AW,Database!$I20)</f>
        <v>400</v>
      </c>
      <c r="FB20" s="222">
        <f>INDEX('Year 2013'!AX:AX,Database!$I20)</f>
        <v>396.08</v>
      </c>
      <c r="FC20" s="222">
        <f>INDEX('Year 2017'!C:C,Database!$H20)</f>
        <v>390.85</v>
      </c>
      <c r="FD20" s="222">
        <f>INDEX('Year 2017'!D:D,Database!$H20)</f>
        <v>411.05</v>
      </c>
      <c r="FE20" s="222">
        <f>INDEX('Year 2017'!E:E,Database!$H20)</f>
        <v>406.77499999999998</v>
      </c>
      <c r="FF20" s="222">
        <f>INDEX('Year 2017'!F:F,Database!$H20)</f>
        <v>393</v>
      </c>
      <c r="FG20" s="222">
        <f>INDEX('Year 2017'!G:G,Database!$H20)</f>
        <v>387.02499999999998</v>
      </c>
      <c r="FH20" s="222">
        <f>INDEX('Year 2017'!H:H,Database!$H20)</f>
        <v>384.92500000000001</v>
      </c>
      <c r="FI20" s="222">
        <f>INDEX('Year 2017'!I:I,Database!$H20)</f>
        <v>386.6</v>
      </c>
      <c r="FJ20" s="222">
        <f>INDEX('Year 2017'!J:J,Database!$H20)</f>
        <v>390.45</v>
      </c>
      <c r="FK20" s="222">
        <f>INDEX('Year 2017'!K:K,Database!$H20)</f>
        <v>396.08</v>
      </c>
      <c r="FL20" s="222">
        <f>INDEX('Year 2017'!L:L,Database!$H20)</f>
        <v>388.47500000000002</v>
      </c>
      <c r="FM20" s="222">
        <f>INDEX('Year 2017'!M:M,Database!$H20)</f>
        <v>383.875</v>
      </c>
      <c r="FN20" s="222">
        <f>INDEX('Year 2017'!N:N,Database!$H20)</f>
        <v>388.18</v>
      </c>
      <c r="FO20" s="222">
        <f>INDEX('Year 2017'!O:O,Database!$H20)</f>
        <v>389.32499999999999</v>
      </c>
      <c r="FP20" s="222">
        <f>INDEX('Year 2017'!P:P,Database!$H20)</f>
        <v>398.35</v>
      </c>
      <c r="FQ20" s="222">
        <f>INDEX('Year 2017'!Q:Q,Database!$H20)</f>
        <v>400.06</v>
      </c>
      <c r="FR20" s="222">
        <f>INDEX('Year 2017'!R:R,Database!$H20)</f>
        <v>396.42500000000001</v>
      </c>
      <c r="FS20" s="222">
        <f>INDEX('Year 2017'!S:S,Database!$H20)</f>
        <v>394.27499999999998</v>
      </c>
      <c r="FT20" s="222">
        <f>INDEX('Year 2017'!T:T,Database!$H20)</f>
        <v>390.62</v>
      </c>
      <c r="FU20" s="222">
        <f>INDEX('Year 2017'!U:U,Database!$H20)</f>
        <v>388.35</v>
      </c>
      <c r="FV20" s="222">
        <f>INDEX('Year 2017'!V:V,Database!$H20)</f>
        <v>383.8</v>
      </c>
      <c r="FW20" s="222">
        <f>INDEX('Year 2017'!W:W,Database!$H20)</f>
        <v>379.24</v>
      </c>
      <c r="FX20" s="222">
        <f>INDEX('Year 2017'!X:X,Database!$H20)</f>
        <v>368.05</v>
      </c>
      <c r="FY20" s="222">
        <f>INDEX('Year 2017'!Y:Y,Database!$H20)</f>
        <v>364.72500000000002</v>
      </c>
      <c r="FZ20" s="222">
        <f>INDEX('Year 2017'!Z:Z,Database!$H20)</f>
        <v>341.06</v>
      </c>
      <c r="GA20" s="222">
        <f>INDEX('Year 2017'!AA:AA,Database!$H20)</f>
        <v>299.72500000000002</v>
      </c>
      <c r="GB20" s="222">
        <f>INDEX('Year 2017'!AB:AB,Database!$H20)</f>
        <v>285.77499999999998</v>
      </c>
      <c r="GC20" s="222">
        <f>INDEX('Year 2017'!AC:AC,Database!$H20)</f>
        <v>289.7</v>
      </c>
      <c r="GD20" s="222">
        <f>INDEX('Year 2017'!AD:AD,Database!$H20)</f>
        <v>278.22500000000002</v>
      </c>
      <c r="GE20" s="222">
        <f>INDEX('Year 2017'!AE:AE,Database!$H20)</f>
        <v>288.75</v>
      </c>
      <c r="GF20" s="222">
        <f>INDEX('Year 2017'!AF:AF,Database!$H20)</f>
        <v>287.3</v>
      </c>
      <c r="GG20" s="222">
        <f>INDEX('Year 2017'!AG:AG,Database!$H20)</f>
        <v>278.77499999999998</v>
      </c>
      <c r="GH20" s="222">
        <f>INDEX('Year 2017'!AH:AH,Database!$H20)</f>
        <v>259.5</v>
      </c>
      <c r="GI20" s="222">
        <f>INDEX('Year 2017'!AI:AI,Database!$H20)</f>
        <v>250.5</v>
      </c>
      <c r="GJ20" s="222">
        <f>INDEX('Year 2017'!AJ:AJ,Database!$H20)</f>
        <v>251.92500000000001</v>
      </c>
      <c r="GK20" s="222">
        <f>INDEX('Year 2017'!AK:AK,Database!$H20)</f>
        <v>246.7</v>
      </c>
      <c r="GL20" s="222">
        <f>INDEX('Year 2017'!AL:AL,Database!$H20)</f>
        <v>230.9</v>
      </c>
      <c r="GM20" s="222">
        <f>INDEX('Year 2017'!AM:AM,Database!$H20)</f>
        <v>214.27500000000001</v>
      </c>
      <c r="GN20" s="222">
        <f>INDEX('Year 2017'!AN:AN,Database!$H20)</f>
        <v>199.82</v>
      </c>
      <c r="GO20" s="222">
        <f>INDEX('Year 2017'!AO:AO,Database!$H20)</f>
        <v>209</v>
      </c>
      <c r="GP20" s="222">
        <f>INDEX('Year 2017'!AP:AP,Database!$H20)</f>
        <v>215.15</v>
      </c>
      <c r="GQ20" s="222">
        <f>INDEX('Year 2017'!AQ:AQ,Database!$H20)</f>
        <v>231.46</v>
      </c>
      <c r="GR20" s="222">
        <f>INDEX('Year 2017'!AR:AR,Database!$H20)</f>
        <v>242.25</v>
      </c>
      <c r="GS20" s="222">
        <f>INDEX('Year 2017'!AS:AS,Database!$H20)</f>
        <v>240.45</v>
      </c>
      <c r="GT20" s="222">
        <f>INDEX('Year 2017'!AT:AT,Database!$H20)</f>
        <v>235.06</v>
      </c>
      <c r="GU20" s="222">
        <f>INDEX('Year 2017'!AU:AU,Database!$H20)</f>
        <v>239.42500000000001</v>
      </c>
      <c r="GV20" s="222">
        <f>INDEX('Year 2017'!AV:AV,Database!$H20)</f>
        <v>245.44</v>
      </c>
      <c r="GW20" s="222">
        <f>INDEX('Year 2017'!AW:AW,Database!$H20)</f>
        <v>243.85</v>
      </c>
      <c r="GX20" s="222">
        <f>INDEX('Year 2017'!AX:AX,Database!$H20)</f>
        <v>251</v>
      </c>
      <c r="GY20" s="222">
        <f>INDEX('Year 2017'!AY:AY,Database!$H20)</f>
        <v>257.98</v>
      </c>
      <c r="GZ20" s="222">
        <f>INDEX('Year 2017'!AZ:AZ,Database!$H20)</f>
        <v>256.8</v>
      </c>
      <c r="HA20" s="222">
        <f>INDEX('Year 2017'!BA:BA,Database!$H20)</f>
        <v>255.35</v>
      </c>
      <c r="HB20" s="222">
        <f>INDEX('Year 2017'!BB:BB,Database!$H20)</f>
        <v>263.07470000000001</v>
      </c>
    </row>
    <row r="21" spans="2:210" x14ac:dyDescent="0.3">
      <c r="B21" s="217" t="s">
        <v>34</v>
      </c>
      <c r="C21" s="217" t="s">
        <v>35</v>
      </c>
      <c r="D21" s="215" t="s">
        <v>107</v>
      </c>
      <c r="E21" s="239" t="s">
        <v>98</v>
      </c>
      <c r="F21" s="217" t="e">
        <f t="shared" si="75"/>
        <v>#N/A</v>
      </c>
      <c r="G21" s="241">
        <f>MATCH(D21,'Year 2006'!A:A,0)</f>
        <v>22</v>
      </c>
      <c r="H21" s="242">
        <f>MATCH(D21,'Year 2017'!A:A,0)</f>
        <v>22</v>
      </c>
      <c r="I21" s="243">
        <f>MATCH(D21,'Year 2013'!A:A,0)</f>
        <v>22</v>
      </c>
      <c r="J21" s="216" t="e">
        <f t="shared" si="76"/>
        <v>#N/A</v>
      </c>
      <c r="FC21" s="222">
        <f>INDEX('Year 2017'!C:C,Database!$H21)</f>
        <v>384.1</v>
      </c>
      <c r="FD21" s="222">
        <f>INDEX('Year 2017'!D:D,Database!$H21)</f>
        <v>396.5</v>
      </c>
      <c r="FE21" s="222">
        <f>INDEX('Year 2017'!E:E,Database!$H21)</f>
        <v>387.9</v>
      </c>
      <c r="FF21" s="222">
        <f>INDEX('Year 2017'!F:F,Database!$H21)</f>
        <v>370.1</v>
      </c>
      <c r="FG21" s="222">
        <f>INDEX('Year 2017'!G:G,Database!$H21)</f>
        <v>359.9</v>
      </c>
      <c r="FH21" s="222">
        <f>INDEX('Year 2017'!H:H,Database!$H21)</f>
        <v>356.9</v>
      </c>
      <c r="FI21" s="222">
        <f>INDEX('Year 2017'!I:I,Database!$H21)</f>
        <v>360.4</v>
      </c>
      <c r="FJ21" s="222">
        <f>INDEX('Year 2017'!J:J,Database!$H21)</f>
        <v>365.1</v>
      </c>
      <c r="FK21" s="222">
        <f>INDEX('Year 2017'!K:K,Database!$H21)</f>
        <v>369.4</v>
      </c>
      <c r="FL21" s="222">
        <f>INDEX('Year 2017'!L:L,Database!$H21)</f>
        <v>368.4</v>
      </c>
      <c r="FM21" s="222">
        <f>INDEX('Year 2017'!M:M,Database!$H21)</f>
        <v>368.3</v>
      </c>
      <c r="FN21" s="222">
        <f>INDEX('Year 2017'!N:N,Database!$H21)</f>
        <v>377.2</v>
      </c>
      <c r="FO21" s="222">
        <f>INDEX('Year 2017'!O:O,Database!$H21)</f>
        <v>390.4</v>
      </c>
      <c r="FP21" s="222">
        <f>INDEX('Year 2017'!P:P,Database!$H21)</f>
        <v>407.2</v>
      </c>
      <c r="FQ21" s="222">
        <f>INDEX('Year 2017'!Q:Q,Database!$H21)</f>
        <v>395.2</v>
      </c>
      <c r="FR21" s="222">
        <f>INDEX('Year 2017'!R:R,Database!$H21)</f>
        <v>383</v>
      </c>
      <c r="FS21" s="222">
        <f>INDEX('Year 2017'!S:S,Database!$H21)</f>
        <v>381.5</v>
      </c>
      <c r="FT21" s="222">
        <f>INDEX('Year 2017'!T:T,Database!$H21)</f>
        <v>377.9</v>
      </c>
      <c r="FU21" s="222">
        <f>INDEX('Year 2017'!U:U,Database!$H21)</f>
        <v>375.3</v>
      </c>
      <c r="FV21" s="222">
        <f>INDEX('Year 2017'!V:V,Database!$H21)</f>
        <v>370.5</v>
      </c>
      <c r="FW21" s="222">
        <f>INDEX('Year 2017'!W:W,Database!$H21)</f>
        <v>364.2</v>
      </c>
      <c r="FX21" s="222">
        <f>INDEX('Year 2017'!X:X,Database!$H21)</f>
        <v>351.5</v>
      </c>
      <c r="FY21" s="222">
        <f>INDEX('Year 2017'!Y:Y,Database!$H21)</f>
        <v>338.4</v>
      </c>
      <c r="FZ21" s="222">
        <f>INDEX('Year 2017'!Z:Z,Database!$H21)</f>
        <v>313.8</v>
      </c>
      <c r="GA21" s="222">
        <f>INDEX('Year 2017'!AA:AA,Database!$H21)</f>
        <v>281.10000000000002</v>
      </c>
      <c r="GB21" s="222">
        <f>INDEX('Year 2017'!AB:AB,Database!$H21)</f>
        <v>286.39999999999998</v>
      </c>
      <c r="GC21" s="222">
        <f>INDEX('Year 2017'!AC:AC,Database!$H21)</f>
        <v>301.89999999999998</v>
      </c>
      <c r="GD21" s="222">
        <f>INDEX('Year 2017'!AD:AD,Database!$H21)</f>
        <v>275.5</v>
      </c>
      <c r="GE21" s="222">
        <f>INDEX('Year 2017'!AE:AE,Database!$H21)</f>
        <v>278.8</v>
      </c>
      <c r="GF21" s="222">
        <f>INDEX('Year 2017'!AF:AF,Database!$H21)</f>
        <v>274.3</v>
      </c>
      <c r="GG21" s="222">
        <f>INDEX('Year 2017'!AG:AG,Database!$H21)</f>
        <v>265.10000000000002</v>
      </c>
      <c r="GH21" s="222">
        <f>INDEX('Year 2017'!AH:AH,Database!$H21)</f>
        <v>243.7</v>
      </c>
      <c r="GI21" s="222">
        <f>INDEX('Year 2017'!AI:AI,Database!$H21)</f>
        <v>237.6</v>
      </c>
      <c r="GJ21" s="222">
        <f>INDEX('Year 2017'!AJ:AJ,Database!$H21)</f>
        <v>235</v>
      </c>
      <c r="GK21" s="222">
        <f>INDEX('Year 2017'!AK:AK,Database!$H21)</f>
        <v>230.2</v>
      </c>
      <c r="GL21" s="222">
        <f>INDEX('Year 2017'!AL:AL,Database!$H21)</f>
        <v>211.4</v>
      </c>
      <c r="GM21" s="222">
        <f>INDEX('Year 2017'!AM:AM,Database!$H21)</f>
        <v>197</v>
      </c>
      <c r="GN21" s="222">
        <f>INDEX('Year 2017'!AN:AN,Database!$H21)</f>
        <v>192.3</v>
      </c>
      <c r="GO21" s="222">
        <f>INDEX('Year 2017'!AO:AO,Database!$H21)</f>
        <v>194.7</v>
      </c>
      <c r="GP21" s="222">
        <f>INDEX('Year 2017'!AP:AP,Database!$H21)</f>
        <v>198.9</v>
      </c>
      <c r="GQ21" s="222">
        <f>INDEX('Year 2017'!AQ:AQ,Database!$H21)</f>
        <v>209.7</v>
      </c>
      <c r="GR21" s="222">
        <f>INDEX('Year 2017'!AR:AR,Database!$H21)</f>
        <v>215.5</v>
      </c>
      <c r="GS21" s="222">
        <f>INDEX('Year 2017'!AS:AS,Database!$H21)</f>
        <v>213</v>
      </c>
      <c r="GT21" s="222">
        <f>INDEX('Year 2017'!AT:AT,Database!$H21)</f>
        <v>207.3</v>
      </c>
      <c r="GU21" s="222">
        <f>INDEX('Year 2017'!AU:AU,Database!$H21)</f>
        <v>212.2</v>
      </c>
      <c r="GV21" s="222">
        <f>INDEX('Year 2017'!AV:AV,Database!$H21)</f>
        <v>228.8</v>
      </c>
      <c r="GW21" s="222">
        <f>INDEX('Year 2017'!AW:AW,Database!$H21)</f>
        <v>225.6</v>
      </c>
      <c r="GX21" s="222">
        <f>INDEX('Year 2017'!AX:AX,Database!$H21)</f>
        <v>239.4</v>
      </c>
      <c r="GY21" s="222">
        <f>INDEX('Year 2017'!AY:AY,Database!$H21)</f>
        <v>248.2</v>
      </c>
      <c r="GZ21" s="222">
        <f>INDEX('Year 2017'!AZ:AZ,Database!$H21)</f>
        <v>252.45670000000001</v>
      </c>
      <c r="HA21" s="222">
        <f>INDEX('Year 2017'!BA:BA,Database!$H21)</f>
        <v>255.26300000000001</v>
      </c>
      <c r="HB21" s="222">
        <f>INDEX('Year 2017'!BB:BB,Database!$H21)</f>
        <v>253.0068</v>
      </c>
    </row>
    <row r="22" spans="2:210" x14ac:dyDescent="0.3">
      <c r="B22" s="217" t="s">
        <v>36</v>
      </c>
      <c r="C22" s="217" t="s">
        <v>37</v>
      </c>
      <c r="D22" s="238"/>
      <c r="E22" s="214" t="s">
        <v>108</v>
      </c>
      <c r="F22" s="217" t="e">
        <f t="shared" si="75"/>
        <v>#N/A</v>
      </c>
      <c r="G22" s="241" t="e">
        <f>MATCH(D22,'Year 2006'!A:A,0)</f>
        <v>#N/A</v>
      </c>
      <c r="H22" s="242" t="e">
        <f>MATCH(D22,'Year 2017'!A:A,0)</f>
        <v>#N/A</v>
      </c>
      <c r="I22" s="243" t="e">
        <f>MATCH(D22,'Year 2013'!A:A,0)</f>
        <v>#N/A</v>
      </c>
      <c r="J22" s="216" t="e">
        <f t="shared" si="76"/>
        <v>#N/A</v>
      </c>
    </row>
    <row r="23" spans="2:210" x14ac:dyDescent="0.3">
      <c r="B23" s="215" t="s">
        <v>109</v>
      </c>
      <c r="C23" s="217" t="s">
        <v>39</v>
      </c>
      <c r="D23" s="215" t="s">
        <v>109</v>
      </c>
      <c r="E23" s="239" t="s">
        <v>110</v>
      </c>
      <c r="F23" s="217">
        <f t="shared" si="75"/>
        <v>23</v>
      </c>
      <c r="G23" s="241">
        <f>MATCH(D23,'Year 2006'!A:A,0)</f>
        <v>26</v>
      </c>
      <c r="H23" s="242">
        <f>MATCH(D23,'Year 2017'!A:A,0)</f>
        <v>24</v>
      </c>
      <c r="I23" s="243">
        <f>MATCH(D23,'Year 2013'!A:A,0)</f>
        <v>24</v>
      </c>
      <c r="J23" s="216" t="str">
        <f t="shared" si="76"/>
        <v>Spot natural gas wellhead price ($/MMBTU)</v>
      </c>
      <c r="O23" s="240">
        <f>INDEX('Year 2001'!C:C,Database!$F23)</f>
        <v>8.7200002670288086</v>
      </c>
      <c r="P23" s="240">
        <f>INDEX('Year 2001'!D:D,Database!$F23)</f>
        <v>5.630000114440918</v>
      </c>
      <c r="Q23" s="240">
        <f>INDEX('Year 2001'!E:E,Database!$F23)</f>
        <v>5.0100002288818359</v>
      </c>
      <c r="R23" s="240">
        <f>INDEX('Year 2001'!F:F,Database!$F23)</f>
        <v>5.0500001907348633</v>
      </c>
      <c r="S23" s="240">
        <f>INDEX('Year 2001'!G:G,Database!$F23)</f>
        <v>4.070000171661377</v>
      </c>
      <c r="T23" s="240">
        <f>INDEX('Year 2001'!H:H,Database!$F23)</f>
        <v>3.5199997425079346</v>
      </c>
      <c r="U23" s="240">
        <f>INDEX('Year 2001'!I:I,Database!$F23)</f>
        <v>2.9600000381469727</v>
      </c>
      <c r="V23" s="240">
        <f>INDEX('Year 2001'!J:J,Database!$F23)</f>
        <v>2.9500002861022949</v>
      </c>
      <c r="W23" s="240">
        <f>INDEX('Year 2001'!K:K,Database!$F23)</f>
        <v>2.0799999237060547</v>
      </c>
      <c r="X23" s="240">
        <f>INDEX('Year 2001'!L:L,Database!$F23)</f>
        <v>2.2799999713897705</v>
      </c>
      <c r="Y23" s="240">
        <f>INDEX('Year 2001'!M:M,Database!$F23)</f>
        <v>2.190000057220459</v>
      </c>
      <c r="Z23" s="240">
        <f>INDEX('Year 2001'!N:N,Database!$F23)</f>
        <v>2.1600000858306885</v>
      </c>
      <c r="AA23" s="240">
        <f>INDEX('Year 2001'!O:O,Database!$F23)</f>
        <v>2.1500000953674316</v>
      </c>
      <c r="AB23" s="240">
        <f>INDEX('Year 2001'!P:P,Database!$F23)</f>
        <v>2.2400000095367432</v>
      </c>
      <c r="AC23" s="240">
        <f>INDEX('Year 2001'!Q:Q,Database!$F23)</f>
        <v>2.9000000953674316</v>
      </c>
      <c r="AD23" s="240">
        <f>INDEX('Year 2001'!R:R,Database!$F23)</f>
        <v>3.1600003242492676</v>
      </c>
      <c r="AE23" s="240">
        <f>INDEX('Year 2001'!S:S,Database!$F23)</f>
        <v>3.2400000095367432</v>
      </c>
      <c r="AF23" s="240">
        <f>INDEX('Year 2001'!T:T,Database!$F23)</f>
        <v>3.0099997520446777</v>
      </c>
      <c r="AG23" s="240">
        <f>INDEX('Year 2001'!U:U,Database!$F23)</f>
        <v>2.9199998378753662</v>
      </c>
      <c r="AH23" s="240">
        <f>INDEX('Year 2001'!V:V,Database!$F23)</f>
        <v>2.869999885559082</v>
      </c>
      <c r="AI23" s="240">
        <f>INDEX('Year 2001'!W:W,Database!$F23)</f>
        <v>3.130000114440918</v>
      </c>
      <c r="AJ23" s="240">
        <f>INDEX('Year 2001'!X:X,Database!$F23)</f>
        <v>3.690000057220459</v>
      </c>
      <c r="AK23" s="240">
        <f>INDEX('Year 2001'!Y:Y,Database!$F23)</f>
        <v>3.8600001335144043</v>
      </c>
      <c r="AL23" s="240">
        <f>INDEX('Year 2001'!Z:Z,Database!$F23)</f>
        <v>4.3499999046325684</v>
      </c>
      <c r="AM23" s="240">
        <f>INDEX('Year 2001'!AA:AA,Database!$F23)</f>
        <v>5.1500005722045898</v>
      </c>
      <c r="AN23" s="240">
        <f>INDEX('Year 2001'!AB:AB,Database!$F23)</f>
        <v>6.9099998474121094</v>
      </c>
      <c r="AO23" s="240">
        <f>INDEX('Year 2001'!AC:AC,Database!$F23)</f>
        <v>7.1400003433227539</v>
      </c>
      <c r="AP23" s="244">
        <f>INDEX('Year 2003'!C:C,Database!$F23)</f>
        <v>5.1500000953674316</v>
      </c>
      <c r="AQ23" s="244">
        <f>INDEX('Year 2003'!D:D,Database!$F23)</f>
        <v>6.9099998474121094</v>
      </c>
      <c r="AR23" s="244">
        <f>INDEX('Year 2003'!E:E,Database!$F23)</f>
        <v>7.1399998664855957</v>
      </c>
      <c r="AS23" s="244">
        <f>INDEX('Year 2003'!F:F,Database!$F23)</f>
        <v>4.940000057220459</v>
      </c>
      <c r="AT23" s="244">
        <f>INDEX('Year 2003'!G:G,Database!$F23)</f>
        <v>5.4800000190734863</v>
      </c>
      <c r="AU23" s="244">
        <f>INDEX('Year 2003'!H:H,Database!$F23)</f>
        <v>5.6500000953674316</v>
      </c>
      <c r="AV23" s="244">
        <f>INDEX('Year 2003'!I:I,Database!$F23)</f>
        <v>4.869999885559082</v>
      </c>
      <c r="AW23" s="244">
        <f>INDEX('Year 2003'!J:J,Database!$F23)</f>
        <v>4.880000114440918</v>
      </c>
      <c r="AX23" s="244">
        <f>INDEX('Year 2003'!K:K,Database!$F23)</f>
        <v>4.4600000381469727</v>
      </c>
      <c r="AY23" s="244">
        <f>INDEX('Year 2003'!L:L,Database!$F23)</f>
        <v>4.5</v>
      </c>
      <c r="AZ23" s="244">
        <f>INDEX('Year 2003'!M:M,Database!$F23)</f>
        <v>4.3299999237060547</v>
      </c>
      <c r="BA23" s="244">
        <f>INDEX('Year 2003'!N:N,Database!$F23)</f>
        <v>5.880000114440918</v>
      </c>
      <c r="BB23" s="244">
        <f>INDEX('Year 2003'!O:O,Database!$F23)</f>
        <v>5.9000000953674316</v>
      </c>
      <c r="BC23" s="244">
        <f>INDEX('Year 2003'!P:P,Database!$F23)</f>
        <v>4.7899999618530273</v>
      </c>
      <c r="BD23" s="244">
        <f>INDEX('Year 2003'!Q:Q,Database!$F23)</f>
        <v>5.1999998092651367</v>
      </c>
      <c r="BE23" s="244">
        <f>INDEX('Year 2003'!R:R,Database!$F23)</f>
        <v>5.619999885559082</v>
      </c>
      <c r="BF23" s="244">
        <f>INDEX('Year 2003'!S:S,Database!$F23)</f>
        <v>6.1700000762939453</v>
      </c>
      <c r="BG23" s="244">
        <f>INDEX('Year 2003'!T:T,Database!$F23)</f>
        <v>6.1100001335144043</v>
      </c>
      <c r="BH23" s="222">
        <f>INDEX('Year 2003'!U:U,Database!$F23)</f>
        <v>5.809999942779541</v>
      </c>
      <c r="BI23" s="222">
        <f>INDEX('Year 2003'!V:V,Database!$F23)</f>
        <v>5.2199997901916504</v>
      </c>
      <c r="BJ23" s="222">
        <f>INDEX('Year 2003'!W:W,Database!$F23)</f>
        <v>4.9600000381469727</v>
      </c>
      <c r="BK23" s="222">
        <f>INDEX('Year 2003'!X:X,Database!$F23)</f>
        <v>5.9699997901916504</v>
      </c>
      <c r="BL23" s="222">
        <f>INDEX('Year 2003'!Y:Y,Database!$F23)</f>
        <v>5.809999942779541</v>
      </c>
      <c r="BM23" s="222">
        <f>INDEX('Year 2003'!Z:Z,Database!$F23)</f>
        <v>6.5799999237060547</v>
      </c>
      <c r="BN23" s="222">
        <f>INDEX('Year 2003'!AA:AA,Database!$F23)</f>
        <v>6.0500001907348633</v>
      </c>
      <c r="BO23" s="222">
        <f>INDEX('Year 2003'!AB:AB,Database!$F23)</f>
        <v>5.9899997711181641</v>
      </c>
      <c r="BP23" s="222">
        <f>INDEX('Year 2003'!AC:AC,Database!$F23)</f>
        <v>6.7699999809265137</v>
      </c>
      <c r="BQ23" s="222">
        <f>INDEX('Year 2003'!AD:AD,Database!$F23)</f>
        <v>6.9899997711181641</v>
      </c>
      <c r="BR23" s="222">
        <f>INDEX('Year 2003'!AE:AE,Database!$F23)</f>
        <v>6.2600002288818359</v>
      </c>
      <c r="BS23" s="222">
        <f>INDEX('Year 2003'!AF:AF,Database!$F23)</f>
        <v>6.9099998474121094</v>
      </c>
      <c r="BT23" s="222">
        <f>INDEX('Year 2003'!AG:AG,Database!$F23)</f>
        <v>7.5</v>
      </c>
      <c r="BU23" s="222">
        <f>INDEX('Year 2003'!AH:AH,Database!$F23)</f>
        <v>8.9899997711181641</v>
      </c>
      <c r="BV23" s="222">
        <f>INDEX('Year 2003'!AI:AI,Database!$F23)</f>
        <v>11.239999771118164</v>
      </c>
      <c r="BW23" s="222">
        <f>INDEX('Year 2006'!D:D,Database!$G23)</f>
        <v>7.7623993000000002</v>
      </c>
      <c r="BX23" s="222">
        <f>INDEX('Year 2006'!E:E,Database!$G23)</f>
        <v>7.0949077999999997</v>
      </c>
      <c r="BY23" s="222">
        <f>INDEX('Year 2006'!F:F,Database!$G23)</f>
        <v>7.3785904000000002</v>
      </c>
      <c r="BZ23" s="222">
        <f>INDEX('Year 2006'!G:G,Database!$G23)</f>
        <v>6.4323500000000005</v>
      </c>
      <c r="CA23" s="222">
        <f>INDEX('Year 2006'!H:H,Database!$G23)</f>
        <v>6.3963000000000001</v>
      </c>
      <c r="CB23" s="222">
        <f>INDEX('Year 2006'!I:I,Database!$G23)</f>
        <v>6.3534726000000008</v>
      </c>
      <c r="CC23" s="222">
        <f>INDEX('Year 2006'!J:J,Database!$G23)</f>
        <v>7.3492663</v>
      </c>
      <c r="CD23" s="222">
        <f>INDEX('Year 2006'!K:K,Database!$G23)</f>
        <v>5.0428800000000003</v>
      </c>
      <c r="CE23" s="222">
        <f>INDEX('Year 2006'!L:L,Database!$G23)</f>
        <v>6.0222142999999999</v>
      </c>
      <c r="CF23" s="222">
        <f>INDEX('Year 2006'!M:M,Database!$G23)</f>
        <v>7.6266349999999994</v>
      </c>
      <c r="CG23" s="222">
        <f>INDEX('Year 2006'!N:N,Database!$G23)</f>
        <v>6.935505</v>
      </c>
      <c r="CH23" s="222">
        <f>INDEX('Year 2006'!O:O,Database!$G23)</f>
        <v>6.7484570000000001</v>
      </c>
      <c r="CI23" s="222">
        <f>INDEX('Year 2006'!P:P,Database!$G23)</f>
        <v>8.2416170999999991</v>
      </c>
      <c r="CJ23" s="222">
        <f>INDEX('Year 2006'!Q:Q,Database!$G23)</f>
        <v>7.3209515999999999</v>
      </c>
      <c r="CK23" s="222">
        <f>INDEX('Year 2006'!R:R,Database!$G23)</f>
        <v>7.8285150000000003</v>
      </c>
      <c r="CL23" s="222">
        <f>INDEX('Year 2006'!S:S,Database!$G23)</f>
        <v>7.8663881</v>
      </c>
      <c r="CM23" s="222">
        <f>INDEX('Year 2006'!T:T,Database!$G23)</f>
        <v>7.5665757000000005</v>
      </c>
      <c r="CN23" s="222">
        <f>INDEX('Year 2006'!U:U,Database!$G23)</f>
        <v>6.4051270999999996</v>
      </c>
      <c r="CO23" s="222">
        <f>INDEX('Year 2006'!V:V,Database!$G23)</f>
        <v>6.4043545999999996</v>
      </c>
      <c r="CP23" s="222">
        <f>INDEX('Year 2006'!W:W,Database!$G23)</f>
        <v>6.2618540999999999</v>
      </c>
      <c r="CQ23" s="222">
        <f>INDEX('Year 2006'!X:X,Database!$G23)</f>
        <v>6.9453312</v>
      </c>
      <c r="CR23" s="222">
        <f>INDEX('Year 2006'!Y:Y,Database!$G23)</f>
        <v>7.3154514000000006</v>
      </c>
      <c r="CS23" s="222">
        <f>INDEX('Year 2006'!Z:Z,Database!$G23)</f>
        <v>7.3176350000000001</v>
      </c>
      <c r="CT23" s="222">
        <f>INDEX('Year 2006'!AA:AA,Database!$G23)</f>
        <v>8.2247868999999998</v>
      </c>
      <c r="CU23" s="222">
        <f>INDEX('Year 2006'!AB:AB,Database!$G23)</f>
        <v>8.800320000000001</v>
      </c>
      <c r="CV23" s="222">
        <f>INDEX('Year 2006'!AC:AC,Database!$G23)</f>
        <v>9.6953899999999997</v>
      </c>
      <c r="CW23" s="222">
        <f>INDEX('Year 2006'!AD:AD,Database!$G23)</f>
        <v>10.486800799999999</v>
      </c>
      <c r="CX23" s="222">
        <f>INDEX('Year 2006'!AE:AE,Database!$G23)</f>
        <v>11.6071112</v>
      </c>
      <c r="CY23" s="222">
        <f>INDEX('Year 2006'!AF:AF,Database!$G23)</f>
        <v>13.065786900000001</v>
      </c>
      <c r="CZ23" s="222">
        <f>INDEX('Year 2006'!AG:AG,Database!$G23)</f>
        <v>11.4212889</v>
      </c>
      <c r="DA23" s="222">
        <f>INDEX('Year 2006'!AH:AH,Database!$G23)</f>
        <v>8.5043597999999996</v>
      </c>
      <c r="DB23" s="222">
        <f>INDEX('Year 2006'!AI:AI,Database!$G23)</f>
        <v>7.9040140000000001</v>
      </c>
      <c r="DC23" s="222">
        <f>INDEX('Year 2006'!AJ:AJ,Database!$G23)</f>
        <v>6.9386155999999994</v>
      </c>
      <c r="DD23" s="222">
        <f>INDEX('Year 2006'!AK:AK,Database!$G23)</f>
        <v>6.8841903999999996</v>
      </c>
      <c r="DE23" s="222">
        <f>INDEX('Year 2006'!AL:AL,Database!$G23)</f>
        <v>5.9899135000000001</v>
      </c>
      <c r="DF23" s="222">
        <f>INDEX('Year 2006'!AM:AM,Database!$G23)</f>
        <v>5.3977149999999998</v>
      </c>
      <c r="DG23" s="222">
        <f>INDEX('Year 2006'!AN:AN,Database!$G23)</f>
        <v>4.6501719000000001</v>
      </c>
      <c r="DH23" s="222">
        <f>INDEX('Year 2006'!AO:AO,Database!$G23)</f>
        <v>4.0783262000000002</v>
      </c>
      <c r="DI23" s="222">
        <f>INDEX('Year 2006'!AP:AP,Database!$G23)</f>
        <v>3.5996028</v>
      </c>
      <c r="DJ23" s="222">
        <f>INDEX('Year 2006'!AQ:AQ,Database!$G23)</f>
        <v>3.9474750000000003</v>
      </c>
      <c r="DK23" s="222">
        <f>INDEX('Year 2006'!AR:AR,Database!$G23)</f>
        <v>3.9144635000000001</v>
      </c>
      <c r="DL23" s="222">
        <f>INDEX('Year 2006'!AS:AS,Database!$G23)</f>
        <v>3.4851389000000004</v>
      </c>
      <c r="DM23" s="222">
        <f>INDEX('Year 2006'!AT:AT,Database!$G23)</f>
        <v>3.2342000000000004</v>
      </c>
      <c r="DN23" s="222">
        <f>INDEX('Year 2006'!AU:AU,Database!$G23)</f>
        <v>3.0627050000000002</v>
      </c>
      <c r="DO23" s="222">
        <f>INDEX('Year 2006'!AV:AV,Database!$G23)</f>
        <v>4.1229354999999996</v>
      </c>
      <c r="DP23" s="222">
        <f>INDEX('Year 2006'!AW:AW,Database!$G23)</f>
        <v>3.7698</v>
      </c>
      <c r="DQ23" s="222">
        <f>INDEX('Year 2006'!AX:AX,Database!$G23)</f>
        <v>5.5002000000000004</v>
      </c>
      <c r="DR23" s="222">
        <f>INDEX('Year 2006'!AY:AY,Database!$G23)</f>
        <v>5.6341000000000001</v>
      </c>
      <c r="DS23" s="222">
        <f>INDEX('Year 2006'!AZ:AZ,Database!$G23)</f>
        <v>5.5723010000000004</v>
      </c>
      <c r="DT23" s="222">
        <f>INDEX('Year 2006'!BA:BA,Database!$G23)</f>
        <v>5.4795999999999996</v>
      </c>
      <c r="DU23" s="222">
        <f>INDEX('Year 2006'!BB:BB,Database!$G23)</f>
        <v>5.3045</v>
      </c>
      <c r="DV23" s="222">
        <f>INDEX('Year 2006'!BC:BC,Database!$G23)</f>
        <v>5.15</v>
      </c>
      <c r="DW23" s="222">
        <f>INDEX('Year 2006'!BD:BD,Database!$G23)</f>
        <v>5.0469999999999997</v>
      </c>
      <c r="DX23" s="222">
        <f>INDEX('Year 2006'!BE:BE,Database!$G23)</f>
        <v>4.944</v>
      </c>
      <c r="DY23" s="222">
        <f>INDEX('Year 2006'!BF:BF,Database!$G23)</f>
        <v>4.9954999999999998</v>
      </c>
      <c r="DZ23" s="222">
        <f>INDEX('Year 2006'!BG:BG,Database!$G23)</f>
        <v>5.0469999999999997</v>
      </c>
      <c r="EA23" s="222">
        <f>INDEX('Year 2006'!BH:BH,Database!$G23)</f>
        <v>5.2015010000000004</v>
      </c>
      <c r="EB23" s="222">
        <f>INDEX('Year 2006'!BI:BI,Database!$G23)</f>
        <v>5.6891639999999999</v>
      </c>
      <c r="EC23" s="222">
        <f>INDEX('Year 2006'!BJ:BJ,Database!$G23)</f>
        <v>6.2991260000000002</v>
      </c>
      <c r="ED23" s="222">
        <f>INDEX('Year 2006'!BK:BK,Database!$G23)</f>
        <v>6.6847009999999996</v>
      </c>
      <c r="EE23" s="222">
        <f>INDEX('Year 2013'!AA:AA,Database!$I23)</f>
        <v>4.6246999999999998</v>
      </c>
      <c r="EF23" s="222">
        <f>INDEX('Year 2013'!AB:AB,Database!$I23)</f>
        <v>4.2126999999999999</v>
      </c>
      <c r="EG23" s="222">
        <f>INDEX('Year 2013'!AC:AC,Database!$I23)</f>
        <v>4.0891000000000002</v>
      </c>
      <c r="EH23" s="222">
        <f>INDEX('Year 2013'!AD:AD,Database!$I23)</f>
        <v>4.3775000000000004</v>
      </c>
      <c r="EI23" s="222">
        <f>INDEX('Year 2013'!AE:AE,Database!$I23)</f>
        <v>4.4393000000000002</v>
      </c>
      <c r="EJ23" s="222">
        <f>INDEX('Year 2013'!AF:AF,Database!$I23)</f>
        <v>4.6864999999999997</v>
      </c>
      <c r="EK23" s="222">
        <f>INDEX('Year 2013'!AG:AG,Database!$I23)</f>
        <v>4.5526</v>
      </c>
      <c r="EL23" s="222">
        <f>INDEX('Year 2013'!AH:AH,Database!$I23)</f>
        <v>4.1715</v>
      </c>
      <c r="EM23" s="222">
        <f>INDEX('Year 2013'!AI:AI,Database!$I23)</f>
        <v>4.0170000000000003</v>
      </c>
      <c r="EN23" s="222">
        <f>INDEX('Year 2013'!AJ:AJ,Database!$I23)</f>
        <v>3.6667999999999998</v>
      </c>
      <c r="EO23" s="222">
        <f>INDEX('Year 2013'!AK:AK,Database!$I23)</f>
        <v>3.3372000000000002</v>
      </c>
      <c r="EP23" s="222">
        <f>INDEX('Year 2013'!AL:AL,Database!$I23)</f>
        <v>3.2650999999999999</v>
      </c>
      <c r="EQ23" s="222">
        <f>INDEX('Year 2013'!AM:AM,Database!$I23)</f>
        <v>2.7501000000000002</v>
      </c>
      <c r="ER23" s="222">
        <f>INDEX('Year 2013'!AN:AN,Database!$I23)</f>
        <v>2.5750000000000002</v>
      </c>
      <c r="ES23" s="222">
        <f>INDEX('Year 2013'!AO:AO,Database!$I23)</f>
        <v>2.2454000000000001</v>
      </c>
      <c r="ET23" s="222">
        <f>INDEX('Year 2013'!AP:AP,Database!$I23)</f>
        <v>2.0085000000000002</v>
      </c>
      <c r="EU23" s="222">
        <f>INDEX('Year 2013'!AQ:AQ,Database!$I23)</f>
        <v>2.5028999999999999</v>
      </c>
      <c r="EV23" s="222">
        <f>INDEX('Year 2013'!AR:AR,Database!$I23)</f>
        <v>2.5337999999999998</v>
      </c>
      <c r="EW23" s="222">
        <f>INDEX('Year 2013'!AS:AS,Database!$I23)</f>
        <v>3.0385</v>
      </c>
      <c r="EX23" s="222">
        <f>INDEX('Year 2013'!AT:AT,Database!$I23)</f>
        <v>2.9251999999999998</v>
      </c>
      <c r="EY23" s="222">
        <f>INDEX('Year 2013'!AU:AU,Database!$I23)</f>
        <v>2.93344</v>
      </c>
      <c r="EZ23" s="222">
        <f>INDEX('Year 2013'!AV:AV,Database!$I23)</f>
        <v>3.4165100000000002</v>
      </c>
      <c r="FA23" s="222">
        <f>INDEX('Year 2013'!AW:AW,Database!$I23)</f>
        <v>3.6467149999999999</v>
      </c>
      <c r="FB23" s="222">
        <f>INDEX('Year 2013'!AX:AX,Database!$I23)</f>
        <v>3.4417450000000001</v>
      </c>
      <c r="FC23" s="222">
        <f>INDEX('Year 2017'!C:C,Database!$H23)</f>
        <v>3.422212</v>
      </c>
      <c r="FD23" s="222">
        <f>INDEX('Year 2017'!D:D,Database!$H23)</f>
        <v>3.4232399999999998</v>
      </c>
      <c r="FE23" s="222">
        <f>INDEX('Year 2017'!E:E,Database!$H23)</f>
        <v>3.9166799999999999</v>
      </c>
      <c r="FF23" s="222">
        <f>INDEX('Year 2017'!F:F,Database!$H23)</f>
        <v>4.282648</v>
      </c>
      <c r="FG23" s="222">
        <f>INDEX('Year 2017'!G:G,Database!$H23)</f>
        <v>4.1541480000000002</v>
      </c>
      <c r="FH23" s="222">
        <f>INDEX('Year 2017'!H:H,Database!$H23)</f>
        <v>3.933128</v>
      </c>
      <c r="FI23" s="222">
        <f>INDEX('Year 2017'!I:I,Database!$H23)</f>
        <v>3.7244440000000001</v>
      </c>
      <c r="FJ23" s="222">
        <f>INDEX('Year 2017'!J:J,Database!$H23)</f>
        <v>3.5209000000000001</v>
      </c>
      <c r="FK23" s="222">
        <f>INDEX('Year 2017'!K:K,Database!$H23)</f>
        <v>3.720332</v>
      </c>
      <c r="FL23" s="222">
        <f>INDEX('Year 2017'!L:L,Database!$H23)</f>
        <v>3.7799559999999999</v>
      </c>
      <c r="FM23" s="222">
        <f>INDEX('Year 2017'!M:M,Database!$H23)</f>
        <v>3.7398639999999999</v>
      </c>
      <c r="FN23" s="222">
        <f>INDEX('Year 2017'!N:N,Database!$H23)</f>
        <v>4.3587199999999999</v>
      </c>
      <c r="FO23" s="222">
        <f>INDEX('Year 2017'!O:O,Database!$H23)</f>
        <v>4.8638159999999999</v>
      </c>
      <c r="FP23" s="222">
        <f>INDEX('Year 2017'!P:P,Database!$H23)</f>
        <v>6.1909679999999998</v>
      </c>
      <c r="FQ23" s="222">
        <f>INDEX('Year 2017'!Q:Q,Database!$H23)</f>
        <v>5.0598960000000002</v>
      </c>
      <c r="FR23" s="222">
        <f>INDEX('Year 2017'!R:R,Database!$H23)</f>
        <v>4.8070560000000002</v>
      </c>
      <c r="FS23" s="222">
        <f>INDEX('Year 2017'!S:S,Database!$H23)</f>
        <v>4.7275919999999996</v>
      </c>
      <c r="FT23" s="222">
        <f>INDEX('Year 2017'!T:T,Database!$H23)</f>
        <v>4.7348160000000004</v>
      </c>
      <c r="FU23" s="222">
        <f>INDEX('Year 2017'!U:U,Database!$H23)</f>
        <v>4.1785680000000003</v>
      </c>
      <c r="FV23" s="222">
        <f>INDEX('Year 2017'!V:V,Database!$H23)</f>
        <v>4.0371839999999999</v>
      </c>
      <c r="FW23" s="222">
        <f>INDEX('Year 2017'!W:W,Database!$H23)</f>
        <v>4.0495679999999998</v>
      </c>
      <c r="FX23" s="222">
        <f>INDEX('Year 2017'!X:X,Database!$H23)</f>
        <v>3.9019919999999999</v>
      </c>
      <c r="FY23" s="222">
        <f>INDEX('Year 2017'!Y:Y,Database!$H23)</f>
        <v>4.2539040000000004</v>
      </c>
      <c r="FZ23" s="222">
        <f>INDEX('Year 2017'!Z:Z,Database!$H23)</f>
        <v>3.5934240000000002</v>
      </c>
      <c r="GA23" s="222">
        <f>INDEX('Year 2017'!AA:AA,Database!$H23)</f>
        <v>3.0898080000000001</v>
      </c>
      <c r="GB23" s="222">
        <f>INDEX('Year 2017'!AB:AB,Database!$H23)</f>
        <v>2.9649359999999998</v>
      </c>
      <c r="GC23" s="222">
        <f>INDEX('Year 2017'!AC:AC,Database!$H23)</f>
        <v>2.921592</v>
      </c>
      <c r="GD23" s="222">
        <f>INDEX('Year 2017'!AD:AD,Database!$H23)</f>
        <v>2.6935199999999999</v>
      </c>
      <c r="GE23" s="222">
        <f>INDEX('Year 2017'!AE:AE,Database!$H23)</f>
        <v>2.9401679999999999</v>
      </c>
      <c r="GF23" s="222">
        <f>INDEX('Year 2017'!AF:AF,Database!$H23)</f>
        <v>2.8730880000000001</v>
      </c>
      <c r="GG23" s="222">
        <f>INDEX('Year 2017'!AG:AG,Database!$H23)</f>
        <v>2.9298479999999998</v>
      </c>
      <c r="GH23" s="222">
        <f>INDEX('Year 2017'!AH:AH,Database!$H23)</f>
        <v>2.862768</v>
      </c>
      <c r="GI23" s="222">
        <f>INDEX('Year 2017'!AI:AI,Database!$H23)</f>
        <v>2.74512</v>
      </c>
      <c r="GJ23" s="222">
        <f>INDEX('Year 2017'!AJ:AJ,Database!$H23)</f>
        <v>2.4159120000000001</v>
      </c>
      <c r="GK23" s="222">
        <f>INDEX('Year 2017'!AK:AK,Database!$H23)</f>
        <v>2.1599759999999999</v>
      </c>
      <c r="GL23" s="222">
        <f>INDEX('Year 2017'!AL:AL,Database!$H23)</f>
        <v>1.9907280000000001</v>
      </c>
      <c r="GM23" s="222">
        <f>INDEX('Year 2017'!AM:AM,Database!$H23)</f>
        <v>2.3560560000000002</v>
      </c>
      <c r="GN23" s="222">
        <f>INDEX('Year 2017'!AN:AN,Database!$H23)</f>
        <v>2.052648</v>
      </c>
      <c r="GO23" s="222">
        <f>INDEX('Year 2017'!AO:AO,Database!$H23)</f>
        <v>1.7843279999999999</v>
      </c>
      <c r="GP23" s="222">
        <f>INDEX('Year 2017'!AP:AP,Database!$H23)</f>
        <v>1.9783440000000001</v>
      </c>
      <c r="GQ23" s="222">
        <f>INDEX('Year 2017'!AQ:AQ,Database!$H23)</f>
        <v>1.9835039999999999</v>
      </c>
      <c r="GR23" s="222">
        <f>INDEX('Year 2017'!AR:AR,Database!$H23)</f>
        <v>2.6697839999999999</v>
      </c>
      <c r="GS23" s="222">
        <f>INDEX('Year 2017'!AS:AS,Database!$H23)</f>
        <v>2.9123039999999998</v>
      </c>
      <c r="GT23" s="222">
        <f>INDEX('Year 2017'!AT:AT,Database!$H23)</f>
        <v>2.9123039999999998</v>
      </c>
      <c r="GU23" s="222">
        <f>INDEX('Year 2017'!AU:AU,Database!$H23)</f>
        <v>3.0877439999999998</v>
      </c>
      <c r="GV23" s="222">
        <f>INDEX('Year 2017'!AV:AV,Database!$H23)</f>
        <v>3.0722640000000001</v>
      </c>
      <c r="GW23" s="222">
        <f>INDEX('Year 2017'!AW:AW,Database!$H23)</f>
        <v>2.6295359999999999</v>
      </c>
      <c r="GX23" s="222">
        <f>INDEX('Year 2017'!AX:AX,Database!$H23)</f>
        <v>3.7059120000000001</v>
      </c>
      <c r="GY23" s="222">
        <f>INDEX('Year 2017'!AY:AY,Database!$H23)</f>
        <v>3.4097279999999999</v>
      </c>
      <c r="GZ23" s="222">
        <f>INDEX('Year 2017'!AZ:AZ,Database!$H23)</f>
        <v>2.9432640000000001</v>
      </c>
      <c r="HA23" s="222">
        <f>INDEX('Year 2017'!BA:BA,Database!$H23)</f>
        <v>2.9721600000000001</v>
      </c>
      <c r="HB23" s="222">
        <f>INDEX('Year 2017'!BB:BB,Database!$H23)</f>
        <v>3.1266799999999999</v>
      </c>
    </row>
    <row r="24" spans="2:210" x14ac:dyDescent="0.3">
      <c r="C24" s="218" t="s">
        <v>40</v>
      </c>
      <c r="D24" s="220" t="s">
        <v>111</v>
      </c>
      <c r="E24" s="221" t="s">
        <v>112</v>
      </c>
      <c r="F24" s="216" t="e">
        <f t="shared" si="75"/>
        <v>#N/A</v>
      </c>
      <c r="G24" s="241" t="e">
        <f>MATCH(D24,'Year 2006'!A:A,0)</f>
        <v>#N/A</v>
      </c>
      <c r="H24" s="242">
        <f>MATCH(D24,'Year 2017'!A:A,0)</f>
        <v>25</v>
      </c>
      <c r="I24" s="243">
        <f>MATCH(D24,'Year 2013'!A:A,0)</f>
        <v>25</v>
      </c>
      <c r="J24" s="216" t="e">
        <f t="shared" si="76"/>
        <v>#N/A</v>
      </c>
      <c r="FC24" s="222">
        <f>INDEX('Year 2017'!C:C,Database!$H24)</f>
        <v>3.3290000000000002</v>
      </c>
      <c r="FD24" s="222">
        <f>INDEX('Year 2017'!D:D,Database!$H24)</f>
        <v>3.33</v>
      </c>
      <c r="FE24" s="222">
        <f>INDEX('Year 2017'!E:E,Database!$H24)</f>
        <v>3.81</v>
      </c>
      <c r="FF24" s="222">
        <f>INDEX('Year 2017'!F:F,Database!$H24)</f>
        <v>4.1660000000000004</v>
      </c>
      <c r="FG24" s="222">
        <f>INDEX('Year 2017'!G:G,Database!$H24)</f>
        <v>4.0410000000000004</v>
      </c>
      <c r="FH24" s="222">
        <f>INDEX('Year 2017'!H:H,Database!$H24)</f>
        <v>3.8260000000000001</v>
      </c>
      <c r="FI24" s="222">
        <f>INDEX('Year 2017'!I:I,Database!$H24)</f>
        <v>3.6230000000000002</v>
      </c>
      <c r="FJ24" s="222">
        <f>INDEX('Year 2017'!J:J,Database!$H24)</f>
        <v>3.4249999999999998</v>
      </c>
      <c r="FK24" s="222">
        <f>INDEX('Year 2017'!K:K,Database!$H24)</f>
        <v>3.6190000000000002</v>
      </c>
      <c r="FL24" s="222">
        <f>INDEX('Year 2017'!L:L,Database!$H24)</f>
        <v>3.677</v>
      </c>
      <c r="FM24" s="222">
        <f>INDEX('Year 2017'!M:M,Database!$H24)</f>
        <v>3.6379999999999999</v>
      </c>
      <c r="FN24" s="222">
        <f>INDEX('Year 2017'!N:N,Database!$H24)</f>
        <v>4.24</v>
      </c>
      <c r="FO24" s="222">
        <f>INDEX('Year 2017'!O:O,Database!$H24)</f>
        <v>4.7130000000000001</v>
      </c>
      <c r="FP24" s="222">
        <f>INDEX('Year 2017'!P:P,Database!$H24)</f>
        <v>5.9989999999999997</v>
      </c>
      <c r="FQ24" s="222">
        <f>INDEX('Year 2017'!Q:Q,Database!$H24)</f>
        <v>4.9029999999999996</v>
      </c>
      <c r="FR24" s="222">
        <f>INDEX('Year 2017'!R:R,Database!$H24)</f>
        <v>4.6580000000000004</v>
      </c>
      <c r="FS24" s="222">
        <f>INDEX('Year 2017'!S:S,Database!$H24)</f>
        <v>4.5810000000000004</v>
      </c>
      <c r="FT24" s="222">
        <f>INDEX('Year 2017'!T:T,Database!$H24)</f>
        <v>4.5880000000000001</v>
      </c>
      <c r="FU24" s="222">
        <f>INDEX('Year 2017'!U:U,Database!$H24)</f>
        <v>4.0490000000000004</v>
      </c>
      <c r="FV24" s="222">
        <f>INDEX('Year 2017'!V:V,Database!$H24)</f>
        <v>3.9119999999999999</v>
      </c>
      <c r="FW24" s="222">
        <f>INDEX('Year 2017'!W:W,Database!$H24)</f>
        <v>3.9239999999999999</v>
      </c>
      <c r="FX24" s="222">
        <f>INDEX('Year 2017'!X:X,Database!$H24)</f>
        <v>3.7810000000000001</v>
      </c>
      <c r="FY24" s="222">
        <f>INDEX('Year 2017'!Y:Y,Database!$H24)</f>
        <v>4.1219999999999999</v>
      </c>
      <c r="FZ24" s="222">
        <f>INDEX('Year 2017'!Z:Z,Database!$H24)</f>
        <v>3.4820000000000002</v>
      </c>
      <c r="GA24" s="222">
        <f>INDEX('Year 2017'!AA:AA,Database!$H24)</f>
        <v>2.9940000000000002</v>
      </c>
      <c r="GB24" s="222">
        <f>INDEX('Year 2017'!AB:AB,Database!$H24)</f>
        <v>2.8730000000000002</v>
      </c>
      <c r="GC24" s="222">
        <f>INDEX('Year 2017'!AC:AC,Database!$H24)</f>
        <v>2.831</v>
      </c>
      <c r="GD24" s="222">
        <f>INDEX('Year 2017'!AD:AD,Database!$H24)</f>
        <v>2.61</v>
      </c>
      <c r="GE24" s="222">
        <f>INDEX('Year 2017'!AE:AE,Database!$H24)</f>
        <v>2.8490000000000002</v>
      </c>
      <c r="GF24" s="222">
        <f>INDEX('Year 2017'!AF:AF,Database!$H24)</f>
        <v>2.7839999999999998</v>
      </c>
      <c r="GG24" s="222">
        <f>INDEX('Year 2017'!AG:AG,Database!$H24)</f>
        <v>2.839</v>
      </c>
      <c r="GH24" s="222">
        <f>INDEX('Year 2017'!AH:AH,Database!$H24)</f>
        <v>2.774</v>
      </c>
      <c r="GI24" s="222">
        <f>INDEX('Year 2017'!AI:AI,Database!$H24)</f>
        <v>2.66</v>
      </c>
      <c r="GJ24" s="222">
        <f>INDEX('Year 2017'!AJ:AJ,Database!$H24)</f>
        <v>2.3410000000000002</v>
      </c>
      <c r="GK24" s="222">
        <f>INDEX('Year 2017'!AK:AK,Database!$H24)</f>
        <v>2.093</v>
      </c>
      <c r="GL24" s="222">
        <f>INDEX('Year 2017'!AL:AL,Database!$H24)</f>
        <v>1.929</v>
      </c>
      <c r="GM24" s="222">
        <f>INDEX('Year 2017'!AM:AM,Database!$H24)</f>
        <v>2.2829999999999999</v>
      </c>
      <c r="GN24" s="222">
        <f>INDEX('Year 2017'!AN:AN,Database!$H24)</f>
        <v>1.9890000000000001</v>
      </c>
      <c r="GO24" s="222">
        <f>INDEX('Year 2017'!AO:AO,Database!$H24)</f>
        <v>1.7290000000000001</v>
      </c>
      <c r="GP24" s="222">
        <f>INDEX('Year 2017'!AP:AP,Database!$H24)</f>
        <v>1.917</v>
      </c>
      <c r="GQ24" s="222">
        <f>INDEX('Year 2017'!AQ:AQ,Database!$H24)</f>
        <v>1.9219999999999999</v>
      </c>
      <c r="GR24" s="222">
        <f>INDEX('Year 2017'!AR:AR,Database!$H24)</f>
        <v>2.5870000000000002</v>
      </c>
      <c r="GS24" s="222">
        <f>INDEX('Year 2017'!AS:AS,Database!$H24)</f>
        <v>2.8220000000000001</v>
      </c>
      <c r="GT24" s="222">
        <f>INDEX('Year 2017'!AT:AT,Database!$H24)</f>
        <v>2.8220000000000001</v>
      </c>
      <c r="GU24" s="222">
        <f>INDEX('Year 2017'!AU:AU,Database!$H24)</f>
        <v>2.992</v>
      </c>
      <c r="GV24" s="222">
        <f>INDEX('Year 2017'!AV:AV,Database!$H24)</f>
        <v>2.9769999999999999</v>
      </c>
      <c r="GW24" s="222">
        <f>INDEX('Year 2017'!AW:AW,Database!$H24)</f>
        <v>2.548</v>
      </c>
      <c r="GX24" s="222">
        <f>INDEX('Year 2017'!AX:AX,Database!$H24)</f>
        <v>3.5910000000000002</v>
      </c>
      <c r="GY24" s="222">
        <f>INDEX('Year 2017'!AY:AY,Database!$H24)</f>
        <v>3.3039999999999998</v>
      </c>
      <c r="GZ24" s="222">
        <f>INDEX('Year 2017'!AZ:AZ,Database!$H24)</f>
        <v>2.8519999999999999</v>
      </c>
      <c r="HA24" s="222">
        <f>INDEX('Year 2017'!BA:BA,Database!$H24)</f>
        <v>2.88</v>
      </c>
      <c r="HB24" s="222">
        <f>INDEX('Year 2017'!BB:BB,Database!$H24)</f>
        <v>3.029728</v>
      </c>
    </row>
    <row r="25" spans="2:210" x14ac:dyDescent="0.3">
      <c r="B25" s="216" t="s">
        <v>41</v>
      </c>
      <c r="C25" s="216" t="s">
        <v>42</v>
      </c>
      <c r="D25" s="220"/>
      <c r="E25" s="215" t="s">
        <v>165</v>
      </c>
      <c r="F25" s="216" t="e">
        <f t="shared" si="75"/>
        <v>#N/A</v>
      </c>
      <c r="G25" s="241" t="e">
        <f>MATCH(D25,'Year 2006'!A:A,0)</f>
        <v>#N/A</v>
      </c>
      <c r="H25" s="242" t="e">
        <f>MATCH(D25,'Year 2017'!A:A,0)</f>
        <v>#N/A</v>
      </c>
      <c r="I25" s="243" t="e">
        <f>MATCH(D25,'Year 2013'!A:A,0)</f>
        <v>#N/A</v>
      </c>
      <c r="J25" s="216" t="e">
        <f t="shared" si="76"/>
        <v>#N/A</v>
      </c>
      <c r="FC25" s="222" t="e">
        <f>INDEX('Year 2017'!C:C,Database!$H25)</f>
        <v>#N/A</v>
      </c>
      <c r="FD25" s="222" t="e">
        <f>INDEX('Year 2017'!D:D,Database!$H25)</f>
        <v>#N/A</v>
      </c>
      <c r="FE25" s="222" t="e">
        <f>INDEX('Year 2017'!E:E,Database!$H25)</f>
        <v>#N/A</v>
      </c>
      <c r="FF25" s="222" t="e">
        <f>INDEX('Year 2017'!F:F,Database!$H25)</f>
        <v>#N/A</v>
      </c>
      <c r="FG25" s="222" t="e">
        <f>INDEX('Year 2017'!G:G,Database!$H25)</f>
        <v>#N/A</v>
      </c>
      <c r="FH25" s="222" t="e">
        <f>INDEX('Year 2017'!H:H,Database!$H25)</f>
        <v>#N/A</v>
      </c>
      <c r="FI25" s="222" t="e">
        <f>INDEX('Year 2017'!I:I,Database!$H25)</f>
        <v>#N/A</v>
      </c>
      <c r="FJ25" s="222" t="e">
        <f>INDEX('Year 2017'!J:J,Database!$H25)</f>
        <v>#N/A</v>
      </c>
      <c r="FK25" s="222" t="e">
        <f>INDEX('Year 2017'!K:K,Database!$H25)</f>
        <v>#N/A</v>
      </c>
      <c r="FL25" s="222" t="e">
        <f>INDEX('Year 2017'!L:L,Database!$H25)</f>
        <v>#N/A</v>
      </c>
      <c r="FM25" s="222" t="e">
        <f>INDEX('Year 2017'!M:M,Database!$H25)</f>
        <v>#N/A</v>
      </c>
      <c r="FN25" s="222" t="e">
        <f>INDEX('Year 2017'!N:N,Database!$H25)</f>
        <v>#N/A</v>
      </c>
      <c r="FO25" s="222" t="e">
        <f>INDEX('Year 2017'!O:O,Database!$H25)</f>
        <v>#N/A</v>
      </c>
      <c r="FP25" s="222" t="e">
        <f>INDEX('Year 2017'!P:P,Database!$H25)</f>
        <v>#N/A</v>
      </c>
      <c r="FQ25" s="222" t="e">
        <f>INDEX('Year 2017'!Q:Q,Database!$H25)</f>
        <v>#N/A</v>
      </c>
      <c r="FR25" s="222" t="e">
        <f>INDEX('Year 2017'!R:R,Database!$H25)</f>
        <v>#N/A</v>
      </c>
      <c r="FS25" s="222" t="e">
        <f>INDEX('Year 2017'!S:S,Database!$H25)</f>
        <v>#N/A</v>
      </c>
      <c r="FT25" s="222" t="e">
        <f>INDEX('Year 2017'!T:T,Database!$H25)</f>
        <v>#N/A</v>
      </c>
      <c r="FU25" s="222" t="e">
        <f>INDEX('Year 2017'!U:U,Database!$H25)</f>
        <v>#N/A</v>
      </c>
      <c r="FV25" s="222" t="e">
        <f>INDEX('Year 2017'!V:V,Database!$H25)</f>
        <v>#N/A</v>
      </c>
      <c r="FW25" s="222" t="e">
        <f>INDEX('Year 2017'!W:W,Database!$H25)</f>
        <v>#N/A</v>
      </c>
      <c r="FX25" s="222" t="e">
        <f>INDEX('Year 2017'!X:X,Database!$H25)</f>
        <v>#N/A</v>
      </c>
      <c r="FY25" s="222" t="e">
        <f>INDEX('Year 2017'!Y:Y,Database!$H25)</f>
        <v>#N/A</v>
      </c>
      <c r="FZ25" s="222" t="e">
        <f>INDEX('Year 2017'!Z:Z,Database!$H25)</f>
        <v>#N/A</v>
      </c>
      <c r="GA25" s="222" t="e">
        <f>INDEX('Year 2017'!AA:AA,Database!$H25)</f>
        <v>#N/A</v>
      </c>
      <c r="GB25" s="222" t="e">
        <f>INDEX('Year 2017'!AB:AB,Database!$H25)</f>
        <v>#N/A</v>
      </c>
      <c r="GC25" s="222" t="e">
        <f>INDEX('Year 2017'!AC:AC,Database!$H25)</f>
        <v>#N/A</v>
      </c>
      <c r="GD25" s="222" t="e">
        <f>INDEX('Year 2017'!AD:AD,Database!$H25)</f>
        <v>#N/A</v>
      </c>
      <c r="GE25" s="222" t="e">
        <f>INDEX('Year 2017'!AE:AE,Database!$H25)</f>
        <v>#N/A</v>
      </c>
      <c r="GF25" s="222" t="e">
        <f>INDEX('Year 2017'!AF:AF,Database!$H25)</f>
        <v>#N/A</v>
      </c>
      <c r="GG25" s="222" t="e">
        <f>INDEX('Year 2017'!AG:AG,Database!$H25)</f>
        <v>#N/A</v>
      </c>
      <c r="GH25" s="222" t="e">
        <f>INDEX('Year 2017'!AH:AH,Database!$H25)</f>
        <v>#N/A</v>
      </c>
      <c r="GI25" s="222" t="e">
        <f>INDEX('Year 2017'!AI:AI,Database!$H25)</f>
        <v>#N/A</v>
      </c>
      <c r="GJ25" s="222" t="e">
        <f>INDEX('Year 2017'!AJ:AJ,Database!$H25)</f>
        <v>#N/A</v>
      </c>
      <c r="GK25" s="222" t="e">
        <f>INDEX('Year 2017'!AK:AK,Database!$H25)</f>
        <v>#N/A</v>
      </c>
      <c r="GL25" s="222" t="e">
        <f>INDEX('Year 2017'!AL:AL,Database!$H25)</f>
        <v>#N/A</v>
      </c>
      <c r="GM25" s="222" t="e">
        <f>INDEX('Year 2017'!AM:AM,Database!$H25)</f>
        <v>#N/A</v>
      </c>
      <c r="GN25" s="222" t="e">
        <f>INDEX('Year 2017'!AN:AN,Database!$H25)</f>
        <v>#N/A</v>
      </c>
      <c r="GO25" s="222" t="e">
        <f>INDEX('Year 2017'!AO:AO,Database!$H25)</f>
        <v>#N/A</v>
      </c>
      <c r="GP25" s="222" t="e">
        <f>INDEX('Year 2017'!AP:AP,Database!$H25)</f>
        <v>#N/A</v>
      </c>
      <c r="GQ25" s="222" t="e">
        <f>INDEX('Year 2017'!AQ:AQ,Database!$H25)</f>
        <v>#N/A</v>
      </c>
      <c r="GR25" s="222" t="e">
        <f>INDEX('Year 2017'!AR:AR,Database!$H25)</f>
        <v>#N/A</v>
      </c>
      <c r="GS25" s="222" t="e">
        <f>INDEX('Year 2017'!AS:AS,Database!$H25)</f>
        <v>#N/A</v>
      </c>
      <c r="GT25" s="222" t="e">
        <f>INDEX('Year 2017'!AT:AT,Database!$H25)</f>
        <v>#N/A</v>
      </c>
      <c r="GU25" s="222" t="e">
        <f>INDEX('Year 2017'!AU:AU,Database!$H25)</f>
        <v>#N/A</v>
      </c>
      <c r="GV25" s="222" t="e">
        <f>INDEX('Year 2017'!AV:AV,Database!$H25)</f>
        <v>#N/A</v>
      </c>
      <c r="GW25" s="222" t="e">
        <f>INDEX('Year 2017'!AW:AW,Database!$H25)</f>
        <v>#N/A</v>
      </c>
      <c r="GX25" s="222" t="e">
        <f>INDEX('Year 2017'!AX:AX,Database!$H25)</f>
        <v>#N/A</v>
      </c>
      <c r="GY25" s="222" t="e">
        <f>INDEX('Year 2017'!AY:AY,Database!$H25)</f>
        <v>#N/A</v>
      </c>
      <c r="GZ25" s="222" t="e">
        <f>INDEX('Year 2017'!AZ:AZ,Database!$H25)</f>
        <v>#N/A</v>
      </c>
      <c r="HA25" s="222" t="e">
        <f>INDEX('Year 2017'!BA:BA,Database!$H25)</f>
        <v>#N/A</v>
      </c>
      <c r="HB25" s="222" t="e">
        <f>INDEX('Year 2017'!BB:BB,Database!$H25)</f>
        <v>#N/A</v>
      </c>
    </row>
    <row r="26" spans="2:210" x14ac:dyDescent="0.3">
      <c r="B26" s="216" t="s">
        <v>43</v>
      </c>
      <c r="C26" s="216" t="s">
        <v>44</v>
      </c>
      <c r="D26" s="220" t="s">
        <v>36</v>
      </c>
      <c r="E26" s="221" t="s">
        <v>114</v>
      </c>
      <c r="F26" s="216">
        <f t="shared" si="75"/>
        <v>22</v>
      </c>
      <c r="G26" s="241">
        <f>MATCH(D26,'Year 2006'!A:A,0)</f>
        <v>28</v>
      </c>
      <c r="H26" s="242">
        <f>MATCH(D26,'Year 2017'!A:A,0)</f>
        <v>27</v>
      </c>
      <c r="I26" s="243">
        <f>MATCH(D26,'Year 2013'!A:A,0)</f>
        <v>27</v>
      </c>
      <c r="J26" s="216" t="str">
        <f t="shared" si="76"/>
        <v>Price of natural gas, industrial sector ($/MCF)</v>
      </c>
      <c r="O26" s="240">
        <f>INDEX('Year 2001'!C:C,Database!$F26)</f>
        <v>8.8400001525878906</v>
      </c>
      <c r="P26" s="240">
        <f>INDEX('Year 2001'!D:D,Database!$F26)</f>
        <v>7.2099995613098145</v>
      </c>
      <c r="Q26" s="240">
        <f>INDEX('Year 2001'!E:E,Database!$F26)</f>
        <v>6.2999997138977051</v>
      </c>
      <c r="R26" s="240">
        <f>INDEX('Year 2001'!F:F,Database!$F26)</f>
        <v>6.0800004005432129</v>
      </c>
      <c r="S26" s="240">
        <f>INDEX('Year 2001'!G:G,Database!$F26)</f>
        <v>5.4600000381469727</v>
      </c>
      <c r="T26" s="240">
        <f>INDEX('Year 2001'!H:H,Database!$F26)</f>
        <v>4.75</v>
      </c>
      <c r="U26" s="240">
        <f>INDEX('Year 2001'!I:I,Database!$F26)</f>
        <v>4.0999999046325684</v>
      </c>
      <c r="V26" s="240">
        <f>INDEX('Year 2001'!J:J,Database!$F26)</f>
        <v>3.9900000095367432</v>
      </c>
      <c r="W26" s="240">
        <f>INDEX('Year 2001'!K:K,Database!$F26)</f>
        <v>3.5</v>
      </c>
      <c r="X26" s="240">
        <f>INDEX('Year 2001'!L:L,Database!$F26)</f>
        <v>3.1800000667572021</v>
      </c>
      <c r="Y26" s="240">
        <f>INDEX('Year 2001'!M:M,Database!$F26)</f>
        <v>3.880000114440918</v>
      </c>
      <c r="Z26" s="240">
        <f>INDEX('Year 2001'!N:N,Database!$F26)</f>
        <v>3.690000057220459</v>
      </c>
      <c r="AA26" s="240">
        <f>INDEX('Year 2001'!O:O,Database!$F26)</f>
        <v>4.0500001907348633</v>
      </c>
      <c r="AB26" s="240">
        <f>INDEX('Year 2001'!P:P,Database!$F26)</f>
        <v>3.7000000476837158</v>
      </c>
      <c r="AC26" s="240">
        <f>INDEX('Year 2001'!Q:Q,Database!$F26)</f>
        <v>3.7799999713897705</v>
      </c>
      <c r="AD26" s="240">
        <f>INDEX('Year 2001'!R:R,Database!$F26)</f>
        <v>3.6400003433227539</v>
      </c>
      <c r="AE26" s="240">
        <f>INDEX('Year 2001'!S:S,Database!$F26)</f>
        <v>4.070000171661377</v>
      </c>
      <c r="AF26" s="240">
        <f>INDEX('Year 2001'!T:T,Database!$F26)</f>
        <v>3.8600001335144043</v>
      </c>
      <c r="AG26" s="240">
        <f>INDEX('Year 2001'!U:U,Database!$F26)</f>
        <v>3.7999997138977051</v>
      </c>
      <c r="AH26" s="240">
        <f>INDEX('Year 2001'!V:V,Database!$F26)</f>
        <v>3.619999885559082</v>
      </c>
      <c r="AI26" s="240">
        <f>INDEX('Year 2001'!W:W,Database!$F26)</f>
        <v>3.8900001049041748</v>
      </c>
      <c r="AJ26" s="240">
        <f>INDEX('Year 2001'!X:X,Database!$F26)</f>
        <v>4.1399998664855957</v>
      </c>
      <c r="AK26" s="240">
        <f>INDEX('Year 2001'!Y:Y,Database!$F26)</f>
        <v>4.7199997901916504</v>
      </c>
      <c r="AL26" s="240">
        <f>INDEX('Year 2001'!Z:Z,Database!$F26)</f>
        <v>4.9200000762939453</v>
      </c>
      <c r="AM26" s="240">
        <f>INDEX('Year 2001'!AA:AA,Database!$F26)</f>
        <v>5.5399994850158691</v>
      </c>
      <c r="AN26" s="240">
        <f>INDEX('Year 2001'!AB:AB,Database!$F26)</f>
        <v>6.2699999809265137</v>
      </c>
      <c r="AO26" s="240">
        <f>INDEX('Year 2001'!AC:AC,Database!$F26)</f>
        <v>8.0100002288818359</v>
      </c>
      <c r="AP26" s="244">
        <f>INDEX('Year 2003'!C:C,Database!$F26)</f>
        <v>5.6500000953674316</v>
      </c>
      <c r="AQ26" s="244">
        <f>INDEX('Year 2003'!D:D,Database!$F26)</f>
        <v>6.4000000953674316</v>
      </c>
      <c r="AR26" s="244">
        <f>INDEX('Year 2003'!E:E,Database!$F26)</f>
        <v>8.2700004577636719</v>
      </c>
      <c r="AS26" s="244">
        <f>INDEX('Year 2003'!F:F,Database!$F26)</f>
        <v>5.9600000381469727</v>
      </c>
      <c r="AT26" s="244">
        <f>INDEX('Year 2003'!G:G,Database!$F26)</f>
        <v>5.7800002098083496</v>
      </c>
      <c r="AU26" s="244">
        <f>INDEX('Year 2003'!H:H,Database!$F26)</f>
        <v>6.5900001525878906</v>
      </c>
      <c r="AV26" s="244">
        <f>INDEX('Year 2003'!I:I,Database!$F26)</f>
        <v>5.690000057220459</v>
      </c>
      <c r="AW26" s="244">
        <f>INDEX('Year 2003'!J:J,Database!$F26)</f>
        <v>5.2800002098083496</v>
      </c>
      <c r="AX26" s="244">
        <f>INDEX('Year 2003'!K:K,Database!$F26)</f>
        <v>5.320000171661377</v>
      </c>
      <c r="AY26" s="244">
        <f>INDEX('Year 2003'!L:L,Database!$F26)</f>
        <v>4.929999828338623</v>
      </c>
      <c r="AZ26" s="244">
        <f>INDEX('Year 2003'!M:M,Database!$F26)</f>
        <v>5.190000057220459</v>
      </c>
      <c r="BA26" s="244">
        <f>INDEX('Year 2003'!N:N,Database!$F26)</f>
        <v>5.9000000953674316</v>
      </c>
      <c r="BB26" s="244">
        <f>INDEX('Year 2003'!O:O,Database!$F26)</f>
        <v>6.7600002288818359</v>
      </c>
      <c r="BC26" s="244">
        <f>INDEX('Year 2003'!P:P,Database!$F26)</f>
        <v>6.559999942779541</v>
      </c>
      <c r="BD26" s="244">
        <f>INDEX('Year 2003'!Q:Q,Database!$F26)</f>
        <v>6.0100002288818359</v>
      </c>
      <c r="BE26" s="244">
        <f>INDEX('Year 2003'!R:R,Database!$F26)</f>
        <v>6.0900001525878906</v>
      </c>
      <c r="BF26" s="244">
        <f>INDEX('Year 2003'!S:S,Database!$F26)</f>
        <v>6.369999885559082</v>
      </c>
      <c r="BG26" s="244">
        <f>INDEX('Year 2003'!T:T,Database!$F26)</f>
        <v>6.8600001335144043</v>
      </c>
      <c r="BH26" s="222">
        <f>INDEX('Year 2003'!U:U,Database!$F26)</f>
        <v>6.440000057220459</v>
      </c>
      <c r="BI26" s="222">
        <f>INDEX('Year 2003'!V:V,Database!$F26)</f>
        <v>6.380000114440918</v>
      </c>
      <c r="BJ26" s="222">
        <f>INDEX('Year 2003'!W:W,Database!$F26)</f>
        <v>5.6999998092651367</v>
      </c>
      <c r="BK26" s="222">
        <f>INDEX('Year 2003'!X:X,Database!$F26)</f>
        <v>6.0500001907348633</v>
      </c>
      <c r="BL26" s="222">
        <f>INDEX('Year 2003'!Y:Y,Database!$F26)</f>
        <v>7.6599998474121094</v>
      </c>
      <c r="BM26" s="222">
        <f>INDEX('Year 2003'!Z:Z,Database!$F26)</f>
        <v>7.570000171661377</v>
      </c>
      <c r="BN26" s="222">
        <f>INDEX('Year 2003'!AA:AA,Database!$F26)</f>
        <v>6.9600000381469727</v>
      </c>
      <c r="BO26" s="222">
        <f>INDEX('Year 2003'!AB:AB,Database!$F26)</f>
        <v>7.059999942779541</v>
      </c>
      <c r="BP26" s="222">
        <f>INDEX('Year 2003'!AC:AC,Database!$F26)</f>
        <v>7.0300002098083496</v>
      </c>
      <c r="BQ26" s="222">
        <f>INDEX('Year 2003'!AD:AD,Database!$F26)</f>
        <v>7.6500000953674316</v>
      </c>
      <c r="BR26" s="222">
        <f>INDEX('Year 2003'!AE:AE,Database!$F26)</f>
        <v>7.1100001335144043</v>
      </c>
      <c r="BS26" s="222">
        <f>INDEX('Year 2003'!AF:AF,Database!$F26)</f>
        <v>6.8400001525878906</v>
      </c>
      <c r="BT26" s="222">
        <f>INDEX('Year 2003'!AG:AG,Database!$F26)</f>
        <v>7.3499999046325684</v>
      </c>
      <c r="BU26" s="222">
        <f>INDEX('Year 2003'!AH:AH,Database!$F26)</f>
        <v>7.929999828338623</v>
      </c>
      <c r="BV26" s="222">
        <f>INDEX('Year 2003'!AI:AI,Database!$F26)</f>
        <v>10.109999656677246</v>
      </c>
      <c r="BW26" s="222">
        <f>INDEX('Year 2006'!D:D,Database!$G26)</f>
        <v>9.3800000000000008</v>
      </c>
      <c r="BX26" s="222">
        <f>INDEX('Year 2006'!E:E,Database!$G26)</f>
        <v>8.24</v>
      </c>
      <c r="BY26" s="222">
        <f>INDEX('Year 2006'!F:F,Database!$G26)</f>
        <v>7.93</v>
      </c>
      <c r="BZ26" s="222">
        <f>INDEX('Year 2006'!G:G,Database!$G26)</f>
        <v>7.63</v>
      </c>
      <c r="CA26" s="222">
        <f>INDEX('Year 2006'!H:H,Database!$G26)</f>
        <v>6.92</v>
      </c>
      <c r="CB26" s="222">
        <f>INDEX('Year 2006'!I:I,Database!$G26)</f>
        <v>6.78</v>
      </c>
      <c r="CC26" s="222">
        <f>INDEX('Year 2006'!J:J,Database!$G26)</f>
        <v>7.36</v>
      </c>
      <c r="CD26" s="222">
        <f>INDEX('Year 2006'!K:K,Database!$G26)</f>
        <v>7.21</v>
      </c>
      <c r="CE26" s="222">
        <f>INDEX('Year 2006'!L:L,Database!$G26)</f>
        <v>5.62</v>
      </c>
      <c r="CF26" s="222">
        <f>INDEX('Year 2006'!M:M,Database!$G26)</f>
        <v>7.74</v>
      </c>
      <c r="CG26" s="222">
        <f>INDEX('Year 2006'!N:N,Database!$G26)</f>
        <v>8.23</v>
      </c>
      <c r="CH26" s="222">
        <f>INDEX('Year 2006'!O:O,Database!$G26)</f>
        <v>7.35</v>
      </c>
      <c r="CI26" s="222">
        <f>INDEX('Year 2006'!P:P,Database!$G26)</f>
        <v>8.25</v>
      </c>
      <c r="CJ26" s="222">
        <f>INDEX('Year 2006'!Q:Q,Database!$G26)</f>
        <v>8.43</v>
      </c>
      <c r="CK26" s="222">
        <f>INDEX('Year 2006'!R:R,Database!$G26)</f>
        <v>8.14</v>
      </c>
      <c r="CL26" s="222">
        <f>INDEX('Year 2006'!S:S,Database!$G26)</f>
        <v>8.1</v>
      </c>
      <c r="CM26" s="222">
        <f>INDEX('Year 2006'!T:T,Database!$G26)</f>
        <v>7.92</v>
      </c>
      <c r="CN26" s="222">
        <f>INDEX('Year 2006'!U:U,Database!$G26)</f>
        <v>7.5</v>
      </c>
      <c r="CO26" s="222">
        <f>INDEX('Year 2006'!V:V,Database!$G26)</f>
        <v>6.72</v>
      </c>
      <c r="CP26" s="222">
        <f>INDEX('Year 2006'!W:W,Database!$G26)</f>
        <v>6.28</v>
      </c>
      <c r="CQ26" s="222">
        <f>INDEX('Year 2006'!X:X,Database!$G26)</f>
        <v>7.06</v>
      </c>
      <c r="CR26" s="222">
        <f>INDEX('Year 2006'!Y:Y,Database!$G26)</f>
        <v>7.87</v>
      </c>
      <c r="CS26" s="222">
        <f>INDEX('Year 2006'!Z:Z,Database!$G26)</f>
        <v>7.99</v>
      </c>
      <c r="CT26" s="222">
        <f>INDEX('Year 2006'!AA:AA,Database!$G26)</f>
        <v>8.1999999999999993</v>
      </c>
      <c r="CU26" s="222">
        <f>INDEX('Year 2006'!AB:AB,Database!$G26)</f>
        <v>8.9</v>
      </c>
      <c r="CV26" s="222">
        <f>INDEX('Year 2006'!AC:AC,Database!$G26)</f>
        <v>9.58</v>
      </c>
      <c r="CW26" s="222">
        <f>INDEX('Year 2006'!AD:AD,Database!$G26)</f>
        <v>9.9600000000000009</v>
      </c>
      <c r="CX26" s="222">
        <f>INDEX('Year 2006'!AE:AE,Database!$G26)</f>
        <v>11.47</v>
      </c>
      <c r="CY26" s="222">
        <f>INDEX('Year 2006'!AF:AF,Database!$G26)</f>
        <v>11.97</v>
      </c>
      <c r="CZ26" s="222">
        <f>INDEX('Year 2006'!AG:AG,Database!$G26)</f>
        <v>13.05</v>
      </c>
      <c r="DA26" s="222">
        <f>INDEX('Year 2006'!AH:AH,Database!$G26)</f>
        <v>10.039999999999999</v>
      </c>
      <c r="DB26" s="222">
        <f>INDEX('Year 2006'!AI:AI,Database!$G26)</f>
        <v>8.9</v>
      </c>
      <c r="DC26" s="222">
        <f>INDEX('Year 2006'!AJ:AJ,Database!$G26)</f>
        <v>8.01</v>
      </c>
      <c r="DD26" s="222">
        <f>INDEX('Year 2006'!AK:AK,Database!$G26)</f>
        <v>7.13</v>
      </c>
      <c r="DE26" s="222">
        <f>INDEX('Year 2006'!AL:AL,Database!$G26)</f>
        <v>7.74</v>
      </c>
      <c r="DF26" s="222">
        <f>INDEX('Year 2006'!AM:AM,Database!$G26)</f>
        <v>7.43</v>
      </c>
      <c r="DG26" s="222">
        <f>INDEX('Year 2006'!AN:AN,Database!$G26)</f>
        <v>6.39</v>
      </c>
      <c r="DH26" s="222">
        <f>INDEX('Year 2006'!AO:AO,Database!$G26)</f>
        <v>5.7</v>
      </c>
      <c r="DI26" s="222">
        <f>INDEX('Year 2006'!AP:AP,Database!$G26)</f>
        <v>5.0199999999999996</v>
      </c>
      <c r="DJ26" s="222">
        <f>INDEX('Year 2006'!AQ:AQ,Database!$G26)</f>
        <v>4.3499999999999996</v>
      </c>
      <c r="DK26" s="222">
        <f>INDEX('Year 2006'!AR:AR,Database!$G26)</f>
        <v>4.51</v>
      </c>
      <c r="DL26" s="222">
        <f>INDEX('Year 2006'!AS:AS,Database!$G26)</f>
        <v>4.62</v>
      </c>
      <c r="DM26" s="222">
        <f>INDEX('Year 2006'!AT:AT,Database!$G26)</f>
        <v>4.3099999999999996</v>
      </c>
      <c r="DN26" s="222">
        <f>INDEX('Year 2006'!AU:AU,Database!$G26)</f>
        <v>3.81</v>
      </c>
      <c r="DO26" s="222">
        <f>INDEX('Year 2006'!AV:AV,Database!$G26)</f>
        <v>4.8</v>
      </c>
      <c r="DP26" s="222">
        <f>INDEX('Year 2006'!AW:AW,Database!$G26)</f>
        <v>5.0914239999999999</v>
      </c>
      <c r="DQ26" s="222">
        <f>INDEX('Year 2006'!AX:AX,Database!$G26)</f>
        <v>5.4754300000000002</v>
      </c>
      <c r="DR26" s="222">
        <f>INDEX('Year 2006'!AY:AY,Database!$G26)</f>
        <v>6.8037039999999998</v>
      </c>
      <c r="DS26" s="222">
        <f>INDEX('Year 2006'!AZ:AZ,Database!$G26)</f>
        <v>6.6267160000000001</v>
      </c>
      <c r="DT26" s="222">
        <f>INDEX('Year 2006'!BA:BA,Database!$G26)</f>
        <v>6.3593109999999999</v>
      </c>
      <c r="DU26" s="222">
        <f>INDEX('Year 2006'!BB:BB,Database!$G26)</f>
        <v>6.1140049999999997</v>
      </c>
      <c r="DV26" s="222">
        <f>INDEX('Year 2006'!BC:BC,Database!$G26)</f>
        <v>5.8209860000000004</v>
      </c>
      <c r="DW26" s="222">
        <f>INDEX('Year 2006'!BD:BD,Database!$G26)</f>
        <v>5.5389759999999999</v>
      </c>
      <c r="DX26" s="222">
        <f>INDEX('Year 2006'!BE:BE,Database!$G26)</f>
        <v>5.7634679999999996</v>
      </c>
      <c r="DY26" s="222">
        <f>INDEX('Year 2006'!BF:BF,Database!$G26)</f>
        <v>5.6258929999999996</v>
      </c>
      <c r="DZ26" s="222">
        <f>INDEX('Year 2006'!BG:BG,Database!$G26)</f>
        <v>5.7895219999999998</v>
      </c>
      <c r="EA26" s="222">
        <f>INDEX('Year 2006'!BH:BH,Database!$G26)</f>
        <v>5.8072660000000003</v>
      </c>
      <c r="EB26" s="222">
        <f>INDEX('Year 2006'!BI:BI,Database!$G26)</f>
        <v>6.4027729999999998</v>
      </c>
      <c r="EC26" s="222">
        <f>INDEX('Year 2006'!BJ:BJ,Database!$G26)</f>
        <v>7.1227510000000001</v>
      </c>
      <c r="ED26" s="222">
        <f>INDEX('Year 2006'!BK:BK,Database!$G26)</f>
        <v>7.6483540000000003</v>
      </c>
      <c r="EE26" s="222">
        <f>INDEX('Year 2013'!AA:AA,Database!$I26)</f>
        <v>5.64</v>
      </c>
      <c r="EF26" s="222">
        <f>INDEX('Year 2013'!AB:AB,Database!$I26)</f>
        <v>5.75</v>
      </c>
      <c r="EG26" s="222">
        <f>INDEX('Year 2013'!AC:AC,Database!$I26)</f>
        <v>5.2</v>
      </c>
      <c r="EH26" s="222">
        <f>INDEX('Year 2013'!AD:AD,Database!$I26)</f>
        <v>5.33</v>
      </c>
      <c r="EI26" s="222">
        <f>INDEX('Year 2013'!AE:AE,Database!$I26)</f>
        <v>5.2</v>
      </c>
      <c r="EJ26" s="222">
        <f>INDEX('Year 2013'!AF:AF,Database!$I26)</f>
        <v>5.2</v>
      </c>
      <c r="EK26" s="222">
        <f>INDEX('Year 2013'!AG:AG,Database!$I26)</f>
        <v>5.04</v>
      </c>
      <c r="EL26" s="222">
        <f>INDEX('Year 2013'!AH:AH,Database!$I26)</f>
        <v>5.2</v>
      </c>
      <c r="EM26" s="222">
        <f>INDEX('Year 2013'!AI:AI,Database!$I26)</f>
        <v>4.82</v>
      </c>
      <c r="EN26" s="222">
        <f>INDEX('Year 2013'!AJ:AJ,Database!$I26)</f>
        <v>4.7</v>
      </c>
      <c r="EO26" s="222">
        <f>INDEX('Year 2013'!AK:AK,Database!$I26)</f>
        <v>4.63</v>
      </c>
      <c r="EP26" s="222">
        <f>INDEX('Year 2013'!AL:AL,Database!$I26)</f>
        <v>4.57</v>
      </c>
      <c r="EQ26" s="222">
        <f>INDEX('Year 2013'!AM:AM,Database!$I26)</f>
        <v>4.54</v>
      </c>
      <c r="ER26" s="222">
        <f>INDEX('Year 2013'!AN:AN,Database!$I26)</f>
        <v>4.17</v>
      </c>
      <c r="ES26" s="222">
        <f>INDEX('Year 2013'!AO:AO,Database!$I26)</f>
        <v>3.71</v>
      </c>
      <c r="ET26" s="222">
        <f>INDEX('Year 2013'!AP:AP,Database!$I26)</f>
        <v>3.19</v>
      </c>
      <c r="EU26" s="222">
        <f>INDEX('Year 2013'!AQ:AQ,Database!$I26)</f>
        <v>3.01</v>
      </c>
      <c r="EV26" s="222">
        <f>INDEX('Year 2013'!AR:AR,Database!$I26)</f>
        <v>3.29</v>
      </c>
      <c r="EW26" s="222">
        <f>INDEX('Year 2013'!AS:AS,Database!$I26)</f>
        <v>3.55</v>
      </c>
      <c r="EX26" s="222">
        <f>INDEX('Year 2013'!AT:AT,Database!$I26)</f>
        <v>3.8</v>
      </c>
      <c r="EY26" s="222">
        <f>INDEX('Year 2013'!AU:AU,Database!$I26)</f>
        <v>3.53</v>
      </c>
      <c r="EZ26" s="222">
        <f>INDEX('Year 2013'!AV:AV,Database!$I26)</f>
        <v>3.91</v>
      </c>
      <c r="FA26" s="222">
        <f>INDEX('Year 2013'!AW:AW,Database!$I26)</f>
        <v>4.43</v>
      </c>
      <c r="FB26" s="222">
        <f>INDEX('Year 2013'!AX:AX,Database!$I26)</f>
        <v>4.72</v>
      </c>
      <c r="FC26" s="222">
        <f>INDEX('Year 2017'!C:C,Database!$H26)</f>
        <v>4.58</v>
      </c>
      <c r="FD26" s="222">
        <f>INDEX('Year 2017'!D:D,Database!$H26)</f>
        <v>4.54</v>
      </c>
      <c r="FE26" s="222">
        <f>INDEX('Year 2017'!E:E,Database!$H26)</f>
        <v>4.59</v>
      </c>
      <c r="FF26" s="222">
        <f>INDEX('Year 2017'!F:F,Database!$H26)</f>
        <v>4.95</v>
      </c>
      <c r="FG26" s="222">
        <f>INDEX('Year 2017'!G:G,Database!$H26)</f>
        <v>5</v>
      </c>
      <c r="FH26" s="222">
        <f>INDEX('Year 2017'!H:H,Database!$H26)</f>
        <v>4.9000000000000004</v>
      </c>
      <c r="FI26" s="222">
        <f>INDEX('Year 2017'!I:I,Database!$H26)</f>
        <v>4.47</v>
      </c>
      <c r="FJ26" s="222">
        <f>INDEX('Year 2017'!J:J,Database!$H26)</f>
        <v>4.3099999999999996</v>
      </c>
      <c r="FK26" s="222">
        <f>INDEX('Year 2017'!K:K,Database!$H26)</f>
        <v>4.3600000000000003</v>
      </c>
      <c r="FL26" s="222">
        <f>INDEX('Year 2017'!L:L,Database!$H26)</f>
        <v>4.3600000000000003</v>
      </c>
      <c r="FM26" s="222">
        <f>INDEX('Year 2017'!M:M,Database!$H26)</f>
        <v>4.62</v>
      </c>
      <c r="FN26" s="222">
        <f>INDEX('Year 2017'!N:N,Database!$H26)</f>
        <v>4.97</v>
      </c>
      <c r="FO26" s="222">
        <f>INDEX('Year 2017'!O:O,Database!$H26)</f>
        <v>5.69</v>
      </c>
      <c r="FP26" s="222">
        <f>INDEX('Year 2017'!P:P,Database!$H26)</f>
        <v>6.63</v>
      </c>
      <c r="FQ26" s="222">
        <f>INDEX('Year 2017'!Q:Q,Database!$H26)</f>
        <v>6.47</v>
      </c>
      <c r="FR26" s="222">
        <f>INDEX('Year 2017'!R:R,Database!$H26)</f>
        <v>5.85</v>
      </c>
      <c r="FS26" s="222">
        <f>INDEX('Year 2017'!S:S,Database!$H26)</f>
        <v>5.74</v>
      </c>
      <c r="FT26" s="222">
        <f>INDEX('Year 2017'!T:T,Database!$H26)</f>
        <v>5.46</v>
      </c>
      <c r="FU26" s="222">
        <f>INDEX('Year 2017'!U:U,Database!$H26)</f>
        <v>5.43</v>
      </c>
      <c r="FV26" s="222">
        <f>INDEX('Year 2017'!V:V,Database!$H26)</f>
        <v>4.96</v>
      </c>
      <c r="FW26" s="222">
        <f>INDEX('Year 2017'!W:W,Database!$H26)</f>
        <v>5.0199999999999996</v>
      </c>
      <c r="FX26" s="222">
        <f>INDEX('Year 2017'!X:X,Database!$H26)</f>
        <v>5.03</v>
      </c>
      <c r="FY26" s="222">
        <f>INDEX('Year 2017'!Y:Y,Database!$H26)</f>
        <v>5.0199999999999996</v>
      </c>
      <c r="FZ26" s="222">
        <f>INDEX('Year 2017'!Z:Z,Database!$H26)</f>
        <v>5.62</v>
      </c>
      <c r="GA26" s="222">
        <f>INDEX('Year 2017'!AA:AA,Database!$H26)</f>
        <v>4.87</v>
      </c>
      <c r="GB26" s="222">
        <f>INDEX('Year 2017'!AB:AB,Database!$H26)</f>
        <v>4.71</v>
      </c>
      <c r="GC26" s="222">
        <f>INDEX('Year 2017'!AC:AC,Database!$H26)</f>
        <v>4.43</v>
      </c>
      <c r="GD26" s="222">
        <f>INDEX('Year 2017'!AD:AD,Database!$H26)</f>
        <v>3.94</v>
      </c>
      <c r="GE26" s="222">
        <f>INDEX('Year 2017'!AE:AE,Database!$H26)</f>
        <v>3.56</v>
      </c>
      <c r="GF26" s="222">
        <f>INDEX('Year 2017'!AF:AF,Database!$H26)</f>
        <v>3.74</v>
      </c>
      <c r="GG26" s="222">
        <f>INDEX('Year 2017'!AG:AG,Database!$H26)</f>
        <v>3.73</v>
      </c>
      <c r="GH26" s="222">
        <f>INDEX('Year 2017'!AH:AH,Database!$H26)</f>
        <v>3.77</v>
      </c>
      <c r="GI26" s="222">
        <f>INDEX('Year 2017'!AI:AI,Database!$H26)</f>
        <v>3.63</v>
      </c>
      <c r="GJ26" s="222">
        <f>INDEX('Year 2017'!AJ:AJ,Database!$H26)</f>
        <v>3.52</v>
      </c>
      <c r="GK26" s="222">
        <f>INDEX('Year 2017'!AK:AK,Database!$H26)</f>
        <v>3.26</v>
      </c>
      <c r="GL26" s="222">
        <f>INDEX('Year 2017'!AL:AL,Database!$H26)</f>
        <v>3.45</v>
      </c>
      <c r="GM26" s="222">
        <f>INDEX('Year 2017'!AM:AM,Database!$H26)</f>
        <v>3.62</v>
      </c>
      <c r="GN26" s="222">
        <f>INDEX('Year 2017'!AN:AN,Database!$H26)</f>
        <v>3.63</v>
      </c>
      <c r="GO26" s="222">
        <f>INDEX('Year 2017'!AO:AO,Database!$H26)</f>
        <v>3.04</v>
      </c>
      <c r="GP26" s="222">
        <f>INDEX('Year 2017'!AP:AP,Database!$H26)</f>
        <v>2.99</v>
      </c>
      <c r="GQ26" s="222">
        <f>INDEX('Year 2017'!AQ:AQ,Database!$H26)</f>
        <v>2.91</v>
      </c>
      <c r="GR26" s="222">
        <f>INDEX('Year 2017'!AR:AR,Database!$H26)</f>
        <v>2.89</v>
      </c>
      <c r="GS26" s="222">
        <f>INDEX('Year 2017'!AS:AS,Database!$H26)</f>
        <v>3.56</v>
      </c>
      <c r="GT26" s="222">
        <f>INDEX('Year 2017'!AT:AT,Database!$H26)</f>
        <v>3.58</v>
      </c>
      <c r="GU26" s="222">
        <f>INDEX('Year 2017'!AU:AU,Database!$H26)</f>
        <v>3.73</v>
      </c>
      <c r="GV26" s="222">
        <f>INDEX('Year 2017'!AV:AV,Database!$H26)</f>
        <v>3.87</v>
      </c>
      <c r="GW26" s="222">
        <f>INDEX('Year 2017'!AW:AW,Database!$H26)</f>
        <v>3.86</v>
      </c>
      <c r="GX26" s="222">
        <f>INDEX('Year 2017'!AX:AX,Database!$H26)</f>
        <v>4.32</v>
      </c>
      <c r="GY26" s="222">
        <f>INDEX('Year 2017'!AY:AY,Database!$H26)</f>
        <v>4.9000000000000004</v>
      </c>
      <c r="GZ26" s="222">
        <f>INDEX('Year 2017'!AZ:AZ,Database!$H26)</f>
        <v>4.7569309999999998</v>
      </c>
      <c r="HA26" s="222">
        <f>INDEX('Year 2017'!BA:BA,Database!$H26)</f>
        <v>4.3056780000000003</v>
      </c>
      <c r="HB26" s="222">
        <f>INDEX('Year 2017'!BB:BB,Database!$H26)</f>
        <v>4.083234</v>
      </c>
    </row>
    <row r="27" spans="2:210" x14ac:dyDescent="0.3">
      <c r="B27" s="216" t="s">
        <v>45</v>
      </c>
      <c r="C27" s="216" t="s">
        <v>46</v>
      </c>
      <c r="D27" s="220" t="s">
        <v>34</v>
      </c>
      <c r="E27" s="221" t="s">
        <v>115</v>
      </c>
      <c r="F27" s="216">
        <f t="shared" si="75"/>
        <v>21</v>
      </c>
      <c r="G27" s="241">
        <f>MATCH(D27,'Year 2006'!A:A,0)</f>
        <v>29</v>
      </c>
      <c r="H27" s="242">
        <f>MATCH(D27,'Year 2017'!A:A,0)</f>
        <v>28</v>
      </c>
      <c r="I27" s="243">
        <f>MATCH(D27,'Year 2013'!A:A,0)</f>
        <v>28</v>
      </c>
      <c r="J27" s="216" t="str">
        <f t="shared" si="76"/>
        <v>Price of natural gas, commercial sector ($/MCF)</v>
      </c>
      <c r="O27" s="240">
        <f>INDEX('Year 2001'!C:C,Database!$F27)</f>
        <v>9.5</v>
      </c>
      <c r="P27" s="240">
        <f>INDEX('Year 2001'!D:D,Database!$F27)</f>
        <v>9.8000001907348633</v>
      </c>
      <c r="Q27" s="240">
        <f>INDEX('Year 2001'!E:E,Database!$F27)</f>
        <v>9.1400003433227539</v>
      </c>
      <c r="R27" s="240">
        <f>INDEX('Year 2001'!F:F,Database!$F27)</f>
        <v>9.0100002288818359</v>
      </c>
      <c r="S27" s="240">
        <f>INDEX('Year 2001'!G:G,Database!$F27)</f>
        <v>9.1900005340576172</v>
      </c>
      <c r="T27" s="240">
        <f>INDEX('Year 2001'!H:H,Database!$F27)</f>
        <v>8.5</v>
      </c>
      <c r="U27" s="240">
        <f>INDEX('Year 2001'!I:I,Database!$F27)</f>
        <v>7.9000000953674316</v>
      </c>
      <c r="V27" s="240">
        <f>INDEX('Year 2001'!J:J,Database!$F27)</f>
        <v>7.6100006103515625</v>
      </c>
      <c r="W27" s="240">
        <f>INDEX('Year 2001'!K:K,Database!$F27)</f>
        <v>6.9600000381469727</v>
      </c>
      <c r="X27" s="240">
        <f>INDEX('Year 2001'!L:L,Database!$F27)</f>
        <v>6.3900003433227539</v>
      </c>
      <c r="Y27" s="240">
        <f>INDEX('Year 2001'!M:M,Database!$F27)</f>
        <v>6.7899999618530273</v>
      </c>
      <c r="Z27" s="240">
        <f>INDEX('Year 2001'!N:N,Database!$F27)</f>
        <v>6.3499994277954102</v>
      </c>
      <c r="AA27" s="240">
        <f>INDEX('Year 2001'!O:O,Database!$F27)</f>
        <v>6.5300002098083496</v>
      </c>
      <c r="AB27" s="240">
        <f>INDEX('Year 2001'!P:P,Database!$F27)</f>
        <v>6.4099998474121094</v>
      </c>
      <c r="AC27" s="240">
        <f>INDEX('Year 2001'!Q:Q,Database!$F27)</f>
        <v>6.2999997138977051</v>
      </c>
      <c r="AD27" s="240">
        <f>INDEX('Year 2001'!R:R,Database!$F27)</f>
        <v>6.570000171661377</v>
      </c>
      <c r="AE27" s="240">
        <f>INDEX('Year 2001'!S:S,Database!$F27)</f>
        <v>6.6899995803833008</v>
      </c>
      <c r="AF27" s="240">
        <f>INDEX('Year 2001'!T:T,Database!$F27)</f>
        <v>6.820000171661377</v>
      </c>
      <c r="AG27" s="240">
        <f>INDEX('Year 2001'!U:U,Database!$F27)</f>
        <v>6.630000114440918</v>
      </c>
      <c r="AH27" s="240">
        <f>INDEX('Year 2001'!V:V,Database!$F27)</f>
        <v>6.4600005149841309</v>
      </c>
      <c r="AI27" s="240">
        <f>INDEX('Year 2001'!W:W,Database!$F27)</f>
        <v>6.5499997138977051</v>
      </c>
      <c r="AJ27" s="240">
        <f>INDEX('Year 2001'!X:X,Database!$F27)</f>
        <v>6.6500000953674316</v>
      </c>
      <c r="AK27" s="240">
        <f>INDEX('Year 2001'!Y:Y,Database!$F27)</f>
        <v>6.9099993705749512</v>
      </c>
      <c r="AL27" s="240">
        <f>INDEX('Year 2001'!Z:Z,Database!$F27)</f>
        <v>7.179999828338623</v>
      </c>
      <c r="AM27" s="240">
        <f>INDEX('Year 2001'!AA:AA,Database!$F27)</f>
        <v>7.3400001525878906</v>
      </c>
      <c r="AN27" s="240">
        <f>INDEX('Year 2001'!AB:AB,Database!$F27)</f>
        <v>7.8299999237060547</v>
      </c>
      <c r="AO27" s="240">
        <f>INDEX('Year 2001'!AC:AC,Database!$F27)</f>
        <v>8.9600000381469727</v>
      </c>
      <c r="AP27" s="244">
        <f>INDEX('Year 2003'!C:C,Database!$F27)</f>
        <v>7.4800000190734863</v>
      </c>
      <c r="AQ27" s="244">
        <f>INDEX('Year 2003'!D:D,Database!$F27)</f>
        <v>7.9800000190734863</v>
      </c>
      <c r="AR27" s="244">
        <f>INDEX('Year 2003'!E:E,Database!$F27)</f>
        <v>9.1999998092651367</v>
      </c>
      <c r="AS27" s="244">
        <f>INDEX('Year 2003'!F:F,Database!$F27)</f>
        <v>8.9700002670288086</v>
      </c>
      <c r="AT27" s="244">
        <f>INDEX('Year 2003'!G:G,Database!$F27)</f>
        <v>8.7100000381469727</v>
      </c>
      <c r="AU27" s="244">
        <f>INDEX('Year 2003'!H:H,Database!$F27)</f>
        <v>9</v>
      </c>
      <c r="AV27" s="244">
        <f>INDEX('Year 2003'!I:I,Database!$F27)</f>
        <v>8.7299995422363281</v>
      </c>
      <c r="AW27" s="244">
        <f>INDEX('Year 2003'!J:J,Database!$F27)</f>
        <v>8.3999996185302734</v>
      </c>
      <c r="AX27" s="244">
        <f>INDEX('Year 2003'!K:K,Database!$F27)</f>
        <v>8.4099998474121094</v>
      </c>
      <c r="AY27" s="244">
        <f>INDEX('Year 2003'!L:L,Database!$F27)</f>
        <v>8.2799997329711914</v>
      </c>
      <c r="AZ27" s="244">
        <f>INDEX('Year 2003'!M:M,Database!$F27)</f>
        <v>8.3599996566772461</v>
      </c>
      <c r="BA27" s="244">
        <f>INDEX('Year 2003'!N:N,Database!$F27)</f>
        <v>8.619999885559082</v>
      </c>
      <c r="BB27" s="244">
        <f>INDEX('Year 2003'!O:O,Database!$F27)</f>
        <v>9.0399999618530273</v>
      </c>
      <c r="BC27" s="244">
        <f>INDEX('Year 2003'!P:P,Database!$F27)</f>
        <v>9.0200004577636719</v>
      </c>
      <c r="BD27" s="244">
        <f>INDEX('Year 2003'!Q:Q,Database!$F27)</f>
        <v>9</v>
      </c>
      <c r="BE27" s="244">
        <f>INDEX('Year 2003'!R:R,Database!$F27)</f>
        <v>8.9799995422363281</v>
      </c>
      <c r="BF27" s="244">
        <f>INDEX('Year 2003'!S:S,Database!$F27)</f>
        <v>9.2299995422363281</v>
      </c>
      <c r="BG27" s="244">
        <f>INDEX('Year 2003'!T:T,Database!$F27)</f>
        <v>9.8299999237060547</v>
      </c>
      <c r="BH27" s="222">
        <f>INDEX('Year 2003'!U:U,Database!$F27)</f>
        <v>9.7799997329711914</v>
      </c>
      <c r="BI27" s="222">
        <f>INDEX('Year 2003'!V:V,Database!$F27)</f>
        <v>9.7700004577636719</v>
      </c>
      <c r="BJ27" s="222">
        <f>INDEX('Year 2003'!W:W,Database!$F27)</f>
        <v>9.3299999237060547</v>
      </c>
      <c r="BK27" s="222">
        <f>INDEX('Year 2003'!X:X,Database!$F27)</f>
        <v>9.1899995803833008</v>
      </c>
      <c r="BL27" s="222">
        <f>INDEX('Year 2003'!Y:Y,Database!$F27)</f>
        <v>10.140000343322754</v>
      </c>
      <c r="BM27" s="222">
        <f>INDEX('Year 2003'!Z:Z,Database!$F27)</f>
        <v>10.380000114440918</v>
      </c>
      <c r="BN27" s="222">
        <f>INDEX('Year 2003'!AA:AA,Database!$F27)</f>
        <v>10.100000381469727</v>
      </c>
      <c r="BO27" s="222">
        <f>INDEX('Year 2003'!AB:AB,Database!$F27)</f>
        <v>9.9300003051757813</v>
      </c>
      <c r="BP27" s="222">
        <f>INDEX('Year 2003'!AC:AC,Database!$F27)</f>
        <v>9.9899997711181641</v>
      </c>
      <c r="BQ27" s="222">
        <f>INDEX('Year 2003'!AD:AD,Database!$F27)</f>
        <v>10.329999923706055</v>
      </c>
      <c r="BR27" s="222">
        <f>INDEX('Year 2003'!AE:AE,Database!$F27)</f>
        <v>10.399999618530273</v>
      </c>
      <c r="BS27" s="222">
        <f>INDEX('Year 2003'!AF:AF,Database!$F27)</f>
        <v>10.260000228881836</v>
      </c>
      <c r="BT27" s="222">
        <f>INDEX('Year 2003'!AG:AG,Database!$F27)</f>
        <v>10.5</v>
      </c>
      <c r="BU27" s="222">
        <f>INDEX('Year 2003'!AH:AH,Database!$F27)</f>
        <v>11.050000190734863</v>
      </c>
      <c r="BV27" s="222">
        <f>INDEX('Year 2003'!AI:AI,Database!$F27)</f>
        <v>12.640000343322754</v>
      </c>
      <c r="BW27" s="222">
        <f>INDEX('Year 2006'!D:D,Database!$G27)</f>
        <v>12.95</v>
      </c>
      <c r="BX27" s="222">
        <f>INDEX('Year 2006'!E:E,Database!$G27)</f>
        <v>12.07</v>
      </c>
      <c r="BY27" s="222">
        <f>INDEX('Year 2006'!F:F,Database!$G27)</f>
        <v>11.57</v>
      </c>
      <c r="BZ27" s="222">
        <f>INDEX('Year 2006'!G:G,Database!$G27)</f>
        <v>11.61</v>
      </c>
      <c r="CA27" s="222">
        <f>INDEX('Year 2006'!H:H,Database!$G27)</f>
        <v>11.09</v>
      </c>
      <c r="CB27" s="222">
        <f>INDEX('Year 2006'!I:I,Database!$G27)</f>
        <v>10.98</v>
      </c>
      <c r="CC27" s="222">
        <f>INDEX('Year 2006'!J:J,Database!$G27)</f>
        <v>11.2</v>
      </c>
      <c r="CD27" s="222">
        <f>INDEX('Year 2006'!K:K,Database!$G27)</f>
        <v>11.16</v>
      </c>
      <c r="CE27" s="222">
        <f>INDEX('Year 2006'!L:L,Database!$G27)</f>
        <v>10.050000000000001</v>
      </c>
      <c r="CF27" s="222">
        <f>INDEX('Year 2006'!M:M,Database!$G27)</f>
        <v>11.05</v>
      </c>
      <c r="CG27" s="222">
        <f>INDEX('Year 2006'!N:N,Database!$G27)</f>
        <v>11.61</v>
      </c>
      <c r="CH27" s="222">
        <f>INDEX('Year 2006'!O:O,Database!$G27)</f>
        <v>11.15</v>
      </c>
      <c r="CI27" s="222">
        <f>INDEX('Year 2006'!P:P,Database!$G27)</f>
        <v>11.21</v>
      </c>
      <c r="CJ27" s="222">
        <f>INDEX('Year 2006'!Q:Q,Database!$G27)</f>
        <v>11.79</v>
      </c>
      <c r="CK27" s="222">
        <f>INDEX('Year 2006'!R:R,Database!$G27)</f>
        <v>11.49</v>
      </c>
      <c r="CL27" s="222">
        <f>INDEX('Year 2006'!S:S,Database!$G27)</f>
        <v>11.48</v>
      </c>
      <c r="CM27" s="222">
        <f>INDEX('Year 2006'!T:T,Database!$G27)</f>
        <v>11.86</v>
      </c>
      <c r="CN27" s="222">
        <f>INDEX('Year 2006'!U:U,Database!$G27)</f>
        <v>11.61</v>
      </c>
      <c r="CO27" s="222">
        <f>INDEX('Year 2006'!V:V,Database!$G27)</f>
        <v>11.16</v>
      </c>
      <c r="CP27" s="222">
        <f>INDEX('Year 2006'!W:W,Database!$G27)</f>
        <v>10.9</v>
      </c>
      <c r="CQ27" s="222">
        <f>INDEX('Year 2006'!X:X,Database!$G27)</f>
        <v>10.9</v>
      </c>
      <c r="CR27" s="222">
        <f>INDEX('Year 2006'!Y:Y,Database!$G27)</f>
        <v>11.19</v>
      </c>
      <c r="CS27" s="222">
        <f>INDEX('Year 2006'!Z:Z,Database!$G27)</f>
        <v>11.02</v>
      </c>
      <c r="CT27" s="222">
        <f>INDEX('Year 2006'!AA:AA,Database!$G27)</f>
        <v>11.01</v>
      </c>
      <c r="CU27" s="222">
        <f>INDEX('Year 2006'!AB:AB,Database!$G27)</f>
        <v>11.32</v>
      </c>
      <c r="CV27" s="222">
        <f>INDEX('Year 2006'!AC:AC,Database!$G27)</f>
        <v>11.81</v>
      </c>
      <c r="CW27" s="222">
        <f>INDEX('Year 2006'!AD:AD,Database!$G27)</f>
        <v>12.44</v>
      </c>
      <c r="CX27" s="222">
        <f>INDEX('Year 2006'!AE:AE,Database!$G27)</f>
        <v>13.24</v>
      </c>
      <c r="CY27" s="222">
        <f>INDEX('Year 2006'!AF:AF,Database!$G27)</f>
        <v>14.39</v>
      </c>
      <c r="CZ27" s="222">
        <f>INDEX('Year 2006'!AG:AG,Database!$G27)</f>
        <v>15.45</v>
      </c>
      <c r="DA27" s="222">
        <f>INDEX('Year 2006'!AH:AH,Database!$G27)</f>
        <v>14.04</v>
      </c>
      <c r="DB27" s="222">
        <f>INDEX('Year 2006'!AI:AI,Database!$G27)</f>
        <v>13.02</v>
      </c>
      <c r="DC27" s="222">
        <f>INDEX('Year 2006'!AJ:AJ,Database!$G27)</f>
        <v>11.83</v>
      </c>
      <c r="DD27" s="222">
        <f>INDEX('Year 2006'!AK:AK,Database!$G27)</f>
        <v>11.45</v>
      </c>
      <c r="DE27" s="222">
        <f>INDEX('Year 2006'!AL:AL,Database!$G27)</f>
        <v>11.32</v>
      </c>
      <c r="DF27" s="222">
        <f>INDEX('Year 2006'!AM:AM,Database!$G27)</f>
        <v>11.04</v>
      </c>
      <c r="DG27" s="222">
        <f>INDEX('Year 2006'!AN:AN,Database!$G27)</f>
        <v>10.65</v>
      </c>
      <c r="DH27" s="222">
        <f>INDEX('Year 2006'!AO:AO,Database!$G27)</f>
        <v>10.039999999999999</v>
      </c>
      <c r="DI27" s="222">
        <f>INDEX('Year 2006'!AP:AP,Database!$G27)</f>
        <v>9.4</v>
      </c>
      <c r="DJ27" s="222">
        <f>INDEX('Year 2006'!AQ:AQ,Database!$G27)</f>
        <v>9.1199999999999992</v>
      </c>
      <c r="DK27" s="222">
        <f>INDEX('Year 2006'!AR:AR,Database!$G27)</f>
        <v>9.25</v>
      </c>
      <c r="DL27" s="222">
        <f>INDEX('Year 2006'!AS:AS,Database!$G27)</f>
        <v>9.4600000000000009</v>
      </c>
      <c r="DM27" s="222">
        <f>INDEX('Year 2006'!AT:AT,Database!$G27)</f>
        <v>9.3000000000000007</v>
      </c>
      <c r="DN27" s="222">
        <f>INDEX('Year 2006'!AU:AU,Database!$G27)</f>
        <v>8.98</v>
      </c>
      <c r="DO27" s="222">
        <f>INDEX('Year 2006'!AV:AV,Database!$G27)</f>
        <v>8.59</v>
      </c>
      <c r="DP27" s="222">
        <f>INDEX('Year 2006'!AW:AW,Database!$G27)</f>
        <v>8.9209890000000005</v>
      </c>
      <c r="DQ27" s="222">
        <f>INDEX('Year 2006'!AX:AX,Database!$G27)</f>
        <v>8.8332110000000004</v>
      </c>
      <c r="DR27" s="222">
        <f>INDEX('Year 2006'!AY:AY,Database!$G27)</f>
        <v>9.5464169999999999</v>
      </c>
      <c r="DS27" s="222">
        <f>INDEX('Year 2006'!AZ:AZ,Database!$G27)</f>
        <v>9.7464899999999997</v>
      </c>
      <c r="DT27" s="222">
        <f>INDEX('Year 2006'!BA:BA,Database!$G27)</f>
        <v>9.7095310000000001</v>
      </c>
      <c r="DU27" s="222">
        <f>INDEX('Year 2006'!BB:BB,Database!$G27)</f>
        <v>9.5283850000000001</v>
      </c>
      <c r="DV27" s="222">
        <f>INDEX('Year 2006'!BC:BC,Database!$G27)</f>
        <v>9.4238320000000009</v>
      </c>
      <c r="DW27" s="222">
        <f>INDEX('Year 2006'!BD:BD,Database!$G27)</f>
        <v>9.4058620000000008</v>
      </c>
      <c r="DX27" s="222">
        <f>INDEX('Year 2006'!BE:BE,Database!$G27)</f>
        <v>9.4797609999999999</v>
      </c>
      <c r="DY27" s="222">
        <f>INDEX('Year 2006'!BF:BF,Database!$G27)</f>
        <v>9.6567310000000006</v>
      </c>
      <c r="DZ27" s="222">
        <f>INDEX('Year 2006'!BG:BG,Database!$G27)</f>
        <v>9.7626120000000007</v>
      </c>
      <c r="EA27" s="222">
        <f>INDEX('Year 2006'!BH:BH,Database!$G27)</f>
        <v>9.7150639999999999</v>
      </c>
      <c r="EB27" s="222">
        <f>INDEX('Year 2006'!BI:BI,Database!$G27)</f>
        <v>10.14838</v>
      </c>
      <c r="EC27" s="222">
        <f>INDEX('Year 2006'!BJ:BJ,Database!$G27)</f>
        <v>10.506220000000001</v>
      </c>
      <c r="ED27" s="222">
        <f>INDEX('Year 2006'!BK:BK,Database!$G27)</f>
        <v>11.03416</v>
      </c>
      <c r="EE27" s="222">
        <f>INDEX('Year 2013'!AA:AA,Database!$I27)</f>
        <v>8.75</v>
      </c>
      <c r="EF27" s="222">
        <f>INDEX('Year 2013'!AB:AB,Database!$I27)</f>
        <v>8.8800000000000008</v>
      </c>
      <c r="EG27" s="222">
        <f>INDEX('Year 2013'!AC:AC,Database!$I27)</f>
        <v>8.89</v>
      </c>
      <c r="EH27" s="222">
        <f>INDEX('Year 2013'!AD:AD,Database!$I27)</f>
        <v>9.0299999999999994</v>
      </c>
      <c r="EI27" s="222">
        <f>INDEX('Year 2013'!AE:AE,Database!$I27)</f>
        <v>9.36</v>
      </c>
      <c r="EJ27" s="222">
        <f>INDEX('Year 2013'!AF:AF,Database!$I27)</f>
        <v>9.58</v>
      </c>
      <c r="EK27" s="222">
        <f>INDEX('Year 2013'!AG:AG,Database!$I27)</f>
        <v>9.59</v>
      </c>
      <c r="EL27" s="222">
        <f>INDEX('Year 2013'!AH:AH,Database!$I27)</f>
        <v>9.77</v>
      </c>
      <c r="EM27" s="222">
        <f>INDEX('Year 2013'!AI:AI,Database!$I27)</f>
        <v>9.4700000000000006</v>
      </c>
      <c r="EN27" s="222">
        <f>INDEX('Year 2013'!AJ:AJ,Database!$I27)</f>
        <v>8.9499999999999993</v>
      </c>
      <c r="EO27" s="222">
        <f>INDEX('Year 2013'!AK:AK,Database!$I27)</f>
        <v>8.6300000000000008</v>
      </c>
      <c r="EP27" s="222">
        <f>INDEX('Year 2013'!AL:AL,Database!$I27)</f>
        <v>8.33</v>
      </c>
      <c r="EQ27" s="222">
        <f>INDEX('Year 2013'!AM:AM,Database!$I27)</f>
        <v>8.2200000000000006</v>
      </c>
      <c r="ER27" s="222">
        <f>INDEX('Year 2013'!AN:AN,Database!$I27)</f>
        <v>7.94</v>
      </c>
      <c r="ES27" s="222">
        <f>INDEX('Year 2013'!AO:AO,Database!$I27)</f>
        <v>8.4</v>
      </c>
      <c r="ET27" s="222">
        <f>INDEX('Year 2013'!AP:AP,Database!$I27)</f>
        <v>8.02</v>
      </c>
      <c r="EU27" s="222">
        <f>INDEX('Year 2013'!AQ:AQ,Database!$I27)</f>
        <v>7.93</v>
      </c>
      <c r="EV27" s="222">
        <f>INDEX('Year 2013'!AR:AR,Database!$I27)</f>
        <v>8.2100000000000009</v>
      </c>
      <c r="EW27" s="222">
        <f>INDEX('Year 2013'!AS:AS,Database!$I27)</f>
        <v>8.3000000000000007</v>
      </c>
      <c r="EX27" s="222">
        <f>INDEX('Year 2013'!AT:AT,Database!$I27)</f>
        <v>8.4700000000000006</v>
      </c>
      <c r="EY27" s="222">
        <f>INDEX('Year 2013'!AU:AU,Database!$I27)</f>
        <v>8.23</v>
      </c>
      <c r="EZ27" s="222">
        <f>INDEX('Year 2013'!AV:AV,Database!$I27)</f>
        <v>8</v>
      </c>
      <c r="FA27" s="222">
        <f>INDEX('Year 2013'!AW:AW,Database!$I27)</f>
        <v>8.02</v>
      </c>
      <c r="FB27" s="222">
        <f>INDEX('Year 2013'!AX:AX,Database!$I27)</f>
        <v>8.11</v>
      </c>
      <c r="FC27" s="222">
        <f>INDEX('Year 2017'!C:C,Database!$H27)</f>
        <v>7.75</v>
      </c>
      <c r="FD27" s="222">
        <f>INDEX('Year 2017'!D:D,Database!$H27)</f>
        <v>7.78</v>
      </c>
      <c r="FE27" s="222">
        <f>INDEX('Year 2017'!E:E,Database!$H27)</f>
        <v>7.77</v>
      </c>
      <c r="FF27" s="222">
        <f>INDEX('Year 2017'!F:F,Database!$H27)</f>
        <v>8.15</v>
      </c>
      <c r="FG27" s="222">
        <f>INDEX('Year 2017'!G:G,Database!$H27)</f>
        <v>8.7100000000000009</v>
      </c>
      <c r="FH27" s="222">
        <f>INDEX('Year 2017'!H:H,Database!$H27)</f>
        <v>9.07</v>
      </c>
      <c r="FI27" s="222">
        <f>INDEX('Year 2017'!I:I,Database!$H27)</f>
        <v>9.0399999999999991</v>
      </c>
      <c r="FJ27" s="222">
        <f>INDEX('Year 2017'!J:J,Database!$H27)</f>
        <v>9.0399999999999991</v>
      </c>
      <c r="FK27" s="222">
        <f>INDEX('Year 2017'!K:K,Database!$H27)</f>
        <v>8.8000000000000007</v>
      </c>
      <c r="FL27" s="222">
        <f>INDEX('Year 2017'!L:L,Database!$H27)</f>
        <v>8.2799999999999994</v>
      </c>
      <c r="FM27" s="222">
        <f>INDEX('Year 2017'!M:M,Database!$H27)</f>
        <v>7.94</v>
      </c>
      <c r="FN27" s="222">
        <f>INDEX('Year 2017'!N:N,Database!$H27)</f>
        <v>7.81</v>
      </c>
      <c r="FO27" s="222">
        <f>INDEX('Year 2017'!O:O,Database!$H27)</f>
        <v>8.11</v>
      </c>
      <c r="FP27" s="222">
        <f>INDEX('Year 2017'!P:P,Database!$H27)</f>
        <v>8.69</v>
      </c>
      <c r="FQ27" s="222">
        <f>INDEX('Year 2017'!Q:Q,Database!$H27)</f>
        <v>9.35</v>
      </c>
      <c r="FR27" s="222">
        <f>INDEX('Year 2017'!R:R,Database!$H27)</f>
        <v>9.49</v>
      </c>
      <c r="FS27" s="222">
        <f>INDEX('Year 2017'!S:S,Database!$H27)</f>
        <v>9.6999999999999993</v>
      </c>
      <c r="FT27" s="222">
        <f>INDEX('Year 2017'!T:T,Database!$H27)</f>
        <v>9.94</v>
      </c>
      <c r="FU27" s="222">
        <f>INDEX('Year 2017'!U:U,Database!$H27)</f>
        <v>10.06</v>
      </c>
      <c r="FV27" s="222">
        <f>INDEX('Year 2017'!V:V,Database!$H27)</f>
        <v>9.67</v>
      </c>
      <c r="FW27" s="222">
        <f>INDEX('Year 2017'!W:W,Database!$H27)</f>
        <v>9.39</v>
      </c>
      <c r="FX27" s="222">
        <f>INDEX('Year 2017'!X:X,Database!$H27)</f>
        <v>8.9700000000000006</v>
      </c>
      <c r="FY27" s="222">
        <f>INDEX('Year 2017'!Y:Y,Database!$H27)</f>
        <v>8.2899999999999991</v>
      </c>
      <c r="FZ27" s="222">
        <f>INDEX('Year 2017'!Z:Z,Database!$H27)</f>
        <v>8.5299999999999994</v>
      </c>
      <c r="GA27" s="222">
        <f>INDEX('Year 2017'!AA:AA,Database!$H27)</f>
        <v>8.14</v>
      </c>
      <c r="GB27" s="222">
        <f>INDEX('Year 2017'!AB:AB,Database!$H27)</f>
        <v>7.81</v>
      </c>
      <c r="GC27" s="222">
        <f>INDEX('Year 2017'!AC:AC,Database!$H27)</f>
        <v>7.84</v>
      </c>
      <c r="GD27" s="222">
        <f>INDEX('Year 2017'!AD:AD,Database!$H27)</f>
        <v>8.02</v>
      </c>
      <c r="GE27" s="222">
        <f>INDEX('Year 2017'!AE:AE,Database!$H27)</f>
        <v>8.1300000000000008</v>
      </c>
      <c r="GF27" s="222">
        <f>INDEX('Year 2017'!AF:AF,Database!$H27)</f>
        <v>8.52</v>
      </c>
      <c r="GG27" s="222">
        <f>INDEX('Year 2017'!AG:AG,Database!$H27)</f>
        <v>8.49</v>
      </c>
      <c r="GH27" s="222">
        <f>INDEX('Year 2017'!AH:AH,Database!$H27)</f>
        <v>8.4499999999999993</v>
      </c>
      <c r="GI27" s="222">
        <f>INDEX('Year 2017'!AI:AI,Database!$H27)</f>
        <v>8.42</v>
      </c>
      <c r="GJ27" s="222">
        <f>INDEX('Year 2017'!AJ:AJ,Database!$H27)</f>
        <v>7.78</v>
      </c>
      <c r="GK27" s="222">
        <f>INDEX('Year 2017'!AK:AK,Database!$H27)</f>
        <v>7.39</v>
      </c>
      <c r="GL27" s="222">
        <f>INDEX('Year 2017'!AL:AL,Database!$H27)</f>
        <v>7.22</v>
      </c>
      <c r="GM27" s="222">
        <f>INDEX('Year 2017'!AM:AM,Database!$H27)</f>
        <v>6.74</v>
      </c>
      <c r="GN27" s="222">
        <f>INDEX('Year 2017'!AN:AN,Database!$H27)</f>
        <v>6.82</v>
      </c>
      <c r="GO27" s="222">
        <f>INDEX('Year 2017'!AO:AO,Database!$H27)</f>
        <v>7.05</v>
      </c>
      <c r="GP27" s="222">
        <f>INDEX('Year 2017'!AP:AP,Database!$H27)</f>
        <v>6.94</v>
      </c>
      <c r="GQ27" s="222">
        <f>INDEX('Year 2017'!AQ:AQ,Database!$H27)</f>
        <v>7.35</v>
      </c>
      <c r="GR27" s="222">
        <f>INDEX('Year 2017'!AR:AR,Database!$H27)</f>
        <v>7.7</v>
      </c>
      <c r="GS27" s="222">
        <f>INDEX('Year 2017'!AS:AS,Database!$H27)</f>
        <v>8.11</v>
      </c>
      <c r="GT27" s="222">
        <f>INDEX('Year 2017'!AT:AT,Database!$H27)</f>
        <v>8.25</v>
      </c>
      <c r="GU27" s="222">
        <f>INDEX('Year 2017'!AU:AU,Database!$H27)</f>
        <v>8.27</v>
      </c>
      <c r="GV27" s="222">
        <f>INDEX('Year 2017'!AV:AV,Database!$H27)</f>
        <v>7.94</v>
      </c>
      <c r="GW27" s="222">
        <f>INDEX('Year 2017'!AW:AW,Database!$H27)</f>
        <v>7.59</v>
      </c>
      <c r="GX27" s="222">
        <f>INDEX('Year 2017'!AX:AX,Database!$H27)</f>
        <v>7.24</v>
      </c>
      <c r="GY27" s="222">
        <f>INDEX('Year 2017'!AY:AY,Database!$H27)</f>
        <v>7.58</v>
      </c>
      <c r="GZ27" s="222">
        <f>INDEX('Year 2017'!AZ:AZ,Database!$H27)</f>
        <v>7.8163590000000003</v>
      </c>
      <c r="HA27" s="222">
        <f>INDEX('Year 2017'!BA:BA,Database!$H27)</f>
        <v>7.8377239999999997</v>
      </c>
      <c r="HB27" s="222">
        <f>INDEX('Year 2017'!BB:BB,Database!$H27)</f>
        <v>7.9038329999999997</v>
      </c>
    </row>
    <row r="28" spans="2:210" x14ac:dyDescent="0.3">
      <c r="D28" s="220" t="s">
        <v>32</v>
      </c>
      <c r="E28" s="221" t="s">
        <v>116</v>
      </c>
      <c r="F28" s="216">
        <f t="shared" si="75"/>
        <v>20</v>
      </c>
      <c r="G28" s="241">
        <f>MATCH(D28,'Year 2006'!A:A,0)</f>
        <v>30</v>
      </c>
      <c r="H28" s="242">
        <f>MATCH(D28,'Year 2017'!A:A,0)</f>
        <v>29</v>
      </c>
      <c r="I28" s="243">
        <f>MATCH(D28,'Year 2013'!A:A,0)</f>
        <v>29</v>
      </c>
      <c r="J28" s="216" t="str">
        <f t="shared" si="76"/>
        <v>Residential natural gas price ($/MCF)</v>
      </c>
      <c r="O28" s="240">
        <f>INDEX('Year 2001'!C:C,Database!$F28)</f>
        <v>10.119998931884766</v>
      </c>
      <c r="P28" s="240">
        <f>INDEX('Year 2001'!D:D,Database!$F28)</f>
        <v>10.260000228881836</v>
      </c>
      <c r="Q28" s="240">
        <f>INDEX('Year 2001'!E:E,Database!$F28)</f>
        <v>9.8500003814697266</v>
      </c>
      <c r="R28" s="240">
        <f>INDEX('Year 2001'!F:F,Database!$F28)</f>
        <v>10.159999847412109</v>
      </c>
      <c r="S28" s="240">
        <f>INDEX('Year 2001'!G:G,Database!$F28)</f>
        <v>11.140000343322754</v>
      </c>
      <c r="T28" s="240">
        <f>INDEX('Year 2001'!H:H,Database!$F28)</f>
        <v>11.579999923706055</v>
      </c>
      <c r="U28" s="240">
        <f>INDEX('Year 2001'!I:I,Database!$F28)</f>
        <v>11.220000267028809</v>
      </c>
      <c r="V28" s="240">
        <f>INDEX('Year 2001'!J:J,Database!$F28)</f>
        <v>10.890000343322754</v>
      </c>
      <c r="W28" s="240">
        <f>INDEX('Year 2001'!K:K,Database!$F28)</f>
        <v>10.170000076293945</v>
      </c>
      <c r="X28" s="240">
        <f>INDEX('Year 2001'!L:L,Database!$F28)</f>
        <v>8.2399997711181641</v>
      </c>
      <c r="Y28" s="240">
        <f>INDEX('Year 2001'!M:M,Database!$F28)</f>
        <v>7.9800000190734863</v>
      </c>
      <c r="Z28" s="240">
        <f>INDEX('Year 2001'!N:N,Database!$F28)</f>
        <v>7.3000001907348633</v>
      </c>
      <c r="AA28" s="240">
        <f>INDEX('Year 2001'!O:O,Database!$F28)</f>
        <v>7.3899993896484375</v>
      </c>
      <c r="AB28" s="240">
        <f>INDEX('Year 2001'!P:P,Database!$F28)</f>
        <v>7.2399997711181641</v>
      </c>
      <c r="AC28" s="240">
        <f>INDEX('Year 2001'!Q:Q,Database!$F28)</f>
        <v>7.1099996566772461</v>
      </c>
      <c r="AD28" s="240">
        <f>INDEX('Year 2001'!R:R,Database!$F28)</f>
        <v>7.679999828338623</v>
      </c>
      <c r="AE28" s="240">
        <f>INDEX('Year 2001'!S:S,Database!$F28)</f>
        <v>8.5500001907348633</v>
      </c>
      <c r="AF28" s="240">
        <f>INDEX('Year 2001'!T:T,Database!$F28)</f>
        <v>9.6000003814697266</v>
      </c>
      <c r="AG28" s="240">
        <f>INDEX('Year 2001'!U:U,Database!$F28)</f>
        <v>10.340001106262207</v>
      </c>
      <c r="AH28" s="240">
        <f>INDEX('Year 2001'!V:V,Database!$F28)</f>
        <v>10.469999313354492</v>
      </c>
      <c r="AI28" s="240">
        <f>INDEX('Year 2001'!W:W,Database!$F28)</f>
        <v>10.260000228881836</v>
      </c>
      <c r="AJ28" s="240">
        <f>INDEX('Year 2001'!X:X,Database!$F28)</f>
        <v>8.619999885559082</v>
      </c>
      <c r="AK28" s="240">
        <f>INDEX('Year 2001'!Y:Y,Database!$F28)</f>
        <v>8.0100002288818359</v>
      </c>
      <c r="AL28" s="240">
        <f>INDEX('Year 2001'!Z:Z,Database!$F28)</f>
        <v>7.8799996376037598</v>
      </c>
      <c r="AM28" s="240">
        <f>INDEX('Year 2001'!AA:AA,Database!$F28)</f>
        <v>8.0699996948242188</v>
      </c>
      <c r="AN28" s="240">
        <f>INDEX('Year 2001'!AB:AB,Database!$F28)</f>
        <v>8.4399995803833008</v>
      </c>
      <c r="AO28" s="240">
        <f>INDEX('Year 2001'!AC:AC,Database!$F28)</f>
        <v>9.6099996566772461</v>
      </c>
      <c r="AP28" s="244">
        <f>INDEX('Year 2003'!C:C,Database!$F28)</f>
        <v>8.1800003051757813</v>
      </c>
      <c r="AQ28" s="244">
        <f>INDEX('Year 2003'!D:D,Database!$F28)</f>
        <v>8.5799999237060547</v>
      </c>
      <c r="AR28" s="244">
        <f>INDEX('Year 2003'!E:E,Database!$F28)</f>
        <v>9.7700004577636719</v>
      </c>
      <c r="AS28" s="244">
        <f>INDEX('Year 2003'!F:F,Database!$F28)</f>
        <v>10.180000305175781</v>
      </c>
      <c r="AT28" s="244">
        <f>INDEX('Year 2003'!G:G,Database!$F28)</f>
        <v>10.789999961853027</v>
      </c>
      <c r="AU28" s="244">
        <f>INDEX('Year 2003'!H:H,Database!$F28)</f>
        <v>12.079999923706055</v>
      </c>
      <c r="AV28" s="244">
        <f>INDEX('Year 2003'!I:I,Database!$F28)</f>
        <v>12.75</v>
      </c>
      <c r="AW28" s="244">
        <f>INDEX('Year 2003'!J:J,Database!$F28)</f>
        <v>12.840000152587891</v>
      </c>
      <c r="AX28" s="244">
        <f>INDEX('Year 2003'!K:K,Database!$F28)</f>
        <v>12.310000419616699</v>
      </c>
      <c r="AY28" s="244">
        <f>INDEX('Year 2003'!L:L,Database!$F28)</f>
        <v>10.640000343322754</v>
      </c>
      <c r="AZ28" s="244">
        <f>INDEX('Year 2003'!M:M,Database!$F28)</f>
        <v>9.7700004577636719</v>
      </c>
      <c r="BA28" s="244">
        <f>INDEX('Year 2003'!N:N,Database!$F28)</f>
        <v>9.5100002288818359</v>
      </c>
      <c r="BB28" s="244">
        <f>INDEX('Year 2003'!O:O,Database!$F28)</f>
        <v>9.6999998092651367</v>
      </c>
      <c r="BC28" s="244">
        <f>INDEX('Year 2003'!P:P,Database!$F28)</f>
        <v>9.8500003814697266</v>
      </c>
      <c r="BD28" s="244">
        <f>INDEX('Year 2003'!Q:Q,Database!$F28)</f>
        <v>10.020000457763672</v>
      </c>
      <c r="BE28" s="244">
        <f>INDEX('Year 2003'!R:R,Database!$F28)</f>
        <v>10.539999961853027</v>
      </c>
      <c r="BF28" s="244">
        <f>INDEX('Year 2003'!S:S,Database!$F28)</f>
        <v>11.619999885559082</v>
      </c>
      <c r="BG28" s="244">
        <f>INDEX('Year 2003'!T:T,Database!$F28)</f>
        <v>13.069999694824219</v>
      </c>
      <c r="BH28" s="222">
        <f>INDEX('Year 2003'!U:U,Database!$F28)</f>
        <v>13.529999732971191</v>
      </c>
      <c r="BI28" s="222">
        <f>INDEX('Year 2003'!V:V,Database!$F28)</f>
        <v>13.729999542236328</v>
      </c>
      <c r="BJ28" s="222">
        <f>INDEX('Year 2003'!W:W,Database!$F28)</f>
        <v>13.300000190734863</v>
      </c>
      <c r="BK28" s="222">
        <f>INDEX('Year 2003'!X:X,Database!$F28)</f>
        <v>11.680000305175781</v>
      </c>
      <c r="BL28" s="222">
        <f>INDEX('Year 2003'!Y:Y,Database!$F28)</f>
        <v>11.430000305175781</v>
      </c>
      <c r="BM28" s="222">
        <f>INDEX('Year 2003'!Z:Z,Database!$F28)</f>
        <v>11.090000152587891</v>
      </c>
      <c r="BN28" s="222">
        <f>INDEX('Year 2003'!AA:AA,Database!$F28)</f>
        <v>11</v>
      </c>
      <c r="BO28" s="222">
        <f>INDEX('Year 2003'!AB:AB,Database!$F28)</f>
        <v>10.979999542236328</v>
      </c>
      <c r="BP28" s="222">
        <f>INDEX('Year 2003'!AC:AC,Database!$F28)</f>
        <v>10.949999809265137</v>
      </c>
      <c r="BQ28" s="222">
        <f>INDEX('Year 2003'!AD:AD,Database!$F28)</f>
        <v>11.979999542236328</v>
      </c>
      <c r="BR28" s="222">
        <f>INDEX('Year 2003'!AE:AE,Database!$F28)</f>
        <v>12.829999923706055</v>
      </c>
      <c r="BS28" s="222">
        <f>INDEX('Year 2003'!AF:AF,Database!$F28)</f>
        <v>13.880000114440918</v>
      </c>
      <c r="BT28" s="222">
        <f>INDEX('Year 2003'!AG:AG,Database!$F28)</f>
        <v>14.960000038146973</v>
      </c>
      <c r="BU28" s="222">
        <f>INDEX('Year 2003'!AH:AH,Database!$F28)</f>
        <v>15.619999885559082</v>
      </c>
      <c r="BV28" s="222">
        <f>INDEX('Year 2003'!AI:AI,Database!$F28)</f>
        <v>16.659999847412109</v>
      </c>
      <c r="BW28" s="222">
        <f>INDEX('Year 2006'!D:D,Database!$G28)</f>
        <v>13.98</v>
      </c>
      <c r="BX28" s="222">
        <f>INDEX('Year 2006'!E:E,Database!$G28)</f>
        <v>13.17</v>
      </c>
      <c r="BY28" s="222">
        <f>INDEX('Year 2006'!F:F,Database!$G28)</f>
        <v>13.27</v>
      </c>
      <c r="BZ28" s="222">
        <f>INDEX('Year 2006'!G:G,Database!$G28)</f>
        <v>14.41</v>
      </c>
      <c r="CA28" s="222">
        <f>INDEX('Year 2006'!H:H,Database!$G28)</f>
        <v>15.07</v>
      </c>
      <c r="CB28" s="222">
        <f>INDEX('Year 2006'!I:I,Database!$G28)</f>
        <v>15.72</v>
      </c>
      <c r="CC28" s="222">
        <f>INDEX('Year 2006'!J:J,Database!$G28)</f>
        <v>16.18</v>
      </c>
      <c r="CD28" s="222">
        <f>INDEX('Year 2006'!K:K,Database!$G28)</f>
        <v>15.71</v>
      </c>
      <c r="CE28" s="222">
        <f>INDEX('Year 2006'!L:L,Database!$G28)</f>
        <v>12.51</v>
      </c>
      <c r="CF28" s="222">
        <f>INDEX('Year 2006'!M:M,Database!$G28)</f>
        <v>12.45</v>
      </c>
      <c r="CG28" s="222">
        <f>INDEX('Year 2006'!N:N,Database!$G28)</f>
        <v>12.53</v>
      </c>
      <c r="CH28" s="222">
        <f>INDEX('Year 2006'!O:O,Database!$G28)</f>
        <v>12.09</v>
      </c>
      <c r="CI28" s="222">
        <f>INDEX('Year 2006'!P:P,Database!$G28)</f>
        <v>12.11</v>
      </c>
      <c r="CJ28" s="222">
        <f>INDEX('Year 2006'!Q:Q,Database!$G28)</f>
        <v>12.86</v>
      </c>
      <c r="CK28" s="222">
        <f>INDEX('Year 2006'!R:R,Database!$G28)</f>
        <v>13.28</v>
      </c>
      <c r="CL28" s="222">
        <f>INDEX('Year 2006'!S:S,Database!$G28)</f>
        <v>14.63</v>
      </c>
      <c r="CM28" s="222">
        <f>INDEX('Year 2006'!T:T,Database!$G28)</f>
        <v>16.23</v>
      </c>
      <c r="CN28" s="222">
        <f>INDEX('Year 2006'!U:U,Database!$G28)</f>
        <v>16.670000000000002</v>
      </c>
      <c r="CO28" s="222">
        <f>INDEX('Year 2006'!V:V,Database!$G28)</f>
        <v>16.68</v>
      </c>
      <c r="CP28" s="222">
        <f>INDEX('Year 2006'!W:W,Database!$G28)</f>
        <v>16</v>
      </c>
      <c r="CQ28" s="222">
        <f>INDEX('Year 2006'!X:X,Database!$G28)</f>
        <v>14.55</v>
      </c>
      <c r="CR28" s="222">
        <f>INDEX('Year 2006'!Y:Y,Database!$G28)</f>
        <v>13</v>
      </c>
      <c r="CS28" s="222">
        <f>INDEX('Year 2006'!Z:Z,Database!$G28)</f>
        <v>12.17</v>
      </c>
      <c r="CT28" s="222">
        <f>INDEX('Year 2006'!AA:AA,Database!$G28)</f>
        <v>12.07</v>
      </c>
      <c r="CU28" s="222">
        <f>INDEX('Year 2006'!AB:AB,Database!$G28)</f>
        <v>12.42</v>
      </c>
      <c r="CV28" s="222">
        <f>INDEX('Year 2006'!AC:AC,Database!$G28)</f>
        <v>12.95</v>
      </c>
      <c r="CW28" s="222">
        <f>INDEX('Year 2006'!AD:AD,Database!$G28)</f>
        <v>14.29</v>
      </c>
      <c r="CX28" s="222">
        <f>INDEX('Year 2006'!AE:AE,Database!$G28)</f>
        <v>16.03</v>
      </c>
      <c r="CY28" s="222">
        <f>INDEX('Year 2006'!AF:AF,Database!$G28)</f>
        <v>18.39</v>
      </c>
      <c r="CZ28" s="222">
        <f>INDEX('Year 2006'!AG:AG,Database!$G28)</f>
        <v>20.239999999999998</v>
      </c>
      <c r="DA28" s="222">
        <f>INDEX('Year 2006'!AH:AH,Database!$G28)</f>
        <v>19.600000000000001</v>
      </c>
      <c r="DB28" s="222">
        <f>INDEX('Year 2006'!AI:AI,Database!$G28)</f>
        <v>17.91</v>
      </c>
      <c r="DC28" s="222">
        <f>INDEX('Year 2006'!AJ:AJ,Database!$G28)</f>
        <v>15.19</v>
      </c>
      <c r="DD28" s="222">
        <f>INDEX('Year 2006'!AK:AK,Database!$G28)</f>
        <v>13.62</v>
      </c>
      <c r="DE28" s="222">
        <f>INDEX('Year 2006'!AL:AL,Database!$G28)</f>
        <v>12.64</v>
      </c>
      <c r="DF28" s="222">
        <f>INDEX('Year 2006'!AM:AM,Database!$G28)</f>
        <v>12.4</v>
      </c>
      <c r="DG28" s="222">
        <f>INDEX('Year 2006'!AN:AN,Database!$G28)</f>
        <v>12.18</v>
      </c>
      <c r="DH28" s="222">
        <f>INDEX('Year 2006'!AO:AO,Database!$G28)</f>
        <v>11.84</v>
      </c>
      <c r="DI28" s="222">
        <f>INDEX('Year 2006'!AP:AP,Database!$G28)</f>
        <v>11.58</v>
      </c>
      <c r="DJ28" s="222">
        <f>INDEX('Year 2006'!AQ:AQ,Database!$G28)</f>
        <v>12.5</v>
      </c>
      <c r="DK28" s="222">
        <f>INDEX('Year 2006'!AR:AR,Database!$G28)</f>
        <v>13.82</v>
      </c>
      <c r="DL28" s="222">
        <f>INDEX('Year 2006'!AS:AS,Database!$G28)</f>
        <v>14.83</v>
      </c>
      <c r="DM28" s="222">
        <f>INDEX('Year 2006'!AT:AT,Database!$G28)</f>
        <v>15.13</v>
      </c>
      <c r="DN28" s="222">
        <f>INDEX('Year 2006'!AU:AU,Database!$G28)</f>
        <v>14.36</v>
      </c>
      <c r="DO28" s="222">
        <f>INDEX('Year 2006'!AV:AV,Database!$G28)</f>
        <v>11.65</v>
      </c>
      <c r="DP28" s="222">
        <f>INDEX('Year 2006'!AW:AW,Database!$G28)</f>
        <v>10.98255</v>
      </c>
      <c r="DQ28" s="222">
        <f>INDEX('Year 2006'!AX:AX,Database!$G28)</f>
        <v>10.43164</v>
      </c>
      <c r="DR28" s="222">
        <f>INDEX('Year 2006'!AY:AY,Database!$G28)</f>
        <v>11.149190000000001</v>
      </c>
      <c r="DS28" s="222">
        <f>INDEX('Year 2006'!AZ:AZ,Database!$G28)</f>
        <v>11.402979999999999</v>
      </c>
      <c r="DT28" s="222">
        <f>INDEX('Year 2006'!BA:BA,Database!$G28)</f>
        <v>11.648999999999999</v>
      </c>
      <c r="DU28" s="222">
        <f>INDEX('Year 2006'!BB:BB,Database!$G28)</f>
        <v>12.15523</v>
      </c>
      <c r="DV28" s="222">
        <f>INDEX('Year 2006'!BC:BC,Database!$G28)</f>
        <v>13.106109999999999</v>
      </c>
      <c r="DW28" s="222">
        <f>INDEX('Year 2006'!BD:BD,Database!$G28)</f>
        <v>14.26624</v>
      </c>
      <c r="DX28" s="222">
        <f>INDEX('Year 2006'!BE:BE,Database!$G28)</f>
        <v>15.08107</v>
      </c>
      <c r="DY28" s="222">
        <f>INDEX('Year 2006'!BF:BF,Database!$G28)</f>
        <v>15.561400000000001</v>
      </c>
      <c r="DZ28" s="222">
        <f>INDEX('Year 2006'!BG:BG,Database!$G28)</f>
        <v>15.16549</v>
      </c>
      <c r="EA28" s="222">
        <f>INDEX('Year 2006'!BH:BH,Database!$G28)</f>
        <v>13.74873</v>
      </c>
      <c r="EB28" s="222">
        <f>INDEX('Year 2006'!BI:BI,Database!$G28)</f>
        <v>12.905799999999999</v>
      </c>
      <c r="EC28" s="222">
        <f>INDEX('Year 2006'!BJ:BJ,Database!$G28)</f>
        <v>12.405430000000001</v>
      </c>
      <c r="ED28" s="222">
        <f>INDEX('Year 2006'!BK:BK,Database!$G28)</f>
        <v>12.80288</v>
      </c>
      <c r="EE28" s="222">
        <f>INDEX('Year 2013'!AA:AA,Database!$I28)</f>
        <v>9.9</v>
      </c>
      <c r="EF28" s="222">
        <f>INDEX('Year 2013'!AB:AB,Database!$I28)</f>
        <v>10.14</v>
      </c>
      <c r="EG28" s="222">
        <f>INDEX('Year 2013'!AC:AC,Database!$I28)</f>
        <v>10.43</v>
      </c>
      <c r="EH28" s="222">
        <f>INDEX('Year 2013'!AD:AD,Database!$I28)</f>
        <v>11.27</v>
      </c>
      <c r="EI28" s="222">
        <f>INDEX('Year 2013'!AE:AE,Database!$I28)</f>
        <v>12.5</v>
      </c>
      <c r="EJ28" s="222">
        <f>INDEX('Year 2013'!AF:AF,Database!$I28)</f>
        <v>14.7</v>
      </c>
      <c r="EK28" s="222">
        <f>INDEX('Year 2013'!AG:AG,Database!$I28)</f>
        <v>16.14</v>
      </c>
      <c r="EL28" s="222">
        <f>INDEX('Year 2013'!AH:AH,Database!$I28)</f>
        <v>16.670000000000002</v>
      </c>
      <c r="EM28" s="222">
        <f>INDEX('Year 2013'!AI:AI,Database!$I28)</f>
        <v>15.63</v>
      </c>
      <c r="EN28" s="222">
        <f>INDEX('Year 2013'!AJ:AJ,Database!$I28)</f>
        <v>12.85</v>
      </c>
      <c r="EO28" s="222">
        <f>INDEX('Year 2013'!AK:AK,Database!$I28)</f>
        <v>10.78</v>
      </c>
      <c r="EP28" s="222">
        <f>INDEX('Year 2013'!AL:AL,Database!$I28)</f>
        <v>9.84</v>
      </c>
      <c r="EQ28" s="222">
        <f>INDEX('Year 2013'!AM:AM,Database!$I28)</f>
        <v>9.64</v>
      </c>
      <c r="ER28" s="222">
        <f>INDEX('Year 2013'!AN:AN,Database!$I28)</f>
        <v>9.51</v>
      </c>
      <c r="ES28" s="222">
        <f>INDEX('Year 2013'!AO:AO,Database!$I28)</f>
        <v>10.45</v>
      </c>
      <c r="ET28" s="222">
        <f>INDEX('Year 2013'!AP:AP,Database!$I28)</f>
        <v>10.91</v>
      </c>
      <c r="EU28" s="222">
        <f>INDEX('Year 2013'!AQ:AQ,Database!$I28)</f>
        <v>12.44</v>
      </c>
      <c r="EV28" s="222">
        <f>INDEX('Year 2013'!AR:AR,Database!$I28)</f>
        <v>14.22</v>
      </c>
      <c r="EW28" s="222">
        <f>INDEX('Year 2013'!AS:AS,Database!$I28)</f>
        <v>15.29</v>
      </c>
      <c r="EX28" s="222">
        <f>INDEX('Year 2013'!AT:AT,Database!$I28)</f>
        <v>15.94</v>
      </c>
      <c r="EY28" s="222">
        <f>INDEX('Year 2013'!AU:AU,Database!$I28)</f>
        <v>14.89</v>
      </c>
      <c r="EZ28" s="222">
        <f>INDEX('Year 2013'!AV:AV,Database!$I28)</f>
        <v>11.77</v>
      </c>
      <c r="FA28" s="222">
        <f>INDEX('Year 2013'!AW:AW,Database!$I28)</f>
        <v>9.9700000000000006</v>
      </c>
      <c r="FB28" s="222">
        <f>INDEX('Year 2013'!AX:AX,Database!$I28)</f>
        <v>9.75</v>
      </c>
      <c r="FC28" s="222">
        <f>INDEX('Year 2017'!C:C,Database!$H28)</f>
        <v>9.15</v>
      </c>
      <c r="FD28" s="222">
        <f>INDEX('Year 2017'!D:D,Database!$H28)</f>
        <v>9.23</v>
      </c>
      <c r="FE28" s="222">
        <f>INDEX('Year 2017'!E:E,Database!$H28)</f>
        <v>9.35</v>
      </c>
      <c r="FF28" s="222">
        <f>INDEX('Year 2017'!F:F,Database!$H28)</f>
        <v>10.43</v>
      </c>
      <c r="FG28" s="222">
        <f>INDEX('Year 2017'!G:G,Database!$H28)</f>
        <v>12.61</v>
      </c>
      <c r="FH28" s="222">
        <f>INDEX('Year 2017'!H:H,Database!$H28)</f>
        <v>15.02</v>
      </c>
      <c r="FI28" s="222">
        <f>INDEX('Year 2017'!I:I,Database!$H28)</f>
        <v>16.3</v>
      </c>
      <c r="FJ28" s="222">
        <f>INDEX('Year 2017'!J:J,Database!$H28)</f>
        <v>16.43</v>
      </c>
      <c r="FK28" s="222">
        <f>INDEX('Year 2017'!K:K,Database!$H28)</f>
        <v>15.69</v>
      </c>
      <c r="FL28" s="222">
        <f>INDEX('Year 2017'!L:L,Database!$H28)</f>
        <v>12.38</v>
      </c>
      <c r="FM28" s="222">
        <f>INDEX('Year 2017'!M:M,Database!$H28)</f>
        <v>10.039999999999999</v>
      </c>
      <c r="FN28" s="222">
        <f>INDEX('Year 2017'!N:N,Database!$H28)</f>
        <v>9.14</v>
      </c>
      <c r="FO28" s="222">
        <f>INDEX('Year 2017'!O:O,Database!$H28)</f>
        <v>9.26</v>
      </c>
      <c r="FP28" s="222">
        <f>INDEX('Year 2017'!P:P,Database!$H28)</f>
        <v>9.77</v>
      </c>
      <c r="FQ28" s="222">
        <f>INDEX('Year 2017'!Q:Q,Database!$H28)</f>
        <v>10.7</v>
      </c>
      <c r="FR28" s="222">
        <f>INDEX('Year 2017'!R:R,Database!$H28)</f>
        <v>11.76</v>
      </c>
      <c r="FS28" s="222">
        <f>INDEX('Year 2017'!S:S,Database!$H28)</f>
        <v>13.6</v>
      </c>
      <c r="FT28" s="222">
        <f>INDEX('Year 2017'!T:T,Database!$H28)</f>
        <v>16.13</v>
      </c>
      <c r="FU28" s="222">
        <f>INDEX('Year 2017'!U:U,Database!$H28)</f>
        <v>17.23</v>
      </c>
      <c r="FV28" s="222">
        <f>INDEX('Year 2017'!V:V,Database!$H28)</f>
        <v>17.41</v>
      </c>
      <c r="FW28" s="222">
        <f>INDEX('Year 2017'!W:W,Database!$H28)</f>
        <v>16.27</v>
      </c>
      <c r="FX28" s="222">
        <f>INDEX('Year 2017'!X:X,Database!$H28)</f>
        <v>13.11</v>
      </c>
      <c r="FY28" s="222">
        <f>INDEX('Year 2017'!Y:Y,Database!$H28)</f>
        <v>10.19</v>
      </c>
      <c r="FZ28" s="222">
        <f>INDEX('Year 2017'!Z:Z,Database!$H28)</f>
        <v>10.01</v>
      </c>
      <c r="GA28" s="222">
        <f>INDEX('Year 2017'!AA:AA,Database!$H28)</f>
        <v>9.5</v>
      </c>
      <c r="GB28" s="222">
        <f>INDEX('Year 2017'!AB:AB,Database!$H28)</f>
        <v>9.08</v>
      </c>
      <c r="GC28" s="222">
        <f>INDEX('Year 2017'!AC:AC,Database!$H28)</f>
        <v>9.2799999999999994</v>
      </c>
      <c r="GD28" s="222">
        <f>INDEX('Year 2017'!AD:AD,Database!$H28)</f>
        <v>10.44</v>
      </c>
      <c r="GE28" s="222">
        <f>INDEX('Year 2017'!AE:AE,Database!$H28)</f>
        <v>12.73</v>
      </c>
      <c r="GF28" s="222">
        <f>INDEX('Year 2017'!AF:AF,Database!$H28)</f>
        <v>15.07</v>
      </c>
      <c r="GG28" s="222">
        <f>INDEX('Year 2017'!AG:AG,Database!$H28)</f>
        <v>16.28</v>
      </c>
      <c r="GH28" s="222">
        <f>INDEX('Year 2017'!AH:AH,Database!$H28)</f>
        <v>16.89</v>
      </c>
      <c r="GI28" s="222">
        <f>INDEX('Year 2017'!AI:AI,Database!$H28)</f>
        <v>16.399999999999999</v>
      </c>
      <c r="GJ28" s="222">
        <f>INDEX('Year 2017'!AJ:AJ,Database!$H28)</f>
        <v>12.6</v>
      </c>
      <c r="GK28" s="222">
        <f>INDEX('Year 2017'!AK:AK,Database!$H28)</f>
        <v>10.02</v>
      </c>
      <c r="GL28" s="222">
        <f>INDEX('Year 2017'!AL:AL,Database!$H28)</f>
        <v>9.27</v>
      </c>
      <c r="GM28" s="222">
        <f>INDEX('Year 2017'!AM:AM,Database!$H28)</f>
        <v>8.3000000000000007</v>
      </c>
      <c r="GN28" s="222">
        <f>INDEX('Year 2017'!AN:AN,Database!$H28)</f>
        <v>8.3800000000000008</v>
      </c>
      <c r="GO28" s="222">
        <f>INDEX('Year 2017'!AO:AO,Database!$H28)</f>
        <v>9.2100000000000009</v>
      </c>
      <c r="GP28" s="222">
        <f>INDEX('Year 2017'!AP:AP,Database!$H28)</f>
        <v>9.65</v>
      </c>
      <c r="GQ28" s="222">
        <f>INDEX('Year 2017'!AQ:AQ,Database!$H28)</f>
        <v>11.61</v>
      </c>
      <c r="GR28" s="222">
        <f>INDEX('Year 2017'!AR:AR,Database!$H28)</f>
        <v>14.46</v>
      </c>
      <c r="GS28" s="222">
        <f>INDEX('Year 2017'!AS:AS,Database!$H28)</f>
        <v>16.579999999999998</v>
      </c>
      <c r="GT28" s="222">
        <f>INDEX('Year 2017'!AT:AT,Database!$H28)</f>
        <v>17.63</v>
      </c>
      <c r="GU28" s="222">
        <f>INDEX('Year 2017'!AU:AU,Database!$H28)</f>
        <v>16.8</v>
      </c>
      <c r="GV28" s="222">
        <f>INDEX('Year 2017'!AV:AV,Database!$H28)</f>
        <v>13.74</v>
      </c>
      <c r="GW28" s="222">
        <f>INDEX('Year 2017'!AW:AW,Database!$H28)</f>
        <v>10.76</v>
      </c>
      <c r="GX28" s="222">
        <f>INDEX('Year 2017'!AX:AX,Database!$H28)</f>
        <v>9.06</v>
      </c>
      <c r="GY28" s="222">
        <f>INDEX('Year 2017'!AY:AY,Database!$H28)</f>
        <v>9.3800000000000008</v>
      </c>
      <c r="GZ28" s="222">
        <f>INDEX('Year 2017'!AZ:AZ,Database!$H28)</f>
        <v>9.8683910000000008</v>
      </c>
      <c r="HA28" s="222">
        <f>INDEX('Year 2017'!BA:BA,Database!$H28)</f>
        <v>9.9106880000000004</v>
      </c>
      <c r="HB28" s="222">
        <f>INDEX('Year 2017'!BB:BB,Database!$H28)</f>
        <v>10.702439999999999</v>
      </c>
    </row>
    <row r="29" spans="2:210" x14ac:dyDescent="0.3">
      <c r="C29" s="218" t="s">
        <v>47</v>
      </c>
      <c r="D29" s="219"/>
      <c r="E29" s="214" t="s">
        <v>117</v>
      </c>
      <c r="F29" s="216" t="e">
        <f t="shared" si="75"/>
        <v>#N/A</v>
      </c>
      <c r="G29" s="241" t="e">
        <f>MATCH(D29,'Year 2006'!A:A,0)</f>
        <v>#N/A</v>
      </c>
      <c r="H29" s="242" t="e">
        <f>MATCH(D29,'Year 2017'!A:A,0)</f>
        <v>#N/A</v>
      </c>
      <c r="I29" s="243" t="e">
        <f>MATCH(D29,'Year 2013'!A:A,0)</f>
        <v>#N/A</v>
      </c>
      <c r="J29" s="216" t="e">
        <f t="shared" si="76"/>
        <v>#N/A</v>
      </c>
    </row>
    <row r="30" spans="2:210" x14ac:dyDescent="0.3">
      <c r="B30" s="216" t="s">
        <v>48</v>
      </c>
      <c r="C30" s="216" t="s">
        <v>49</v>
      </c>
      <c r="D30" s="219"/>
      <c r="E30" s="215" t="s">
        <v>171</v>
      </c>
      <c r="F30" s="216" t="e">
        <f t="shared" si="75"/>
        <v>#N/A</v>
      </c>
      <c r="G30" s="241" t="e">
        <f>MATCH(D30,'Year 2006'!A:A,0)</f>
        <v>#N/A</v>
      </c>
      <c r="H30" s="242" t="e">
        <f>MATCH(D30,'Year 2017'!A:A,0)</f>
        <v>#N/A</v>
      </c>
      <c r="I30" s="243" t="e">
        <f>MATCH(D30,'Year 2013'!A:A,0)</f>
        <v>#N/A</v>
      </c>
      <c r="J30" s="216" t="e">
        <f t="shared" si="76"/>
        <v>#N/A</v>
      </c>
    </row>
    <row r="31" spans="2:210" x14ac:dyDescent="0.3">
      <c r="B31" s="216" t="s">
        <v>50</v>
      </c>
      <c r="C31" s="216" t="s">
        <v>51</v>
      </c>
      <c r="D31" s="220" t="s">
        <v>41</v>
      </c>
      <c r="E31" s="221" t="s">
        <v>119</v>
      </c>
      <c r="F31" s="216">
        <f t="shared" si="75"/>
        <v>25</v>
      </c>
      <c r="G31" s="241">
        <f>MATCH(D31,'Year 2006'!A:A,0)</f>
        <v>33</v>
      </c>
      <c r="H31" s="242">
        <f>MATCH(D31,'Year 2017'!A:A,0)</f>
        <v>32</v>
      </c>
      <c r="I31" s="243">
        <f>MATCH(D31,'Year 2013'!A:A,0)</f>
        <v>32</v>
      </c>
      <c r="J31" s="216" t="str">
        <f t="shared" si="76"/>
        <v>Cost of coal to electric utilities ($/MMBTU)</v>
      </c>
      <c r="O31" s="240">
        <f>INDEX('Year 2001'!C:C,Database!$F31)</f>
        <v>1.2230000495910645</v>
      </c>
      <c r="P31" s="240">
        <f>INDEX('Year 2001'!D:D,Database!$F31)</f>
        <v>1.2389999628067017</v>
      </c>
      <c r="Q31" s="240">
        <f>INDEX('Year 2001'!E:E,Database!$F31)</f>
        <v>1.2259999513626099</v>
      </c>
      <c r="R31" s="240">
        <f>INDEX('Year 2001'!F:F,Database!$F31)</f>
        <v>1.2389999628067017</v>
      </c>
      <c r="S31" s="240">
        <f>INDEX('Year 2001'!G:G,Database!$F31)</f>
        <v>1.2450000047683716</v>
      </c>
      <c r="T31" s="240">
        <f>INDEX('Year 2001'!H:H,Database!$F31)</f>
        <v>1.2480000257492065</v>
      </c>
      <c r="U31" s="240">
        <f>INDEX('Year 2001'!I:I,Database!$F31)</f>
        <v>1.2250000238418579</v>
      </c>
      <c r="V31" s="240">
        <f>INDEX('Year 2001'!J:J,Database!$F31)</f>
        <v>1.2330000400543213</v>
      </c>
      <c r="W31" s="240">
        <f>INDEX('Year 2001'!K:K,Database!$F31)</f>
        <v>1.2339999675750732</v>
      </c>
      <c r="X31" s="240">
        <f>INDEX('Year 2001'!L:L,Database!$F31)</f>
        <v>1.2100000381469727</v>
      </c>
      <c r="Y31" s="240">
        <f>INDEX('Year 2001'!M:M,Database!$F31)</f>
        <v>1.2369999885559082</v>
      </c>
      <c r="Z31" s="240">
        <f>INDEX('Year 2001'!N:N,Database!$F31)</f>
        <v>1.2200000286102295</v>
      </c>
      <c r="AA31" s="240">
        <f>INDEX('Year 2001'!O:O,Database!$F31)</f>
        <v>1.2619999647140503</v>
      </c>
      <c r="AB31" s="240">
        <f>INDEX('Year 2001'!P:P,Database!$F31)</f>
        <v>1.281999945640564</v>
      </c>
      <c r="AC31" s="240">
        <f>INDEX('Year 2001'!Q:Q,Database!$F31)</f>
        <v>1.253000020980835</v>
      </c>
      <c r="AD31" s="240">
        <f>INDEX('Year 2001'!R:R,Database!$F31)</f>
        <v>1.2549999952316284</v>
      </c>
      <c r="AE31" s="240">
        <f>INDEX('Year 2001'!S:S,Database!$F31)</f>
        <v>1.2599999904632568</v>
      </c>
      <c r="AF31" s="240">
        <f>INDEX('Year 2001'!T:T,Database!$F31)</f>
        <v>1.2630000114440918</v>
      </c>
      <c r="AG31" s="240">
        <f>INDEX('Year 2001'!U:U,Database!$F31)</f>
        <v>1.2480000257492065</v>
      </c>
      <c r="AH31" s="240">
        <f>INDEX('Year 2001'!V:V,Database!$F31)</f>
        <v>1.2730000019073486</v>
      </c>
      <c r="AI31" s="240">
        <f>INDEX('Year 2001'!W:W,Database!$F31)</f>
        <v>1.2569999694824219</v>
      </c>
      <c r="AJ31" s="240">
        <f>INDEX('Year 2001'!X:X,Database!$F31)</f>
        <v>1.2220000028610229</v>
      </c>
      <c r="AK31" s="240">
        <f>INDEX('Year 2001'!Y:Y,Database!$F31)</f>
        <v>1.2510000467300415</v>
      </c>
      <c r="AL31" s="240">
        <f>INDEX('Year 2001'!Z:Z,Database!$F31)</f>
        <v>1.2200000286102295</v>
      </c>
      <c r="AM31" s="240">
        <f>INDEX('Year 2001'!AA:AA,Database!$F31)</f>
        <v>1.253000020980835</v>
      </c>
      <c r="AN31" s="240">
        <f>INDEX('Year 2001'!AB:AB,Database!$F31)</f>
        <v>1.2760000228881836</v>
      </c>
      <c r="AO31" s="240">
        <f>INDEX('Year 2001'!AC:AC,Database!$F31)</f>
        <v>1.2855000495910645</v>
      </c>
      <c r="AP31" s="244">
        <f>INDEX('Year 2003'!C:C,Database!$F31)</f>
        <v>1.2599999904632568</v>
      </c>
      <c r="AQ31" s="244">
        <f>INDEX('Year 2003'!D:D,Database!$F31)</f>
        <v>1.2899999618530273</v>
      </c>
      <c r="AR31" s="244">
        <f>INDEX('Year 2003'!E:E,Database!$F31)</f>
        <v>1.309999942779541</v>
      </c>
      <c r="AS31" s="244">
        <f>INDEX('Year 2003'!F:F,Database!$F31)</f>
        <v>1.2899999618530273</v>
      </c>
      <c r="AT31" s="244">
        <f>INDEX('Year 2003'!G:G,Database!$F31)</f>
        <v>1.2899999618530273</v>
      </c>
      <c r="AU31" s="244">
        <f>INDEX('Year 2003'!H:H,Database!$F31)</f>
        <v>1.2799999713897705</v>
      </c>
      <c r="AV31" s="244">
        <f>INDEX('Year 2003'!I:I,Database!$F31)</f>
        <v>1.2799999713897705</v>
      </c>
      <c r="AW31" s="244">
        <f>INDEX('Year 2003'!J:J,Database!$F31)</f>
        <v>1.2799999713897705</v>
      </c>
      <c r="AX31" s="244">
        <f>INDEX('Year 2003'!K:K,Database!$F31)</f>
        <v>1.2799999713897705</v>
      </c>
      <c r="AY31" s="244">
        <f>INDEX('Year 2003'!L:L,Database!$F31)</f>
        <v>1.2799999713897705</v>
      </c>
      <c r="AZ31" s="244">
        <f>INDEX('Year 2003'!M:M,Database!$F31)</f>
        <v>1.2699999809265137</v>
      </c>
      <c r="BA31" s="244">
        <f>INDEX('Year 2003'!N:N,Database!$F31)</f>
        <v>1.2699999809265137</v>
      </c>
      <c r="BB31" s="244">
        <f>INDEX('Year 2003'!O:O,Database!$F31)</f>
        <v>1.2899999618530273</v>
      </c>
      <c r="BC31" s="244">
        <f>INDEX('Year 2003'!P:P,Database!$F31)</f>
        <v>1.3200000524520874</v>
      </c>
      <c r="BD31" s="244">
        <f>INDEX('Year 2003'!Q:Q,Database!$F31)</f>
        <v>1.3300000429153442</v>
      </c>
      <c r="BE31" s="244">
        <f>INDEX('Year 2003'!R:R,Database!$F31)</f>
        <v>1.3400000333786011</v>
      </c>
      <c r="BF31" s="244">
        <f>INDEX('Year 2003'!S:S,Database!$F31)</f>
        <v>1.3500000238418579</v>
      </c>
      <c r="BG31" s="244">
        <f>INDEX('Year 2003'!T:T,Database!$F31)</f>
        <v>1.3500000238418579</v>
      </c>
      <c r="BH31" s="222">
        <f>INDEX('Year 2003'!U:U,Database!$F31)</f>
        <v>1.3700000047683716</v>
      </c>
      <c r="BI31" s="222">
        <f>INDEX('Year 2003'!V:V,Database!$F31)</f>
        <v>1.3999999761581421</v>
      </c>
      <c r="BJ31" s="222">
        <f>INDEX('Year 2003'!W:W,Database!$F31)</f>
        <v>1.3700000047683716</v>
      </c>
      <c r="BK31" s="222">
        <f>INDEX('Year 2003'!X:X,Database!$F31)</f>
        <v>1.4099999666213989</v>
      </c>
      <c r="BL31" s="222">
        <f>INDEX('Year 2003'!Y:Y,Database!$F31)</f>
        <v>1.4099999666213989</v>
      </c>
      <c r="BM31" s="222">
        <f>INDEX('Year 2003'!Z:Z,Database!$F31)</f>
        <v>1.4099999666213989</v>
      </c>
      <c r="BN31" s="222">
        <f>INDEX('Year 2003'!AA:AA,Database!$F31)</f>
        <v>1.4600000381469727</v>
      </c>
      <c r="BO31" s="222">
        <f>INDEX('Year 2003'!AB:AB,Database!$F31)</f>
        <v>1.4800000190734863</v>
      </c>
      <c r="BP31" s="222">
        <f>INDEX('Year 2003'!AC:AC,Database!$F31)</f>
        <v>1.5199999809265137</v>
      </c>
      <c r="BQ31" s="222">
        <f>INDEX('Year 2003'!AD:AD,Database!$F31)</f>
        <v>1.5399999618530273</v>
      </c>
      <c r="BR31" s="222">
        <f>INDEX('Year 2003'!AE:AE,Database!$F31)</f>
        <v>1.5499999523162842</v>
      </c>
      <c r="BS31" s="222">
        <f>INDEX('Year 2003'!AF:AF,Database!$F31)</f>
        <v>1.5399999618530273</v>
      </c>
      <c r="BT31" s="222">
        <f>INDEX('Year 2003'!AG:AG,Database!$F31)</f>
        <v>1.5199999809265137</v>
      </c>
      <c r="BU31" s="222">
        <f>INDEX('Year 2003'!AH:AH,Database!$F31)</f>
        <v>1.559999942779541</v>
      </c>
      <c r="BV31" s="222">
        <f>INDEX('Year 2003'!AI:AI,Database!$F31)</f>
        <v>1.6000000238418579</v>
      </c>
      <c r="BW31" s="222">
        <f>INDEX('Year 2006'!D:D,Database!$G31)</f>
        <v>1.6799999475479099</v>
      </c>
      <c r="BX31" s="222">
        <f>INDEX('Year 2006'!E:E,Database!$G31)</f>
        <v>1.71000003814697</v>
      </c>
      <c r="BY31" s="222">
        <f>INDEX('Year 2006'!F:F,Database!$G31)</f>
        <v>1.71000003814697</v>
      </c>
      <c r="BZ31" s="222">
        <f>INDEX('Year 2006'!G:G,Database!$G31)</f>
        <v>1.70000004768371</v>
      </c>
      <c r="CA31" s="222">
        <f>INDEX('Year 2006'!H:H,Database!$G31)</f>
        <v>1.6900000572204501</v>
      </c>
      <c r="CB31" s="222">
        <f>INDEX('Year 2006'!I:I,Database!$G31)</f>
        <v>1.6799999475479099</v>
      </c>
      <c r="CC31" s="222">
        <f>INDEX('Year 2006'!J:J,Database!$G31)</f>
        <v>1.70000004768371</v>
      </c>
      <c r="CD31" s="222">
        <f>INDEX('Year 2006'!K:K,Database!$G31)</f>
        <v>1.71000003814697</v>
      </c>
      <c r="CE31" s="222">
        <f>INDEX('Year 2006'!L:L,Database!$G31)</f>
        <v>1.70000004768371</v>
      </c>
      <c r="CF31" s="222">
        <f>INDEX('Year 2006'!M:M,Database!$G31)</f>
        <v>1.6900000572204501</v>
      </c>
      <c r="CG31" s="222">
        <f>INDEX('Year 2006'!N:N,Database!$G31)</f>
        <v>1.6900000572204501</v>
      </c>
      <c r="CH31" s="222">
        <f>INDEX('Year 2006'!O:O,Database!$G31)</f>
        <v>1.7400000095367401</v>
      </c>
      <c r="CI31" s="222">
        <f>INDEX('Year 2006'!P:P,Database!$G31)</f>
        <v>1.75</v>
      </c>
      <c r="CJ31" s="222">
        <f>INDEX('Year 2006'!Q:Q,Database!$G31)</f>
        <v>1.75999999046325</v>
      </c>
      <c r="CK31" s="222">
        <f>INDEX('Year 2006'!R:R,Database!$G31)</f>
        <v>1.7699999809265099</v>
      </c>
      <c r="CL31" s="222">
        <f>INDEX('Year 2006'!S:S,Database!$G31)</f>
        <v>1.7699999809265099</v>
      </c>
      <c r="CM31" s="222">
        <f>INDEX('Year 2006'!T:T,Database!$G31)</f>
        <v>1.7699999809265099</v>
      </c>
      <c r="CN31" s="222">
        <f>INDEX('Year 2006'!U:U,Database!$G31)</f>
        <v>1.75999999046325</v>
      </c>
      <c r="CO31" s="222">
        <f>INDEX('Year 2006'!V:V,Database!$G31)</f>
        <v>1.7699999809265099</v>
      </c>
      <c r="CP31" s="222">
        <f>INDEX('Year 2006'!W:W,Database!$G31)</f>
        <v>1.7699999809265099</v>
      </c>
      <c r="CQ31" s="222">
        <f>INDEX('Year 2006'!X:X,Database!$G31)</f>
        <v>1.7699999809265099</v>
      </c>
      <c r="CR31" s="222">
        <f>INDEX('Year 2006'!Y:Y,Database!$G31)</f>
        <v>1.7799999713897701</v>
      </c>
      <c r="CS31" s="222">
        <f>INDEX('Year 2006'!Z:Z,Database!$G31)</f>
        <v>1.8200000524520801</v>
      </c>
      <c r="CT31" s="222">
        <f>INDEX('Year 2006'!AA:AA,Database!$G31)</f>
        <v>1.8999999761581401</v>
      </c>
      <c r="CU31" s="222">
        <f>INDEX('Year 2006'!AB:AB,Database!$G31)</f>
        <v>1.8999999761581401</v>
      </c>
      <c r="CV31" s="222">
        <f>INDEX('Year 2006'!AC:AC,Database!$G31)</f>
        <v>1.9299999475479099</v>
      </c>
      <c r="CW31" s="222">
        <f>INDEX('Year 2006'!AD:AD,Database!$G31)</f>
        <v>1.9800000190734801</v>
      </c>
      <c r="CX31" s="222">
        <f>INDEX('Year 2006'!AE:AE,Database!$G31)</f>
        <v>2.0499999523162802</v>
      </c>
      <c r="CY31" s="222">
        <f>INDEX('Year 2006'!AF:AF,Database!$G31)</f>
        <v>2.0899999141693102</v>
      </c>
      <c r="CZ31" s="222">
        <f>INDEX('Year 2006'!AG:AG,Database!$G31)</f>
        <v>2.1099998950958199</v>
      </c>
      <c r="DA31" s="222">
        <f>INDEX('Year 2006'!AH:AH,Database!$G31)</f>
        <v>2.1800000667571999</v>
      </c>
      <c r="DB31" s="222">
        <f>INDEX('Year 2006'!AI:AI,Database!$G31)</f>
        <v>2.1900000572204501</v>
      </c>
      <c r="DC31" s="222">
        <f>INDEX('Year 2006'!AJ:AJ,Database!$G31)</f>
        <v>2.20000004768371</v>
      </c>
      <c r="DD31" s="222">
        <f>INDEX('Year 2006'!AK:AK,Database!$G31)</f>
        <v>2.17000007629394</v>
      </c>
      <c r="DE31" s="222">
        <f>INDEX('Year 2006'!AL:AL,Database!$G31)</f>
        <v>2.16000008583068</v>
      </c>
      <c r="DF31" s="222">
        <f>INDEX('Year 2006'!AM:AM,Database!$G31)</f>
        <v>2.2400000000000002</v>
      </c>
      <c r="DG31" s="222">
        <f>INDEX('Year 2006'!AN:AN,Database!$G31)</f>
        <v>2.2799999999999998</v>
      </c>
      <c r="DH31" s="222">
        <f>INDEX('Year 2006'!AO:AO,Database!$G31)</f>
        <v>2.29</v>
      </c>
      <c r="DI31" s="222">
        <f>INDEX('Year 2006'!AP:AP,Database!$G31)</f>
        <v>2.23</v>
      </c>
      <c r="DJ31" s="222">
        <f>INDEX('Year 2006'!AQ:AQ,Database!$G31)</f>
        <v>2.25</v>
      </c>
      <c r="DK31" s="222">
        <f>INDEX('Year 2006'!AR:AR,Database!$G31)</f>
        <v>2.23</v>
      </c>
      <c r="DL31" s="222">
        <f>INDEX('Year 2006'!AS:AS,Database!$G31)</f>
        <v>2.2400000000000002</v>
      </c>
      <c r="DM31" s="222">
        <f>INDEX('Year 2006'!AT:AT,Database!$G31)</f>
        <v>2.2200000000000002</v>
      </c>
      <c r="DN31" s="222">
        <f>INDEX('Year 2006'!AU:AU,Database!$G31)</f>
        <v>2.19</v>
      </c>
      <c r="DO31" s="222">
        <f>INDEX('Year 2006'!AV:AV,Database!$G31)</f>
        <v>2.17</v>
      </c>
      <c r="DP31" s="222">
        <f>INDEX('Year 2006'!AW:AW,Database!$G31)</f>
        <v>2.1580530000000002</v>
      </c>
      <c r="DQ31" s="222">
        <f>INDEX('Year 2006'!AX:AX,Database!$G31)</f>
        <v>2.1375730000000002</v>
      </c>
      <c r="DR31" s="222">
        <f>INDEX('Year 2006'!AY:AY,Database!$G31)</f>
        <v>2.1190500000000001</v>
      </c>
      <c r="DS31" s="222">
        <f>INDEX('Year 2006'!AZ:AZ,Database!$G31)</f>
        <v>2.1005210000000001</v>
      </c>
      <c r="DT31" s="222">
        <f>INDEX('Year 2006'!BA:BA,Database!$G31)</f>
        <v>2.092333</v>
      </c>
      <c r="DU31" s="222">
        <f>INDEX('Year 2006'!BB:BB,Database!$G31)</f>
        <v>2.0835219999999999</v>
      </c>
      <c r="DV31" s="222">
        <f>INDEX('Year 2006'!BC:BC,Database!$G31)</f>
        <v>2.0746739999999999</v>
      </c>
      <c r="DW31" s="222">
        <f>INDEX('Year 2006'!BD:BD,Database!$G31)</f>
        <v>2.0658479999999999</v>
      </c>
      <c r="DX31" s="222">
        <f>INDEX('Year 2006'!BE:BE,Database!$G31)</f>
        <v>2.0568499999999998</v>
      </c>
      <c r="DY31" s="222">
        <f>INDEX('Year 2006'!BF:BF,Database!$G31)</f>
        <v>2.0381520000000002</v>
      </c>
      <c r="DZ31" s="222">
        <f>INDEX('Year 2006'!BG:BG,Database!$G31)</f>
        <v>2.028429</v>
      </c>
      <c r="EA31" s="222">
        <f>INDEX('Year 2006'!BH:BH,Database!$G31)</f>
        <v>2.017922</v>
      </c>
      <c r="EB31" s="222">
        <f>INDEX('Year 2006'!BI:BI,Database!$G31)</f>
        <v>2.0074869999999998</v>
      </c>
      <c r="EC31" s="222">
        <f>INDEX('Year 2006'!BJ:BJ,Database!$G31)</f>
        <v>1.997279</v>
      </c>
      <c r="ED31" s="222">
        <f>INDEX('Year 2006'!BK:BK,Database!$G31)</f>
        <v>2.0013260000000002</v>
      </c>
      <c r="EE31" s="222">
        <f>INDEX('Year 2013'!AA:AA,Database!$I31)</f>
        <v>2.3199999999999998</v>
      </c>
      <c r="EF31" s="222">
        <f>INDEX('Year 2013'!AB:AB,Database!$I31)</f>
        <v>2.35</v>
      </c>
      <c r="EG31" s="222">
        <f>INDEX('Year 2013'!AC:AC,Database!$I31)</f>
        <v>2.34</v>
      </c>
      <c r="EH31" s="222">
        <f>INDEX('Year 2013'!AD:AD,Database!$I31)</f>
        <v>2.38</v>
      </c>
      <c r="EI31" s="222">
        <f>INDEX('Year 2013'!AE:AE,Database!$I31)</f>
        <v>2.4300000000000002</v>
      </c>
      <c r="EJ31" s="222">
        <f>INDEX('Year 2013'!AF:AF,Database!$I31)</f>
        <v>2.4</v>
      </c>
      <c r="EK31" s="222">
        <f>INDEX('Year 2013'!AG:AG,Database!$I31)</f>
        <v>2.44</v>
      </c>
      <c r="EL31" s="222">
        <f>INDEX('Year 2013'!AH:AH,Database!$I31)</f>
        <v>2.4700000000000002</v>
      </c>
      <c r="EM31" s="222">
        <f>INDEX('Year 2013'!AI:AI,Database!$I31)</f>
        <v>2.44</v>
      </c>
      <c r="EN31" s="222">
        <f>INDEX('Year 2013'!AJ:AJ,Database!$I31)</f>
        <v>2.39</v>
      </c>
      <c r="EO31" s="222">
        <f>INDEX('Year 2013'!AK:AK,Database!$I31)</f>
        <v>2.37</v>
      </c>
      <c r="EP31" s="222">
        <f>INDEX('Year 2013'!AL:AL,Database!$I31)</f>
        <v>2.34</v>
      </c>
      <c r="EQ31" s="222">
        <f>INDEX('Year 2013'!AM:AM,Database!$I31)</f>
        <v>2.4300000000000002</v>
      </c>
      <c r="ER31" s="222">
        <f>INDEX('Year 2013'!AN:AN,Database!$I31)</f>
        <v>2.4</v>
      </c>
      <c r="ES31" s="222">
        <f>INDEX('Year 2013'!AO:AO,Database!$I31)</f>
        <v>2.41</v>
      </c>
      <c r="ET31" s="222">
        <f>INDEX('Year 2013'!AP:AP,Database!$I31)</f>
        <v>2.44</v>
      </c>
      <c r="EU31" s="222">
        <f>INDEX('Year 2013'!AQ:AQ,Database!$I31)</f>
        <v>2.44</v>
      </c>
      <c r="EV31" s="222">
        <f>INDEX('Year 2013'!AR:AR,Database!$I31)</f>
        <v>2.38</v>
      </c>
      <c r="EW31" s="222">
        <f>INDEX('Year 2013'!AS:AS,Database!$I31)</f>
        <v>2.41</v>
      </c>
      <c r="EX31" s="222">
        <f>INDEX('Year 2013'!AT:AT,Database!$I31)</f>
        <v>2.42</v>
      </c>
      <c r="EY31" s="222">
        <f>INDEX('Year 2013'!AU:AU,Database!$I31)</f>
        <v>2.39</v>
      </c>
      <c r="EZ31" s="222">
        <f>INDEX('Year 2013'!AV:AV,Database!$I31)</f>
        <v>2.38</v>
      </c>
      <c r="FA31" s="222">
        <f>INDEX('Year 2013'!AW:AW,Database!$I31)</f>
        <v>2.38</v>
      </c>
      <c r="FB31" s="222">
        <f>INDEX('Year 2013'!AX:AX,Database!$I31)</f>
        <v>2.38</v>
      </c>
      <c r="FC31" s="222">
        <f>INDEX('Year 2017'!C:C,Database!$H31)</f>
        <v>2.34</v>
      </c>
      <c r="FD31" s="222">
        <f>INDEX('Year 2017'!D:D,Database!$H31)</f>
        <v>2.34</v>
      </c>
      <c r="FE31" s="222">
        <f>INDEX('Year 2017'!E:E,Database!$H31)</f>
        <v>2.35</v>
      </c>
      <c r="FF31" s="222">
        <f>INDEX('Year 2017'!F:F,Database!$H31)</f>
        <v>2.37</v>
      </c>
      <c r="FG31" s="222">
        <f>INDEX('Year 2017'!G:G,Database!$H31)</f>
        <v>2.37</v>
      </c>
      <c r="FH31" s="222">
        <f>INDEX('Year 2017'!H:H,Database!$H31)</f>
        <v>2.36</v>
      </c>
      <c r="FI31" s="222">
        <f>INDEX('Year 2017'!I:I,Database!$H31)</f>
        <v>2.31</v>
      </c>
      <c r="FJ31" s="222">
        <f>INDEX('Year 2017'!J:J,Database!$H31)</f>
        <v>2.33</v>
      </c>
      <c r="FK31" s="222">
        <f>INDEX('Year 2017'!K:K,Database!$H31)</f>
        <v>2.35</v>
      </c>
      <c r="FL31" s="222">
        <f>INDEX('Year 2017'!L:L,Database!$H31)</f>
        <v>2.34</v>
      </c>
      <c r="FM31" s="222">
        <f>INDEX('Year 2017'!M:M,Database!$H31)</f>
        <v>2.33</v>
      </c>
      <c r="FN31" s="222">
        <f>INDEX('Year 2017'!N:N,Database!$H31)</f>
        <v>2.34</v>
      </c>
      <c r="FO31" s="222">
        <f>INDEX('Year 2017'!O:O,Database!$H31)</f>
        <v>2.29</v>
      </c>
      <c r="FP31" s="222">
        <f>INDEX('Year 2017'!P:P,Database!$H31)</f>
        <v>2.3199999999999998</v>
      </c>
      <c r="FQ31" s="222">
        <f>INDEX('Year 2017'!Q:Q,Database!$H31)</f>
        <v>2.36</v>
      </c>
      <c r="FR31" s="222">
        <f>INDEX('Year 2017'!R:R,Database!$H31)</f>
        <v>2.39</v>
      </c>
      <c r="FS31" s="222">
        <f>INDEX('Year 2017'!S:S,Database!$H31)</f>
        <v>2.4</v>
      </c>
      <c r="FT31" s="222">
        <f>INDEX('Year 2017'!T:T,Database!$H31)</f>
        <v>2.38</v>
      </c>
      <c r="FU31" s="222">
        <f>INDEX('Year 2017'!U:U,Database!$H31)</f>
        <v>2.38</v>
      </c>
      <c r="FV31" s="222">
        <f>INDEX('Year 2017'!V:V,Database!$H31)</f>
        <v>2.37</v>
      </c>
      <c r="FW31" s="222">
        <f>INDEX('Year 2017'!W:W,Database!$H31)</f>
        <v>2.37</v>
      </c>
      <c r="FX31" s="222">
        <f>INDEX('Year 2017'!X:X,Database!$H31)</f>
        <v>2.31</v>
      </c>
      <c r="FY31" s="222">
        <f>INDEX('Year 2017'!Y:Y,Database!$H31)</f>
        <v>2.2999999999999998</v>
      </c>
      <c r="FZ31" s="222">
        <f>INDEX('Year 2017'!Z:Z,Database!$H31)</f>
        <v>2.5099999999999998</v>
      </c>
      <c r="GA31" s="222">
        <f>INDEX('Year 2017'!AA:AA,Database!$H31)</f>
        <v>2.29</v>
      </c>
      <c r="GB31" s="222">
        <f>INDEX('Year 2017'!AB:AB,Database!$H31)</f>
        <v>2.2599999999999998</v>
      </c>
      <c r="GC31" s="222">
        <f>INDEX('Year 2017'!AC:AC,Database!$H31)</f>
        <v>2.2599999999999998</v>
      </c>
      <c r="GD31" s="222">
        <f>INDEX('Year 2017'!AD:AD,Database!$H31)</f>
        <v>2.23</v>
      </c>
      <c r="GE31" s="222">
        <f>INDEX('Year 2017'!AE:AE,Database!$H31)</f>
        <v>2.2599999999999998</v>
      </c>
      <c r="GF31" s="222">
        <f>INDEX('Year 2017'!AF:AF,Database!$H31)</f>
        <v>2.25</v>
      </c>
      <c r="GG31" s="222">
        <f>INDEX('Year 2017'!AG:AG,Database!$H31)</f>
        <v>2.21</v>
      </c>
      <c r="GH31" s="222">
        <f>INDEX('Year 2017'!AH:AH,Database!$H31)</f>
        <v>2.23</v>
      </c>
      <c r="GI31" s="222">
        <f>INDEX('Year 2017'!AI:AI,Database!$H31)</f>
        <v>2.2200000000000002</v>
      </c>
      <c r="GJ31" s="222">
        <f>INDEX('Year 2017'!AJ:AJ,Database!$H31)</f>
        <v>2.15</v>
      </c>
      <c r="GK31" s="222">
        <f>INDEX('Year 2017'!AK:AK,Database!$H31)</f>
        <v>2.15</v>
      </c>
      <c r="GL31" s="222">
        <f>INDEX('Year 2017'!AL:AL,Database!$H31)</f>
        <v>2.16</v>
      </c>
      <c r="GM31" s="222">
        <f>INDEX('Year 2017'!AM:AM,Database!$H31)</f>
        <v>2.12</v>
      </c>
      <c r="GN31" s="222">
        <f>INDEX('Year 2017'!AN:AN,Database!$H31)</f>
        <v>2.11</v>
      </c>
      <c r="GO31" s="222">
        <f>INDEX('Year 2017'!AO:AO,Database!$H31)</f>
        <v>2.1800000000000002</v>
      </c>
      <c r="GP31" s="222">
        <f>INDEX('Year 2017'!AP:AP,Database!$H31)</f>
        <v>2.16</v>
      </c>
      <c r="GQ31" s="222">
        <f>INDEX('Year 2017'!AQ:AQ,Database!$H31)</f>
        <v>2.16</v>
      </c>
      <c r="GR31" s="222">
        <f>INDEX('Year 2017'!AR:AR,Database!$H31)</f>
        <v>2.1</v>
      </c>
      <c r="GS31" s="222">
        <f>INDEX('Year 2017'!AS:AS,Database!$H31)</f>
        <v>2.11</v>
      </c>
      <c r="GT31" s="222">
        <f>INDEX('Year 2017'!AT:AT,Database!$H31)</f>
        <v>2.11</v>
      </c>
      <c r="GU31" s="222">
        <f>INDEX('Year 2017'!AU:AU,Database!$H31)</f>
        <v>2.12</v>
      </c>
      <c r="GV31" s="222">
        <f>INDEX('Year 2017'!AV:AV,Database!$H31)</f>
        <v>2.08</v>
      </c>
      <c r="GW31" s="222">
        <f>INDEX('Year 2017'!AW:AW,Database!$H31)</f>
        <v>2.09</v>
      </c>
      <c r="GX31" s="222">
        <f>INDEX('Year 2017'!AX:AX,Database!$H31)</f>
        <v>2.08</v>
      </c>
      <c r="GY31" s="222">
        <f>INDEX('Year 2017'!AY:AY,Database!$H31)</f>
        <v>2.0938664783999998</v>
      </c>
      <c r="GZ31" s="222">
        <f>INDEX('Year 2017'!AZ:AZ,Database!$H31)</f>
        <v>2.1639360000000001</v>
      </c>
      <c r="HA31" s="222">
        <f>INDEX('Year 2017'!BA:BA,Database!$H31)</f>
        <v>2.1762760000000001</v>
      </c>
      <c r="HB31" s="222">
        <f>INDEX('Year 2017'!BB:BB,Database!$H31)</f>
        <v>2.1356980000000001</v>
      </c>
    </row>
    <row r="32" spans="2:210" x14ac:dyDescent="0.3">
      <c r="B32" s="216" t="s">
        <v>52</v>
      </c>
      <c r="C32" s="216" t="s">
        <v>53</v>
      </c>
      <c r="D32" s="220" t="s">
        <v>45</v>
      </c>
      <c r="E32" s="221" t="s">
        <v>120</v>
      </c>
      <c r="F32" s="216">
        <f t="shared" si="75"/>
        <v>27</v>
      </c>
      <c r="G32" s="241">
        <f>MATCH(D32,'Year 2006'!A:A,0)</f>
        <v>34</v>
      </c>
      <c r="H32" s="242">
        <f>MATCH(D32,'Year 2017'!A:A,0)</f>
        <v>33</v>
      </c>
      <c r="I32" s="243">
        <f>MATCH(D32,'Year 2013'!A:A,0)</f>
        <v>33</v>
      </c>
      <c r="J32" s="216" t="str">
        <f t="shared" si="76"/>
        <v>Cost of natural gas to electric utilities ($/MMBTU)</v>
      </c>
      <c r="O32" s="240">
        <f>INDEX('Year 2001'!C:C,Database!$F32)</f>
        <v>9.2069997787475586</v>
      </c>
      <c r="P32" s="240">
        <f>INDEX('Year 2001'!D:D,Database!$F32)</f>
        <v>6.9470000267028809</v>
      </c>
      <c r="Q32" s="240">
        <f>INDEX('Year 2001'!E:E,Database!$F32)</f>
        <v>5.7379999160766602</v>
      </c>
      <c r="R32" s="240">
        <f>INDEX('Year 2001'!F:F,Database!$F32)</f>
        <v>5.6370000839233398</v>
      </c>
      <c r="S32" s="240">
        <f>INDEX('Year 2001'!G:G,Database!$F32)</f>
        <v>5.1409997940063477</v>
      </c>
      <c r="T32" s="240">
        <f>INDEX('Year 2001'!H:H,Database!$F32)</f>
        <v>4.250999927520752</v>
      </c>
      <c r="U32" s="240">
        <f>INDEX('Year 2001'!I:I,Database!$F32)</f>
        <v>3.7430002689361572</v>
      </c>
      <c r="V32" s="240">
        <f>INDEX('Year 2001'!J:J,Database!$F32)</f>
        <v>3.5580000877380371</v>
      </c>
      <c r="W32" s="240">
        <f>INDEX('Year 2001'!K:K,Database!$F32)</f>
        <v>2.9549996852874756</v>
      </c>
      <c r="X32" s="240">
        <f>INDEX('Year 2001'!L:L,Database!$F32)</f>
        <v>2.7149999141693115</v>
      </c>
      <c r="Y32" s="240">
        <f>INDEX('Year 2001'!M:M,Database!$F32)</f>
        <v>3.2409999370574951</v>
      </c>
      <c r="Z32" s="240">
        <f>INDEX('Year 2001'!N:N,Database!$F32)</f>
        <v>3.0759999752044678</v>
      </c>
      <c r="AA32" s="240">
        <f>INDEX('Year 2001'!O:O,Database!$F32)</f>
        <v>2.999000072479248</v>
      </c>
      <c r="AB32" s="240">
        <f>INDEX('Year 2001'!P:P,Database!$F32)</f>
        <v>2.7290000915527344</v>
      </c>
      <c r="AC32" s="240">
        <f>INDEX('Year 2001'!Q:Q,Database!$F32)</f>
        <v>3.190000057220459</v>
      </c>
      <c r="AD32" s="240">
        <f>INDEX('Year 2001'!R:R,Database!$F32)</f>
        <v>3.6410000324249268</v>
      </c>
      <c r="AE32" s="240">
        <f>INDEX('Year 2001'!S:S,Database!$F32)</f>
        <v>3.6640000343322754</v>
      </c>
      <c r="AF32" s="240">
        <f>INDEX('Year 2001'!T:T,Database!$F32)</f>
        <v>3.4769999980926514</v>
      </c>
      <c r="AG32" s="240">
        <f>INDEX('Year 2001'!U:U,Database!$F32)</f>
        <v>3.380000114440918</v>
      </c>
      <c r="AH32" s="240">
        <f>INDEX('Year 2001'!V:V,Database!$F32)</f>
        <v>3.3029999732971191</v>
      </c>
      <c r="AI32" s="240">
        <f>INDEX('Year 2001'!W:W,Database!$F32)</f>
        <v>3.5929999351501465</v>
      </c>
      <c r="AJ32" s="240">
        <f>INDEX('Year 2001'!X:X,Database!$F32)</f>
        <v>4.0399999618530273</v>
      </c>
      <c r="AK32" s="240">
        <f>INDEX('Year 2001'!Y:Y,Database!$F32)</f>
        <v>4.2480001449584961</v>
      </c>
      <c r="AL32" s="240">
        <f>INDEX('Year 2001'!Z:Z,Database!$F32)</f>
        <v>4.5409998893737793</v>
      </c>
      <c r="AM32" s="240">
        <f>INDEX('Year 2001'!AA:AA,Database!$F32)</f>
        <v>5.2280001640319824</v>
      </c>
      <c r="AN32" s="240">
        <f>INDEX('Year 2001'!AB:AB,Database!$F32)</f>
        <v>6.1399998664855957</v>
      </c>
      <c r="AO32" s="240">
        <f>INDEX('Year 2001'!AC:AC,Database!$F32)</f>
        <v>7.070000171661377</v>
      </c>
      <c r="AP32" s="244">
        <f>INDEX('Year 2003'!C:C,Database!$F32)</f>
        <v>5.1700000762939453</v>
      </c>
      <c r="AQ32" s="244">
        <f>INDEX('Year 2003'!D:D,Database!$F32)</f>
        <v>6.1599998474121094</v>
      </c>
      <c r="AR32" s="244">
        <f>INDEX('Year 2003'!E:E,Database!$F32)</f>
        <v>7</v>
      </c>
      <c r="AS32" s="244">
        <f>INDEX('Year 2003'!F:F,Database!$F32)</f>
        <v>5.2100000381469727</v>
      </c>
      <c r="AT32" s="244">
        <f>INDEX('Year 2003'!G:G,Database!$F32)</f>
        <v>5.4600000381469727</v>
      </c>
      <c r="AU32" s="244">
        <f>INDEX('Year 2003'!H:H,Database!$F32)</f>
        <v>5.8400001525878906</v>
      </c>
      <c r="AV32" s="244">
        <f>INDEX('Year 2003'!I:I,Database!$F32)</f>
        <v>5.2699999809265137</v>
      </c>
      <c r="AW32" s="244">
        <f>INDEX('Year 2003'!J:J,Database!$F32)</f>
        <v>5.0399999618530273</v>
      </c>
      <c r="AX32" s="244">
        <f>INDEX('Year 2003'!K:K,Database!$F32)</f>
        <v>4.9499998092651367</v>
      </c>
      <c r="AY32" s="244">
        <f>INDEX('Year 2003'!L:L,Database!$F32)</f>
        <v>4.7899999618530273</v>
      </c>
      <c r="AZ32" s="244">
        <f>INDEX('Year 2003'!M:M,Database!$F32)</f>
        <v>4.6599998474121094</v>
      </c>
      <c r="BA32" s="244">
        <f>INDEX('Year 2003'!N:N,Database!$F32)</f>
        <v>5.4099998474121094</v>
      </c>
      <c r="BB32" s="244">
        <f>INDEX('Year 2003'!O:O,Database!$F32)</f>
        <v>6.130000114440918</v>
      </c>
      <c r="BC32" s="244">
        <f>INDEX('Year 2003'!P:P,Database!$F32)</f>
        <v>5.619999885559082</v>
      </c>
      <c r="BD32" s="244">
        <f>INDEX('Year 2003'!Q:Q,Database!$F32)</f>
        <v>5.3499999046325684</v>
      </c>
      <c r="BE32" s="244">
        <f>INDEX('Year 2003'!R:R,Database!$F32)</f>
        <v>5.5900001525878906</v>
      </c>
      <c r="BF32" s="244">
        <f>INDEX('Year 2003'!S:S,Database!$F32)</f>
        <v>6.0900001525878906</v>
      </c>
      <c r="BG32" s="244">
        <f>INDEX('Year 2003'!T:T,Database!$F32)</f>
        <v>6.3400001525878906</v>
      </c>
      <c r="BH32" s="222">
        <f>INDEX('Year 2003'!U:U,Database!$F32)</f>
        <v>6.059999942779541</v>
      </c>
      <c r="BI32" s="222">
        <f>INDEX('Year 2003'!V:V,Database!$F32)</f>
        <v>5.809999942779541</v>
      </c>
      <c r="BJ32" s="222">
        <f>INDEX('Year 2003'!W:W,Database!$F32)</f>
        <v>5.25</v>
      </c>
      <c r="BK32" s="222">
        <f>INDEX('Year 2003'!X:X,Database!$F32)</f>
        <v>5.820000171661377</v>
      </c>
      <c r="BL32" s="222">
        <f>INDEX('Year 2003'!Y:Y,Database!$F32)</f>
        <v>6.6100001335144043</v>
      </c>
      <c r="BM32" s="222">
        <f>INDEX('Year 2003'!Z:Z,Database!$F32)</f>
        <v>6.7300000190734863</v>
      </c>
      <c r="BN32" s="222">
        <f>INDEX('Year 2003'!AA:AA,Database!$F32)</f>
        <v>6.4099998474121094</v>
      </c>
      <c r="BO32" s="222">
        <f>INDEX('Year 2003'!AB:AB,Database!$F32)</f>
        <v>6.2199997901916504</v>
      </c>
      <c r="BP32" s="222">
        <f>INDEX('Year 2003'!AC:AC,Database!$F32)</f>
        <v>6.5900001525878906</v>
      </c>
      <c r="BQ32" s="222">
        <f>INDEX('Year 2003'!AD:AD,Database!$F32)</f>
        <v>7.0900001525878906</v>
      </c>
      <c r="BR32" s="222">
        <f>INDEX('Year 2003'!AE:AE,Database!$F32)</f>
        <v>6.6599998474121094</v>
      </c>
      <c r="BS32" s="222">
        <f>INDEX('Year 2003'!AF:AF,Database!$F32)</f>
        <v>6.820000171661377</v>
      </c>
      <c r="BT32" s="222">
        <f>INDEX('Year 2003'!AG:AG,Database!$F32)</f>
        <v>7.309999942779541</v>
      </c>
      <c r="BU32" s="222">
        <f>INDEX('Year 2003'!AH:AH,Database!$F32)</f>
        <v>8.3599996566772461</v>
      </c>
      <c r="BV32" s="222">
        <f>INDEX('Year 2003'!AI:AI,Database!$F32)</f>
        <v>10.579999923706055</v>
      </c>
      <c r="BW32" s="222">
        <f>INDEX('Year 2006'!D:D,Database!$G32)</f>
        <v>7.8400001525878897</v>
      </c>
      <c r="BX32" s="222">
        <f>INDEX('Year 2006'!E:E,Database!$G32)</f>
        <v>7.17000007629394</v>
      </c>
      <c r="BY32" s="222">
        <f>INDEX('Year 2006'!F:F,Database!$G32)</f>
        <v>7.13000011444091</v>
      </c>
      <c r="BZ32" s="222">
        <f>INDEX('Year 2006'!G:G,Database!$G32)</f>
        <v>6.75</v>
      </c>
      <c r="CA32" s="222">
        <f>INDEX('Year 2006'!H:H,Database!$G32)</f>
        <v>6.4699997901916504</v>
      </c>
      <c r="CB32" s="222">
        <f>INDEX('Year 2006'!I:I,Database!$G32)</f>
        <v>6.4800000190734801</v>
      </c>
      <c r="CC32" s="222">
        <f>INDEX('Year 2006'!J:J,Database!$G32)</f>
        <v>7.3299999237060502</v>
      </c>
      <c r="CD32" s="222">
        <f>INDEX('Year 2006'!K:K,Database!$G32)</f>
        <v>6.17000007629394</v>
      </c>
      <c r="CE32" s="222">
        <f>INDEX('Year 2006'!L:L,Database!$G32)</f>
        <v>5.5100002288818297</v>
      </c>
      <c r="CF32" s="222">
        <f>INDEX('Year 2006'!M:M,Database!$G32)</f>
        <v>7.2800002098083496</v>
      </c>
      <c r="CG32" s="222">
        <f>INDEX('Year 2006'!N:N,Database!$G32)</f>
        <v>7.4299998283386204</v>
      </c>
      <c r="CH32" s="222">
        <f>INDEX('Year 2006'!O:O,Database!$G32)</f>
        <v>6.8099999427795401</v>
      </c>
      <c r="CI32" s="222">
        <f>INDEX('Year 2006'!P:P,Database!$G32)</f>
        <v>7.8699998855590803</v>
      </c>
      <c r="CJ32" s="222">
        <f>INDEX('Year 2006'!Q:Q,Database!$G32)</f>
        <v>7.4400000572204501</v>
      </c>
      <c r="CK32" s="222">
        <f>INDEX('Year 2006'!R:R,Database!$G32)</f>
        <v>7.5399999618530202</v>
      </c>
      <c r="CL32" s="222">
        <f>INDEX('Year 2006'!S:S,Database!$G32)</f>
        <v>7.7300000190734801</v>
      </c>
      <c r="CM32" s="222">
        <f>INDEX('Year 2006'!T:T,Database!$G32)</f>
        <v>7.5999999046325604</v>
      </c>
      <c r="CN32" s="222">
        <f>INDEX('Year 2006'!U:U,Database!$G32)</f>
        <v>6.8699998855590803</v>
      </c>
      <c r="CO32" s="222">
        <f>INDEX('Year 2006'!V:V,Database!$G32)</f>
        <v>6.6199998855590803</v>
      </c>
      <c r="CP32" s="222">
        <f>INDEX('Year 2006'!W:W,Database!$G32)</f>
        <v>6.1199998855590803</v>
      </c>
      <c r="CQ32" s="222">
        <f>INDEX('Year 2006'!X:X,Database!$G32)</f>
        <v>6.7800002098083496</v>
      </c>
      <c r="CR32" s="222">
        <f>INDEX('Year 2006'!Y:Y,Database!$G32)</f>
        <v>7.1100001335143999</v>
      </c>
      <c r="CS32" s="222">
        <f>INDEX('Year 2006'!Z:Z,Database!$G32)</f>
        <v>7.6799998283386204</v>
      </c>
      <c r="CT32" s="222">
        <f>INDEX('Year 2006'!AA:AA,Database!$G32)</f>
        <v>8</v>
      </c>
      <c r="CU32" s="222">
        <f>INDEX('Year 2006'!AB:AB,Database!$G32)</f>
        <v>8.6099996566772408</v>
      </c>
      <c r="CV32" s="222">
        <f>INDEX('Year 2006'!AC:AC,Database!$G32)</f>
        <v>9.1800003051757795</v>
      </c>
      <c r="CW32" s="222">
        <f>INDEX('Year 2006'!AD:AD,Database!$G32)</f>
        <v>9.8999996185302699</v>
      </c>
      <c r="CX32" s="222">
        <f>INDEX('Year 2006'!AE:AE,Database!$G32)</f>
        <v>10.689999580383301</v>
      </c>
      <c r="CY32" s="222">
        <f>INDEX('Year 2006'!AF:AF,Database!$G32)</f>
        <v>12.170000076293899</v>
      </c>
      <c r="CZ32" s="222">
        <f>INDEX('Year 2006'!AG:AG,Database!$G32)</f>
        <v>11.869999885559</v>
      </c>
      <c r="DA32" s="222">
        <f>INDEX('Year 2006'!AH:AH,Database!$G32)</f>
        <v>9.1199998855590803</v>
      </c>
      <c r="DB32" s="222">
        <f>INDEX('Year 2006'!AI:AI,Database!$G32)</f>
        <v>7.8099999427795401</v>
      </c>
      <c r="DC32" s="222">
        <f>INDEX('Year 2006'!AJ:AJ,Database!$G32)</f>
        <v>6.7800002098083496</v>
      </c>
      <c r="DD32" s="222">
        <f>INDEX('Year 2006'!AK:AK,Database!$G32)</f>
        <v>6.4699997901916504</v>
      </c>
      <c r="DE32" s="222">
        <f>INDEX('Year 2006'!AL:AL,Database!$G32)</f>
        <v>6.7399997711181596</v>
      </c>
      <c r="DF32" s="222">
        <f>INDEX('Year 2006'!AM:AM,Database!$G32)</f>
        <v>6.34</v>
      </c>
      <c r="DG32" s="222">
        <f>INDEX('Year 2006'!AN:AN,Database!$G32)</f>
        <v>5.32</v>
      </c>
      <c r="DH32" s="222">
        <f>INDEX('Year 2006'!AO:AO,Database!$G32)</f>
        <v>4.6900000000000004</v>
      </c>
      <c r="DI32" s="222">
        <f>INDEX('Year 2006'!AP:AP,Database!$G32)</f>
        <v>4.4000000000000004</v>
      </c>
      <c r="DJ32" s="222">
        <f>INDEX('Year 2006'!AQ:AQ,Database!$G32)</f>
        <v>4.46</v>
      </c>
      <c r="DK32" s="222">
        <f>INDEX('Year 2006'!AR:AR,Database!$G32)</f>
        <v>4.42</v>
      </c>
      <c r="DL32" s="222">
        <f>INDEX('Year 2006'!AS:AS,Database!$G32)</f>
        <v>4.28</v>
      </c>
      <c r="DM32" s="222">
        <f>INDEX('Year 2006'!AT:AT,Database!$G32)</f>
        <v>4.09</v>
      </c>
      <c r="DN32" s="222">
        <f>INDEX('Year 2006'!AU:AU,Database!$G32)</f>
        <v>3.8</v>
      </c>
      <c r="DO32" s="222">
        <f>INDEX('Year 2006'!AV:AV,Database!$G32)</f>
        <v>4.78</v>
      </c>
      <c r="DP32" s="222">
        <f>INDEX('Year 2006'!AW:AW,Database!$G32)</f>
        <v>4.3889909999999999</v>
      </c>
      <c r="DQ32" s="222">
        <f>INDEX('Year 2006'!AX:AX,Database!$G32)</f>
        <v>5.0200079999999998</v>
      </c>
      <c r="DR32" s="222">
        <f>INDEX('Year 2006'!AY:AY,Database!$G32)</f>
        <v>5.9451590000000003</v>
      </c>
      <c r="DS32" s="222">
        <f>INDEX('Year 2006'!AZ:AZ,Database!$G32)</f>
        <v>5.9253220000000004</v>
      </c>
      <c r="DT32" s="222">
        <f>INDEX('Year 2006'!BA:BA,Database!$G32)</f>
        <v>5.8688989999999999</v>
      </c>
      <c r="DU32" s="222">
        <f>INDEX('Year 2006'!BB:BB,Database!$G32)</f>
        <v>5.7293799999999999</v>
      </c>
      <c r="DV32" s="222">
        <f>INDEX('Year 2006'!BC:BC,Database!$G32)</f>
        <v>5.5608519999999997</v>
      </c>
      <c r="DW32" s="222">
        <f>INDEX('Year 2006'!BD:BD,Database!$G32)</f>
        <v>5.5119769999999999</v>
      </c>
      <c r="DX32" s="222">
        <f>INDEX('Year 2006'!BE:BE,Database!$G32)</f>
        <v>5.3325579999999997</v>
      </c>
      <c r="DY32" s="222">
        <f>INDEX('Year 2006'!BF:BF,Database!$G32)</f>
        <v>5.3780609999999998</v>
      </c>
      <c r="DZ32" s="222">
        <f>INDEX('Year 2006'!BG:BG,Database!$G32)</f>
        <v>5.356611</v>
      </c>
      <c r="EA32" s="222">
        <f>INDEX('Year 2006'!BH:BH,Database!$G32)</f>
        <v>5.5071680000000001</v>
      </c>
      <c r="EB32" s="222">
        <f>INDEX('Year 2006'!BI:BI,Database!$G32)</f>
        <v>5.9816219999999998</v>
      </c>
      <c r="EC32" s="222">
        <f>INDEX('Year 2006'!BJ:BJ,Database!$G32)</f>
        <v>6.4917259999999999</v>
      </c>
      <c r="ED32" s="222">
        <f>INDEX('Year 2006'!BK:BK,Database!$G32)</f>
        <v>7.0765250000000002</v>
      </c>
      <c r="EE32" s="222">
        <f>INDEX('Year 2013'!AA:AA,Database!$I32)</f>
        <v>5.39</v>
      </c>
      <c r="EF32" s="222">
        <f>INDEX('Year 2013'!AB:AB,Database!$I32)</f>
        <v>5.09</v>
      </c>
      <c r="EG32" s="222">
        <f>INDEX('Year 2013'!AC:AC,Database!$I32)</f>
        <v>4.6399999999999997</v>
      </c>
      <c r="EH32" s="222">
        <f>INDEX('Year 2013'!AD:AD,Database!$I32)</f>
        <v>4.8600000000000003</v>
      </c>
      <c r="EI32" s="222">
        <f>INDEX('Year 2013'!AE:AE,Database!$I32)</f>
        <v>4.8899999999999997</v>
      </c>
      <c r="EJ32" s="222">
        <f>INDEX('Year 2013'!AF:AF,Database!$I32)</f>
        <v>5.04</v>
      </c>
      <c r="EK32" s="222">
        <f>INDEX('Year 2013'!AG:AG,Database!$I32)</f>
        <v>4.9800000000000004</v>
      </c>
      <c r="EL32" s="222">
        <f>INDEX('Year 2013'!AH:AH,Database!$I32)</f>
        <v>4.7300000000000004</v>
      </c>
      <c r="EM32" s="222">
        <f>INDEX('Year 2013'!AI:AI,Database!$I32)</f>
        <v>4.5599999999999996</v>
      </c>
      <c r="EN32" s="222">
        <f>INDEX('Year 2013'!AJ:AJ,Database!$I32)</f>
        <v>4.33</v>
      </c>
      <c r="EO32" s="222">
        <f>INDEX('Year 2013'!AK:AK,Database!$I32)</f>
        <v>4.0999999999999996</v>
      </c>
      <c r="EP32" s="222">
        <f>INDEX('Year 2013'!AL:AL,Database!$I32)</f>
        <v>4.04</v>
      </c>
      <c r="EQ32" s="222">
        <f>INDEX('Year 2013'!AM:AM,Database!$I32)</f>
        <v>3.67</v>
      </c>
      <c r="ER32" s="222">
        <f>INDEX('Year 2013'!AN:AN,Database!$I32)</f>
        <v>3.32</v>
      </c>
      <c r="ES32" s="222">
        <f>INDEX('Year 2013'!AO:AO,Database!$I32)</f>
        <v>2.96</v>
      </c>
      <c r="ET32" s="222">
        <f>INDEX('Year 2013'!AP:AP,Database!$I32)</f>
        <v>2.68</v>
      </c>
      <c r="EU32" s="222">
        <f>INDEX('Year 2013'!AQ:AQ,Database!$I32)</f>
        <v>2.9</v>
      </c>
      <c r="EV32" s="222">
        <f>INDEX('Year 2013'!AR:AR,Database!$I32)</f>
        <v>3.08</v>
      </c>
      <c r="EW32" s="222">
        <f>INDEX('Year 2013'!AS:AS,Database!$I32)</f>
        <v>3.41</v>
      </c>
      <c r="EX32" s="222">
        <f>INDEX('Year 2013'!AT:AT,Database!$I32)</f>
        <v>3.48</v>
      </c>
      <c r="EY32" s="222">
        <f>INDEX('Year 2013'!AU:AU,Database!$I32)</f>
        <v>3.38</v>
      </c>
      <c r="EZ32" s="222">
        <f>INDEX('Year 2013'!AV:AV,Database!$I32)</f>
        <v>3.81</v>
      </c>
      <c r="FA32" s="222">
        <f>INDEX('Year 2013'!AW:AW,Database!$I32)</f>
        <v>4.2300000000000004</v>
      </c>
      <c r="FB32" s="222">
        <f>INDEX('Year 2013'!AX:AX,Database!$I32)</f>
        <v>4.2</v>
      </c>
      <c r="FC32" s="222">
        <f>INDEX('Year 2017'!C:C,Database!$H32)</f>
        <v>4.38</v>
      </c>
      <c r="FD32" s="222">
        <f>INDEX('Year 2017'!D:D,Database!$H32)</f>
        <v>4.3899999999999997</v>
      </c>
      <c r="FE32" s="222">
        <f>INDEX('Year 2017'!E:E,Database!$H32)</f>
        <v>4.3</v>
      </c>
      <c r="FF32" s="222">
        <f>INDEX('Year 2017'!F:F,Database!$H32)</f>
        <v>4.67</v>
      </c>
      <c r="FG32" s="222">
        <f>INDEX('Year 2017'!G:G,Database!$H32)</f>
        <v>4.62</v>
      </c>
      <c r="FH32" s="222">
        <f>INDEX('Year 2017'!H:H,Database!$H32)</f>
        <v>4.42</v>
      </c>
      <c r="FI32" s="222">
        <f>INDEX('Year 2017'!I:I,Database!$H32)</f>
        <v>4.2</v>
      </c>
      <c r="FJ32" s="222">
        <f>INDEX('Year 2017'!J:J,Database!$H32)</f>
        <v>3.91</v>
      </c>
      <c r="FK32" s="222">
        <f>INDEX('Year 2017'!K:K,Database!$H32)</f>
        <v>4.08</v>
      </c>
      <c r="FL32" s="222">
        <f>INDEX('Year 2017'!L:L,Database!$H32)</f>
        <v>4.1100000000000003</v>
      </c>
      <c r="FM32" s="222">
        <f>INDEX('Year 2017'!M:M,Database!$H32)</f>
        <v>4.1900000000000004</v>
      </c>
      <c r="FN32" s="222">
        <f>INDEX('Year 2017'!N:N,Database!$H32)</f>
        <v>4.91</v>
      </c>
      <c r="FO32" s="222">
        <f>INDEX('Year 2017'!O:O,Database!$H32)</f>
        <v>7.02</v>
      </c>
      <c r="FP32" s="222">
        <f>INDEX('Year 2017'!P:P,Database!$H32)</f>
        <v>7.4</v>
      </c>
      <c r="FQ32" s="222">
        <f>INDEX('Year 2017'!Q:Q,Database!$H32)</f>
        <v>6</v>
      </c>
      <c r="FR32" s="222">
        <f>INDEX('Year 2017'!R:R,Database!$H32)</f>
        <v>5.07</v>
      </c>
      <c r="FS32" s="222">
        <f>INDEX('Year 2017'!S:S,Database!$H32)</f>
        <v>4.93</v>
      </c>
      <c r="FT32" s="222">
        <f>INDEX('Year 2017'!T:T,Database!$H32)</f>
        <v>4.84</v>
      </c>
      <c r="FU32" s="222">
        <f>INDEX('Year 2017'!U:U,Database!$H32)</f>
        <v>4.43</v>
      </c>
      <c r="FV32" s="222">
        <f>INDEX('Year 2017'!V:V,Database!$H32)</f>
        <v>4.12</v>
      </c>
      <c r="FW32" s="222">
        <f>INDEX('Year 2017'!W:W,Database!$H32)</f>
        <v>4.2</v>
      </c>
      <c r="FX32" s="222">
        <f>INDEX('Year 2017'!X:X,Database!$H32)</f>
        <v>4.0999999999999996</v>
      </c>
      <c r="FY32" s="222">
        <f>INDEX('Year 2017'!Y:Y,Database!$H32)</f>
        <v>4.4800000000000004</v>
      </c>
      <c r="FZ32" s="222">
        <f>INDEX('Year 2017'!Z:Z,Database!$H32)</f>
        <v>4.3600000000000003</v>
      </c>
      <c r="GA32" s="222">
        <f>INDEX('Year 2017'!AA:AA,Database!$H32)</f>
        <v>4.1100000000000003</v>
      </c>
      <c r="GB32" s="222">
        <f>INDEX('Year 2017'!AB:AB,Database!$H32)</f>
        <v>4.7</v>
      </c>
      <c r="GC32" s="222">
        <f>INDEX('Year 2017'!AC:AC,Database!$H32)</f>
        <v>3.55</v>
      </c>
      <c r="GD32" s="222">
        <f>INDEX('Year 2017'!AD:AD,Database!$H32)</f>
        <v>3.1</v>
      </c>
      <c r="GE32" s="222">
        <f>INDEX('Year 2017'!AE:AE,Database!$H32)</f>
        <v>3.14</v>
      </c>
      <c r="GF32" s="222">
        <f>INDEX('Year 2017'!AF:AF,Database!$H32)</f>
        <v>3.12</v>
      </c>
      <c r="GG32" s="222">
        <f>INDEX('Year 2017'!AG:AG,Database!$H32)</f>
        <v>3.11</v>
      </c>
      <c r="GH32" s="222">
        <f>INDEX('Year 2017'!AH:AH,Database!$H32)</f>
        <v>3.11</v>
      </c>
      <c r="GI32" s="222">
        <f>INDEX('Year 2017'!AI:AI,Database!$H32)</f>
        <v>3.06</v>
      </c>
      <c r="GJ32" s="222">
        <f>INDEX('Year 2017'!AJ:AJ,Database!$H32)</f>
        <v>2.92</v>
      </c>
      <c r="GK32" s="222">
        <f>INDEX('Year 2017'!AK:AK,Database!$H32)</f>
        <v>2.65</v>
      </c>
      <c r="GL32" s="222">
        <f>INDEX('Year 2017'!AL:AL,Database!$H32)</f>
        <v>2.59</v>
      </c>
      <c r="GM32" s="222">
        <f>INDEX('Year 2017'!AM:AM,Database!$H32)</f>
        <v>3.01</v>
      </c>
      <c r="GN32" s="222">
        <f>INDEX('Year 2017'!AN:AN,Database!$H32)</f>
        <v>2.7</v>
      </c>
      <c r="GO32" s="222">
        <f>INDEX('Year 2017'!AO:AO,Database!$H32)</f>
        <v>2.23</v>
      </c>
      <c r="GP32" s="222">
        <f>INDEX('Year 2017'!AP:AP,Database!$H32)</f>
        <v>2.42</v>
      </c>
      <c r="GQ32" s="222">
        <f>INDEX('Year 2017'!AQ:AQ,Database!$H32)</f>
        <v>2.4</v>
      </c>
      <c r="GR32" s="222">
        <f>INDEX('Year 2017'!AR:AR,Database!$H32)</f>
        <v>2.67</v>
      </c>
      <c r="GS32" s="222">
        <f>INDEX('Year 2017'!AS:AS,Database!$H32)</f>
        <v>2.97</v>
      </c>
      <c r="GT32" s="222">
        <f>INDEX('Year 2017'!AT:AT,Database!$H32)</f>
        <v>2.96</v>
      </c>
      <c r="GU32" s="222">
        <f>INDEX('Year 2017'!AU:AU,Database!$H32)</f>
        <v>3.08</v>
      </c>
      <c r="GV32" s="222">
        <f>INDEX('Year 2017'!AV:AV,Database!$H32)</f>
        <v>3.13</v>
      </c>
      <c r="GW32" s="222">
        <f>INDEX('Year 2017'!AW:AW,Database!$H32)</f>
        <v>3.02</v>
      </c>
      <c r="GX32" s="222">
        <f>INDEX('Year 2017'!AX:AX,Database!$H32)</f>
        <v>3.96</v>
      </c>
      <c r="GY32" s="222">
        <f>INDEX('Year 2017'!AY:AY,Database!$H32)</f>
        <v>4.1245600667</v>
      </c>
      <c r="GZ32" s="222">
        <f>INDEX('Year 2017'!AZ:AZ,Database!$H32)</f>
        <v>3.787067</v>
      </c>
      <c r="HA32" s="222">
        <f>INDEX('Year 2017'!BA:BA,Database!$H32)</f>
        <v>3.601267</v>
      </c>
      <c r="HB32" s="222">
        <f>INDEX('Year 2017'!BB:BB,Database!$H32)</f>
        <v>3.6472560000000001</v>
      </c>
    </row>
    <row r="33" spans="2:210" x14ac:dyDescent="0.3">
      <c r="B33" s="216" t="s">
        <v>54</v>
      </c>
      <c r="C33" s="216" t="s">
        <v>55</v>
      </c>
      <c r="D33" s="220" t="s">
        <v>43</v>
      </c>
      <c r="E33" s="221" t="s">
        <v>121</v>
      </c>
      <c r="F33" s="216">
        <f t="shared" si="75"/>
        <v>26</v>
      </c>
      <c r="G33" s="241">
        <f>MATCH(D33,'Year 2006'!A:A,0)</f>
        <v>35</v>
      </c>
      <c r="H33" s="242">
        <f>MATCH(D33,'Year 2017'!A:A,0)</f>
        <v>34</v>
      </c>
      <c r="I33" s="243">
        <f>MATCH(D33,'Year 2013'!A:A,0)</f>
        <v>34</v>
      </c>
      <c r="J33" s="216" t="str">
        <f t="shared" si="76"/>
        <v>Cost of residual fuel oil to electric utilities  ($/MMBTU)</v>
      </c>
      <c r="O33" s="240">
        <f>INDEX('Year 2001'!C:C,Database!$F33)</f>
        <v>4.2170000076293945</v>
      </c>
      <c r="P33" s="240">
        <f>INDEX('Year 2001'!D:D,Database!$F33)</f>
        <v>4.4219999313354492</v>
      </c>
      <c r="Q33" s="240">
        <f>INDEX('Year 2001'!E:E,Database!$F33)</f>
        <v>4.0229997634887695</v>
      </c>
      <c r="R33" s="240">
        <f>INDEX('Year 2001'!F:F,Database!$F33)</f>
        <v>3.8840000629425049</v>
      </c>
      <c r="S33" s="240">
        <f>INDEX('Year 2001'!G:G,Database!$F33)</f>
        <v>3.7669999599456787</v>
      </c>
      <c r="T33" s="240">
        <f>INDEX('Year 2001'!H:H,Database!$F33)</f>
        <v>3.8010001182556152</v>
      </c>
      <c r="U33" s="240">
        <f>INDEX('Year 2001'!I:I,Database!$F33)</f>
        <v>3.5969998836517334</v>
      </c>
      <c r="V33" s="240">
        <f>INDEX('Year 2001'!J:J,Database!$F33)</f>
        <v>3.4769999980926514</v>
      </c>
      <c r="W33" s="240">
        <f>INDEX('Year 2001'!K:K,Database!$F33)</f>
        <v>3.4129998683929443</v>
      </c>
      <c r="X33" s="240">
        <f>INDEX('Year 2001'!L:L,Database!$F33)</f>
        <v>3.0899999141693115</v>
      </c>
      <c r="Y33" s="240">
        <f>INDEX('Year 2001'!M:M,Database!$F33)</f>
        <v>2.7999999523162842</v>
      </c>
      <c r="Z33" s="240">
        <f>INDEX('Year 2001'!N:N,Database!$F33)</f>
        <v>2.744999885559082</v>
      </c>
      <c r="AA33" s="240">
        <f>INDEX('Year 2001'!O:O,Database!$F33)</f>
        <v>2.7869999408721924</v>
      </c>
      <c r="AB33" s="240">
        <f>INDEX('Year 2001'!P:P,Database!$F33)</f>
        <v>2.7300000190734863</v>
      </c>
      <c r="AC33" s="240">
        <f>INDEX('Year 2001'!Q:Q,Database!$F33)</f>
        <v>3.1129999160766602</v>
      </c>
      <c r="AD33" s="240">
        <f>INDEX('Year 2001'!R:R,Database!$F33)</f>
        <v>3.5039999485015869</v>
      </c>
      <c r="AE33" s="240">
        <f>INDEX('Year 2001'!S:S,Database!$F33)</f>
        <v>3.6500000953674316</v>
      </c>
      <c r="AF33" s="240">
        <f>INDEX('Year 2001'!T:T,Database!$F33)</f>
        <v>3.6800000667572021</v>
      </c>
      <c r="AG33" s="240">
        <f>INDEX('Year 2001'!U:U,Database!$F33)</f>
        <v>3.625999927520752</v>
      </c>
      <c r="AH33" s="240">
        <f>INDEX('Year 2001'!V:V,Database!$F33)</f>
        <v>3.934999942779541</v>
      </c>
      <c r="AI33" s="240">
        <f>INDEX('Year 2001'!W:W,Database!$F33)</f>
        <v>3.880000114440918</v>
      </c>
      <c r="AJ33" s="240">
        <f>INDEX('Year 2001'!X:X,Database!$F33)</f>
        <v>4.2369999885559082</v>
      </c>
      <c r="AK33" s="240">
        <f>INDEX('Year 2001'!Y:Y,Database!$F33)</f>
        <v>4.2259998321533203</v>
      </c>
      <c r="AL33" s="240">
        <f>INDEX('Year 2001'!Z:Z,Database!$F33)</f>
        <v>4.2430000305175781</v>
      </c>
      <c r="AM33" s="240">
        <f>INDEX('Year 2001'!AA:AA,Database!$F33)</f>
        <v>4.7895002365112305</v>
      </c>
      <c r="AN33" s="240">
        <f>INDEX('Year 2001'!AB:AB,Database!$F33)</f>
        <v>4.9137001037597656</v>
      </c>
      <c r="AO33" s="240">
        <f>INDEX('Year 2001'!AC:AC,Database!$F33)</f>
        <v>5.4762001037597656</v>
      </c>
      <c r="AP33" s="244">
        <f>INDEX('Year 2003'!C:C,Database!$F33)</f>
        <v>4.940000057220459</v>
      </c>
      <c r="AQ33" s="244">
        <f>INDEX('Year 2003'!D:D,Database!$F33)</f>
        <v>5.7100000381469727</v>
      </c>
      <c r="AR33" s="244">
        <f>INDEX('Year 2003'!E:E,Database!$F33)</f>
        <v>5.2600002288818359</v>
      </c>
      <c r="AS33" s="244">
        <f>INDEX('Year 2003'!F:F,Database!$F33)</f>
        <v>4.6700000762939453</v>
      </c>
      <c r="AT33" s="244">
        <f>INDEX('Year 2003'!G:G,Database!$F33)</f>
        <v>4.1999998092651367</v>
      </c>
      <c r="AU33" s="244">
        <f>INDEX('Year 2003'!H:H,Database!$F33)</f>
        <v>4.3000001907348633</v>
      </c>
      <c r="AV33" s="244">
        <f>INDEX('Year 2003'!I:I,Database!$F33)</f>
        <v>4.7199997901916504</v>
      </c>
      <c r="AW33" s="244">
        <f>INDEX('Year 2003'!J:J,Database!$F33)</f>
        <v>4.6599998474121094</v>
      </c>
      <c r="AX33" s="244">
        <f>INDEX('Year 2003'!K:K,Database!$F33)</f>
        <v>4.3600001335144043</v>
      </c>
      <c r="AY33" s="244">
        <f>INDEX('Year 2003'!L:L,Database!$F33)</f>
        <v>4.309999942779541</v>
      </c>
      <c r="AZ33" s="244">
        <f>INDEX('Year 2003'!M:M,Database!$F33)</f>
        <v>4.369999885559082</v>
      </c>
      <c r="BA33" s="244">
        <f>INDEX('Year 2003'!N:N,Database!$F33)</f>
        <v>4.4000000953674316</v>
      </c>
      <c r="BB33" s="244">
        <f>INDEX('Year 2003'!O:O,Database!$F33)</f>
        <v>4.4899997711181641</v>
      </c>
      <c r="BC33" s="244">
        <f>INDEX('Year 2003'!P:P,Database!$F33)</f>
        <v>4.5199999809265137</v>
      </c>
      <c r="BD33" s="244">
        <f>INDEX('Year 2003'!Q:Q,Database!$F33)</f>
        <v>4.2800002098083496</v>
      </c>
      <c r="BE33" s="244">
        <f>INDEX('Year 2003'!R:R,Database!$F33)</f>
        <v>4.440000057220459</v>
      </c>
      <c r="BF33" s="244">
        <f>INDEX('Year 2003'!S:S,Database!$F33)</f>
        <v>4.940000057220459</v>
      </c>
      <c r="BG33" s="244">
        <f>INDEX('Year 2003'!T:T,Database!$F33)</f>
        <v>4.9899997711181641</v>
      </c>
      <c r="BH33" s="222">
        <f>INDEX('Year 2003'!U:U,Database!$F33)</f>
        <v>4.7800002098083496</v>
      </c>
      <c r="BI33" s="222">
        <f>INDEX('Year 2003'!V:V,Database!$F33)</f>
        <v>4.7300000190734863</v>
      </c>
      <c r="BJ33" s="222">
        <f>INDEX('Year 2003'!W:W,Database!$F33)</f>
        <v>4.8000001907348633</v>
      </c>
      <c r="BK33" s="222">
        <f>INDEX('Year 2003'!X:X,Database!$F33)</f>
        <v>5.0999999046325684</v>
      </c>
      <c r="BL33" s="222">
        <f>INDEX('Year 2003'!Y:Y,Database!$F33)</f>
        <v>5.179999828338623</v>
      </c>
      <c r="BM33" s="222">
        <f>INDEX('Year 2003'!Z:Z,Database!$F33)</f>
        <v>4.7399997711181641</v>
      </c>
      <c r="BN33" s="222">
        <f>INDEX('Year 2003'!AA:AA,Database!$F33)</f>
        <v>5.0100002288818359</v>
      </c>
      <c r="BO33" s="222">
        <f>INDEX('Year 2003'!AB:AB,Database!$F33)</f>
        <v>5.2300000190734863</v>
      </c>
      <c r="BP33" s="222">
        <f>INDEX('Year 2003'!AC:AC,Database!$F33)</f>
        <v>5.5199999809265137</v>
      </c>
      <c r="BQ33" s="222">
        <f>INDEX('Year 2003'!AD:AD,Database!$F33)</f>
        <v>6.2600002288818359</v>
      </c>
      <c r="BR33" s="222">
        <f>INDEX('Year 2003'!AE:AE,Database!$F33)</f>
        <v>6.0999999046325684</v>
      </c>
      <c r="BS33" s="222">
        <f>INDEX('Year 2003'!AF:AF,Database!$F33)</f>
        <v>6.5500001907348633</v>
      </c>
      <c r="BT33" s="222">
        <f>INDEX('Year 2003'!AG:AG,Database!$F33)</f>
        <v>6.8499999046325684</v>
      </c>
      <c r="BU33" s="222">
        <f>INDEX('Year 2003'!AH:AH,Database!$F33)</f>
        <v>7.4699997901916504</v>
      </c>
      <c r="BV33" s="222">
        <f>INDEX('Year 2003'!AI:AI,Database!$F33)</f>
        <v>8.3999996185302734</v>
      </c>
      <c r="BW33" s="222">
        <f>INDEX('Year 2006'!D:D,Database!$G33)</f>
        <v>7.8</v>
      </c>
      <c r="BX33" s="222">
        <f>INDEX('Year 2006'!E:E,Database!$G33)</f>
        <v>7.98</v>
      </c>
      <c r="BY33" s="222">
        <f>INDEX('Year 2006'!F:F,Database!$G33)</f>
        <v>6.81</v>
      </c>
      <c r="BZ33" s="222">
        <f>INDEX('Year 2006'!G:G,Database!$G33)</f>
        <v>8.01</v>
      </c>
      <c r="CA33" s="222">
        <f>INDEX('Year 2006'!H:H,Database!$G33)</f>
        <v>8.08</v>
      </c>
      <c r="CB33" s="222">
        <f>INDEX('Year 2006'!I:I,Database!$G33)</f>
        <v>8.14</v>
      </c>
      <c r="CC33" s="222">
        <f>INDEX('Year 2006'!J:J,Database!$G33)</f>
        <v>8.41</v>
      </c>
      <c r="CD33" s="222">
        <f>INDEX('Year 2006'!K:K,Database!$G33)</f>
        <v>7.62</v>
      </c>
      <c r="CE33" s="222">
        <f>INDEX('Year 2006'!L:L,Database!$G33)</f>
        <v>7</v>
      </c>
      <c r="CF33" s="222">
        <f>INDEX('Year 2006'!M:M,Database!$G33)</f>
        <v>7.22</v>
      </c>
      <c r="CG33" s="222">
        <f>INDEX('Year 2006'!N:N,Database!$G33)</f>
        <v>7.28</v>
      </c>
      <c r="CH33" s="222">
        <f>INDEX('Year 2006'!O:O,Database!$G33)</f>
        <v>7.25</v>
      </c>
      <c r="CI33" s="222">
        <f>INDEX('Year 2006'!P:P,Database!$G33)</f>
        <v>7.25</v>
      </c>
      <c r="CJ33" s="222">
        <f>INDEX('Year 2006'!Q:Q,Database!$G33)</f>
        <v>7.08</v>
      </c>
      <c r="CK33" s="222">
        <f>INDEX('Year 2006'!R:R,Database!$G33)</f>
        <v>7.91</v>
      </c>
      <c r="CL33" s="222">
        <f>INDEX('Year 2006'!S:S,Database!$G33)</f>
        <v>8.41</v>
      </c>
      <c r="CM33" s="222">
        <f>INDEX('Year 2006'!T:T,Database!$G33)</f>
        <v>8.9</v>
      </c>
      <c r="CN33" s="222">
        <f>INDEX('Year 2006'!U:U,Database!$G33)</f>
        <v>8.8699999999999992</v>
      </c>
      <c r="CO33" s="222">
        <f>INDEX('Year 2006'!V:V,Database!$G33)</f>
        <v>9.2100000000000009</v>
      </c>
      <c r="CP33" s="222">
        <f>INDEX('Year 2006'!W:W,Database!$G33)</f>
        <v>8.98</v>
      </c>
      <c r="CQ33" s="222">
        <f>INDEX('Year 2006'!X:X,Database!$G33)</f>
        <v>9.8800000000000008</v>
      </c>
      <c r="CR33" s="222">
        <f>INDEX('Year 2006'!Y:Y,Database!$G33)</f>
        <v>11.6</v>
      </c>
      <c r="CS33" s="222">
        <f>INDEX('Year 2006'!Z:Z,Database!$G33)</f>
        <v>11.64</v>
      </c>
      <c r="CT33" s="222">
        <f>INDEX('Year 2006'!AA:AA,Database!$G33)</f>
        <v>12.8</v>
      </c>
      <c r="CU33" s="222">
        <f>INDEX('Year 2006'!AB:AB,Database!$G33)</f>
        <v>12.77</v>
      </c>
      <c r="CV33" s="222">
        <f>INDEX('Year 2006'!AC:AC,Database!$G33)</f>
        <v>13.19</v>
      </c>
      <c r="CW33" s="222">
        <f>INDEX('Year 2006'!AD:AD,Database!$G33)</f>
        <v>13.52</v>
      </c>
      <c r="CX33" s="222">
        <f>INDEX('Year 2006'!AE:AE,Database!$G33)</f>
        <v>14.85</v>
      </c>
      <c r="CY33" s="222">
        <f>INDEX('Year 2006'!AF:AF,Database!$G33)</f>
        <v>16.84</v>
      </c>
      <c r="CZ33" s="222">
        <f>INDEX('Year 2006'!AG:AG,Database!$G33)</f>
        <v>18.89</v>
      </c>
      <c r="DA33" s="222">
        <f>INDEX('Year 2006'!AH:AH,Database!$G33)</f>
        <v>18.64</v>
      </c>
      <c r="DB33" s="222">
        <f>INDEX('Year 2006'!AI:AI,Database!$G33)</f>
        <v>15.9</v>
      </c>
      <c r="DC33" s="222">
        <f>INDEX('Year 2006'!AJ:AJ,Database!$G33)</f>
        <v>14.54</v>
      </c>
      <c r="DD33" s="222">
        <f>INDEX('Year 2006'!AK:AK,Database!$G33)</f>
        <v>10.050000000000001</v>
      </c>
      <c r="DE33" s="222">
        <f>INDEX('Year 2006'!AL:AL,Database!$G33)</f>
        <v>7.76</v>
      </c>
      <c r="DF33" s="222">
        <f>INDEX('Year 2006'!AM:AM,Database!$G33)</f>
        <v>7.31</v>
      </c>
      <c r="DG33" s="222">
        <f>INDEX('Year 2006'!AN:AN,Database!$G33)</f>
        <v>7.37</v>
      </c>
      <c r="DH33" s="222">
        <f>INDEX('Year 2006'!AO:AO,Database!$G33)</f>
        <v>6.98</v>
      </c>
      <c r="DI33" s="222">
        <f>INDEX('Year 2006'!AP:AP,Database!$G33)</f>
        <v>7.83</v>
      </c>
      <c r="DJ33" s="222">
        <f>INDEX('Year 2006'!AQ:AQ,Database!$G33)</f>
        <v>8.2799999999999994</v>
      </c>
      <c r="DK33" s="222">
        <f>INDEX('Year 2006'!AR:AR,Database!$G33)</f>
        <v>9.4600000000000009</v>
      </c>
      <c r="DL33" s="222">
        <f>INDEX('Year 2006'!AS:AS,Database!$G33)</f>
        <v>10.220000000000001</v>
      </c>
      <c r="DM33" s="222">
        <f>INDEX('Year 2006'!AT:AT,Database!$G33)</f>
        <v>11.04</v>
      </c>
      <c r="DN33" s="222">
        <f>INDEX('Year 2006'!AU:AU,Database!$G33)</f>
        <v>10.64751</v>
      </c>
      <c r="DO33" s="222">
        <f>INDEX('Year 2006'!AV:AV,Database!$G33)</f>
        <v>11.30878</v>
      </c>
      <c r="DP33" s="222">
        <f>INDEX('Year 2006'!AW:AW,Database!$G33)</f>
        <v>11.84967</v>
      </c>
      <c r="DQ33" s="222">
        <f>INDEX('Year 2006'!AX:AX,Database!$G33)</f>
        <v>11.960520000000001</v>
      </c>
      <c r="DR33" s="222">
        <f>INDEX('Year 2006'!AY:AY,Database!$G33)</f>
        <v>12.395849999999999</v>
      </c>
      <c r="DS33" s="222">
        <f>INDEX('Year 2006'!AZ:AZ,Database!$G33)</f>
        <v>12.34862</v>
      </c>
      <c r="DT33" s="222">
        <f>INDEX('Year 2006'!BA:BA,Database!$G33)</f>
        <v>12.05739</v>
      </c>
      <c r="DU33" s="222">
        <f>INDEX('Year 2006'!BB:BB,Database!$G33)</f>
        <v>12.158200000000001</v>
      </c>
      <c r="DV33" s="222">
        <f>INDEX('Year 2006'!BC:BC,Database!$G33)</f>
        <v>12.375719999999999</v>
      </c>
      <c r="DW33" s="222">
        <f>INDEX('Year 2006'!BD:BD,Database!$G33)</f>
        <v>12.58225</v>
      </c>
      <c r="DX33" s="222">
        <f>INDEX('Year 2006'!BE:BE,Database!$G33)</f>
        <v>12.562799999999999</v>
      </c>
      <c r="DY33" s="222">
        <f>INDEX('Year 2006'!BF:BF,Database!$G33)</f>
        <v>12.43746</v>
      </c>
      <c r="DZ33" s="222">
        <f>INDEX('Year 2006'!BG:BG,Database!$G33)</f>
        <v>12.29313</v>
      </c>
      <c r="EA33" s="222">
        <f>INDEX('Year 2006'!BH:BH,Database!$G33)</f>
        <v>12.487920000000001</v>
      </c>
      <c r="EB33" s="222">
        <f>INDEX('Year 2006'!BI:BI,Database!$G33)</f>
        <v>12.60214</v>
      </c>
      <c r="EC33" s="222">
        <f>INDEX('Year 2006'!BJ:BJ,Database!$G33)</f>
        <v>12.6531</v>
      </c>
      <c r="ED33" s="222">
        <f>INDEX('Year 2006'!BK:BK,Database!$G33)</f>
        <v>12.88679</v>
      </c>
      <c r="EE33" s="222">
        <f>INDEX('Year 2013'!AA:AA,Database!$I33)</f>
        <v>14.8</v>
      </c>
      <c r="EF33" s="222">
        <f>INDEX('Year 2013'!AB:AB,Database!$I33)</f>
        <v>15.94</v>
      </c>
      <c r="EG33" s="222">
        <f>INDEX('Year 2013'!AC:AC,Database!$I33)</f>
        <v>17.59</v>
      </c>
      <c r="EH33" s="222">
        <f>INDEX('Year 2013'!AD:AD,Database!$I33)</f>
        <v>18.21</v>
      </c>
      <c r="EI33" s="222">
        <f>INDEX('Year 2013'!AE:AE,Database!$I33)</f>
        <v>17.57</v>
      </c>
      <c r="EJ33" s="222">
        <f>INDEX('Year 2013'!AF:AF,Database!$I33)</f>
        <v>20.38</v>
      </c>
      <c r="EK33" s="222">
        <f>INDEX('Year 2013'!AG:AG,Database!$I33)</f>
        <v>20.18</v>
      </c>
      <c r="EL33" s="222">
        <f>INDEX('Year 2013'!AH:AH,Database!$I33)</f>
        <v>17.09</v>
      </c>
      <c r="EM33" s="222">
        <f>INDEX('Year 2013'!AI:AI,Database!$I33)</f>
        <v>19.66</v>
      </c>
      <c r="EN33" s="222">
        <f>INDEX('Year 2013'!AJ:AJ,Database!$I33)</f>
        <v>19.62</v>
      </c>
      <c r="EO33" s="222">
        <f>INDEX('Year 2013'!AK:AK,Database!$I33)</f>
        <v>19.47</v>
      </c>
      <c r="EP33" s="222">
        <f>INDEX('Year 2013'!AL:AL,Database!$I33)</f>
        <v>20.99</v>
      </c>
      <c r="EQ33" s="222">
        <f>INDEX('Year 2013'!AM:AM,Database!$I33)</f>
        <v>20.81</v>
      </c>
      <c r="ER33" s="222">
        <f>INDEX('Year 2013'!AN:AN,Database!$I33)</f>
        <v>21.04</v>
      </c>
      <c r="ES33" s="222">
        <f>INDEX('Year 2013'!AO:AO,Database!$I33)</f>
        <v>21.6</v>
      </c>
      <c r="ET33" s="222">
        <f>INDEX('Year 2013'!AP:AP,Database!$I33)</f>
        <v>22.83</v>
      </c>
      <c r="EU33" s="222">
        <f>INDEX('Year 2013'!AQ:AQ,Database!$I33)</f>
        <v>22.54</v>
      </c>
      <c r="EV33" s="222">
        <f>INDEX('Year 2013'!AR:AR,Database!$I33)</f>
        <v>22.19</v>
      </c>
      <c r="EW33" s="222">
        <f>INDEX('Year 2013'!AS:AS,Database!$I33)</f>
        <v>19.72</v>
      </c>
      <c r="EX33" s="222">
        <f>INDEX('Year 2013'!AT:AT,Database!$I33)</f>
        <v>19.59</v>
      </c>
      <c r="EY33" s="222">
        <f>INDEX('Year 2013'!AU:AU,Database!$I33)</f>
        <v>20.77</v>
      </c>
      <c r="EZ33" s="222">
        <f>INDEX('Year 2013'!AV:AV,Database!$I33)</f>
        <v>20.7</v>
      </c>
      <c r="FA33" s="222">
        <f>INDEX('Year 2013'!AW:AW,Database!$I33)</f>
        <v>20.43</v>
      </c>
      <c r="FB33" s="222">
        <f>INDEX('Year 2013'!AX:AX,Database!$I33)</f>
        <v>18.829999999999998</v>
      </c>
      <c r="FC33" s="222">
        <f>INDEX('Year 2017'!C:C,Database!$H33)</f>
        <v>19.13</v>
      </c>
      <c r="FD33" s="222">
        <f>INDEX('Year 2017'!D:D,Database!$H33)</f>
        <v>19.7</v>
      </c>
      <c r="FE33" s="222">
        <f>INDEX('Year 2017'!E:E,Database!$H33)</f>
        <v>19.38</v>
      </c>
      <c r="FF33" s="222">
        <f>INDEX('Year 2017'!F:F,Database!$H33)</f>
        <v>20.23</v>
      </c>
      <c r="FG33" s="222">
        <f>INDEX('Year 2017'!G:G,Database!$H33)</f>
        <v>19.53</v>
      </c>
      <c r="FH33" s="222">
        <f>INDEX('Year 2017'!H:H,Database!$H33)</f>
        <v>19.670000000000002</v>
      </c>
      <c r="FI33" s="222">
        <f>INDEX('Year 2017'!I:I,Database!$H33)</f>
        <v>18.760000000000002</v>
      </c>
      <c r="FJ33" s="222">
        <f>INDEX('Year 2017'!J:J,Database!$H33)</f>
        <v>18.59</v>
      </c>
      <c r="FK33" s="222">
        <f>INDEX('Year 2017'!K:K,Database!$H33)</f>
        <v>18.920000000000002</v>
      </c>
      <c r="FL33" s="222">
        <f>INDEX('Year 2017'!L:L,Database!$H33)</f>
        <v>19.71</v>
      </c>
      <c r="FM33" s="222">
        <f>INDEX('Year 2017'!M:M,Database!$H33)</f>
        <v>18.850000000000001</v>
      </c>
      <c r="FN33" s="222">
        <f>INDEX('Year 2017'!N:N,Database!$H33)</f>
        <v>19.670000000000002</v>
      </c>
      <c r="FO33" s="222">
        <f>INDEX('Year 2017'!O:O,Database!$H33)</f>
        <v>19.649999999999999</v>
      </c>
      <c r="FP33" s="222">
        <f>INDEX('Year 2017'!P:P,Database!$H33)</f>
        <v>20.05</v>
      </c>
      <c r="FQ33" s="222">
        <f>INDEX('Year 2017'!Q:Q,Database!$H33)</f>
        <v>20.61</v>
      </c>
      <c r="FR33" s="222">
        <f>INDEX('Year 2017'!R:R,Database!$H33)</f>
        <v>20.89</v>
      </c>
      <c r="FS33" s="222">
        <f>INDEX('Year 2017'!S:S,Database!$H33)</f>
        <v>19.98</v>
      </c>
      <c r="FT33" s="222">
        <f>INDEX('Year 2017'!T:T,Database!$H33)</f>
        <v>20.38</v>
      </c>
      <c r="FU33" s="222">
        <f>INDEX('Year 2017'!U:U,Database!$H33)</f>
        <v>20.57</v>
      </c>
      <c r="FV33" s="222">
        <f>INDEX('Year 2017'!V:V,Database!$H33)</f>
        <v>19.89</v>
      </c>
      <c r="FW33" s="222">
        <f>INDEX('Year 2017'!W:W,Database!$H33)</f>
        <v>18.64</v>
      </c>
      <c r="FX33" s="222">
        <f>INDEX('Year 2017'!X:X,Database!$H33)</f>
        <v>17.190000000000001</v>
      </c>
      <c r="FY33" s="222">
        <f>INDEX('Year 2017'!Y:Y,Database!$H33)</f>
        <v>14.64</v>
      </c>
      <c r="FZ33" s="222">
        <f>INDEX('Year 2017'!Z:Z,Database!$H33)</f>
        <v>12.1</v>
      </c>
      <c r="GA33" s="222">
        <f>INDEX('Year 2017'!AA:AA,Database!$H33)</f>
        <v>12.28</v>
      </c>
      <c r="GB33" s="222">
        <f>INDEX('Year 2017'!AB:AB,Database!$H33)</f>
        <v>10.3</v>
      </c>
      <c r="GC33" s="222">
        <f>INDEX('Year 2017'!AC:AC,Database!$H33)</f>
        <v>10.37</v>
      </c>
      <c r="GD33" s="222">
        <f>INDEX('Year 2017'!AD:AD,Database!$H33)</f>
        <v>11.83</v>
      </c>
      <c r="GE33" s="222">
        <f>INDEX('Year 2017'!AE:AE,Database!$H33)</f>
        <v>10.83</v>
      </c>
      <c r="GF33" s="222">
        <f>INDEX('Year 2017'!AF:AF,Database!$H33)</f>
        <v>12.2</v>
      </c>
      <c r="GG33" s="222">
        <f>INDEX('Year 2017'!AG:AG,Database!$H33)</f>
        <v>11.34</v>
      </c>
      <c r="GH33" s="222">
        <f>INDEX('Year 2017'!AH:AH,Database!$H33)</f>
        <v>11.25</v>
      </c>
      <c r="GI33" s="222">
        <f>INDEX('Year 2017'!AI:AI,Database!$H33)</f>
        <v>8.44</v>
      </c>
      <c r="GJ33" s="222">
        <f>INDEX('Year 2017'!AJ:AJ,Database!$H33)</f>
        <v>7.74</v>
      </c>
      <c r="GK33" s="222">
        <f>INDEX('Year 2017'!AK:AK,Database!$H33)</f>
        <v>7.77</v>
      </c>
      <c r="GL33" s="222">
        <f>INDEX('Year 2017'!AL:AL,Database!$H33)</f>
        <v>7.81</v>
      </c>
      <c r="GM33" s="222">
        <f>INDEX('Year 2017'!AM:AM,Database!$H33)</f>
        <v>6.98</v>
      </c>
      <c r="GN33" s="222">
        <f>INDEX('Year 2017'!AN:AN,Database!$H33)</f>
        <v>5.71</v>
      </c>
      <c r="GO33" s="222">
        <f>INDEX('Year 2017'!AO:AO,Database!$H33)</f>
        <v>5.59</v>
      </c>
      <c r="GP33" s="222">
        <f>INDEX('Year 2017'!AP:AP,Database!$H33)</f>
        <v>7.5</v>
      </c>
      <c r="GQ33" s="222">
        <f>INDEX('Year 2017'!AQ:AQ,Database!$H33)</f>
        <v>9.02</v>
      </c>
      <c r="GR33" s="222">
        <f>INDEX('Year 2017'!AR:AR,Database!$H33)</f>
        <v>8.8699999999999992</v>
      </c>
      <c r="GS33" s="222">
        <f>INDEX('Year 2017'!AS:AS,Database!$H33)</f>
        <v>11.71</v>
      </c>
      <c r="GT33" s="222">
        <f>INDEX('Year 2017'!AT:AT,Database!$H33)</f>
        <v>8.51</v>
      </c>
      <c r="GU33" s="222">
        <f>INDEX('Year 2017'!AU:AU,Database!$H33)</f>
        <v>8.3800000000000008</v>
      </c>
      <c r="GV33" s="222">
        <f>INDEX('Year 2017'!AV:AV,Database!$H33)</f>
        <v>8.7200000000000006</v>
      </c>
      <c r="GW33" s="222">
        <f>INDEX('Year 2017'!AW:AW,Database!$H33)</f>
        <v>9.01</v>
      </c>
      <c r="GX33" s="222">
        <f>INDEX('Year 2017'!AX:AX,Database!$H33)</f>
        <v>9.52</v>
      </c>
      <c r="GY33" s="222">
        <f>INDEX('Year 2017'!AY:AY,Database!$H33)</f>
        <v>11.25</v>
      </c>
      <c r="GZ33" s="222">
        <f>INDEX('Year 2017'!AZ:AZ,Database!$H33)</f>
        <v>10.75332</v>
      </c>
      <c r="HA33" s="222">
        <f>INDEX('Year 2017'!BA:BA,Database!$H33)</f>
        <v>10.946160000000001</v>
      </c>
      <c r="HB33" s="222">
        <f>INDEX('Year 2017'!BB:BB,Database!$H33)</f>
        <v>11.150880000000001</v>
      </c>
    </row>
    <row r="34" spans="2:210" x14ac:dyDescent="0.3">
      <c r="D34" s="220" t="s">
        <v>122</v>
      </c>
      <c r="E34" s="221" t="s">
        <v>123</v>
      </c>
      <c r="F34" s="216" t="e">
        <f t="shared" si="75"/>
        <v>#N/A</v>
      </c>
      <c r="G34" s="241">
        <f>MATCH(D34,'Year 2006'!A:A,0)</f>
        <v>36</v>
      </c>
      <c r="H34" s="242">
        <f>MATCH(D34,'Year 2017'!A:A,0)</f>
        <v>35</v>
      </c>
      <c r="I34" s="243">
        <f>MATCH(D34,'Year 2013'!A:A,0)</f>
        <v>35</v>
      </c>
      <c r="J34" s="216" t="e">
        <f t="shared" si="76"/>
        <v>#N/A</v>
      </c>
      <c r="BW34" s="222">
        <f>INDEX('Year 2006'!D:D,Database!$G34)</f>
        <v>11.69</v>
      </c>
      <c r="BX34" s="222">
        <f>INDEX('Year 2006'!E:E,Database!$G34)</f>
        <v>12.39</v>
      </c>
      <c r="BY34" s="222">
        <f>INDEX('Year 2006'!F:F,Database!$G34)</f>
        <v>14.48</v>
      </c>
      <c r="BZ34" s="222">
        <f>INDEX('Year 2006'!G:G,Database!$G34)</f>
        <v>14.77</v>
      </c>
      <c r="CA34" s="222">
        <f>INDEX('Year 2006'!H:H,Database!$G34)</f>
        <v>14.45</v>
      </c>
      <c r="CB34" s="222">
        <f>INDEX('Year 2006'!I:I,Database!$G34)</f>
        <v>13.23</v>
      </c>
      <c r="CC34" s="222">
        <f>INDEX('Year 2006'!J:J,Database!$G34)</f>
        <v>15.52</v>
      </c>
      <c r="CD34" s="222">
        <f>INDEX('Year 2006'!K:K,Database!$G34)</f>
        <v>10.86</v>
      </c>
      <c r="CE34" s="222">
        <f>INDEX('Year 2006'!L:L,Database!$G34)</f>
        <v>12.06</v>
      </c>
      <c r="CF34" s="222">
        <f>INDEX('Year 2006'!M:M,Database!$G34)</f>
        <v>12.33</v>
      </c>
      <c r="CG34" s="222">
        <f>INDEX('Year 2006'!N:N,Database!$G34)</f>
        <v>12.9</v>
      </c>
      <c r="CH34" s="222">
        <f>INDEX('Year 2006'!O:O,Database!$G34)</f>
        <v>11.87</v>
      </c>
      <c r="CI34" s="222">
        <f>INDEX('Year 2006'!P:P,Database!$G34)</f>
        <v>11.95</v>
      </c>
      <c r="CJ34" s="222">
        <f>INDEX('Year 2006'!Q:Q,Database!$G34)</f>
        <v>12.85</v>
      </c>
      <c r="CK34" s="222">
        <f>INDEX('Year 2006'!R:R,Database!$G34)</f>
        <v>14.04</v>
      </c>
      <c r="CL34" s="222">
        <f>INDEX('Year 2006'!S:S,Database!$G34)</f>
        <v>14.65</v>
      </c>
      <c r="CM34" s="222">
        <f>INDEX('Year 2006'!T:T,Database!$G34)</f>
        <v>14.79</v>
      </c>
      <c r="CN34" s="222">
        <f>INDEX('Year 2006'!U:U,Database!$G34)</f>
        <v>15.24</v>
      </c>
      <c r="CO34" s="222">
        <f>INDEX('Year 2006'!V:V,Database!$G34)</f>
        <v>15.25</v>
      </c>
      <c r="CP34" s="222">
        <f>INDEX('Year 2006'!W:W,Database!$G34)</f>
        <v>15.68</v>
      </c>
      <c r="CQ34" s="222">
        <f>INDEX('Year 2006'!X:X,Database!$G34)</f>
        <v>16.61</v>
      </c>
      <c r="CR34" s="222">
        <f>INDEX('Year 2006'!Y:Y,Database!$G34)</f>
        <v>18.86</v>
      </c>
      <c r="CS34" s="222">
        <f>INDEX('Year 2006'!Z:Z,Database!$G34)</f>
        <v>18.649999999999999</v>
      </c>
      <c r="CT34" s="222">
        <f>INDEX('Year 2006'!AA:AA,Database!$G34)</f>
        <v>18.12</v>
      </c>
      <c r="CU34" s="222">
        <f>INDEX('Year 2006'!AB:AB,Database!$G34)</f>
        <v>18.73</v>
      </c>
      <c r="CV34" s="222">
        <f>INDEX('Year 2006'!AC:AC,Database!$G34)</f>
        <v>19.72</v>
      </c>
      <c r="CW34" s="222">
        <f>INDEX('Year 2006'!AD:AD,Database!$G34)</f>
        <v>21.06</v>
      </c>
      <c r="CX34" s="222">
        <f>INDEX('Year 2006'!AE:AE,Database!$G34)</f>
        <v>24.36</v>
      </c>
      <c r="CY34" s="222">
        <f>INDEX('Year 2006'!AF:AF,Database!$G34)</f>
        <v>24.7</v>
      </c>
      <c r="CZ34" s="222">
        <f>INDEX('Year 2006'!AG:AG,Database!$G34)</f>
        <v>26.13</v>
      </c>
      <c r="DA34" s="222">
        <f>INDEX('Year 2006'!AH:AH,Database!$G34)</f>
        <v>23.87</v>
      </c>
      <c r="DB34" s="222">
        <f>INDEX('Year 2006'!AI:AI,Database!$G34)</f>
        <v>21.9</v>
      </c>
      <c r="DC34" s="222">
        <f>INDEX('Year 2006'!AJ:AJ,Database!$G34)</f>
        <v>18.420000000000002</v>
      </c>
      <c r="DD34" s="222">
        <f>INDEX('Year 2006'!AK:AK,Database!$G34)</f>
        <v>14.69</v>
      </c>
      <c r="DE34" s="222">
        <f>INDEX('Year 2006'!AL:AL,Database!$G34)</f>
        <v>11.52</v>
      </c>
      <c r="DF34" s="222">
        <f>INDEX('Year 2006'!AM:AM,Database!$G34)</f>
        <v>11.37</v>
      </c>
      <c r="DG34" s="222">
        <f>INDEX('Year 2006'!AN:AN,Database!$G34)</f>
        <v>12.08</v>
      </c>
      <c r="DH34" s="222">
        <f>INDEX('Year 2006'!AO:AO,Database!$G34)</f>
        <v>10.82</v>
      </c>
      <c r="DI34" s="222">
        <f>INDEX('Year 2006'!AP:AP,Database!$G34)</f>
        <v>11.64</v>
      </c>
      <c r="DJ34" s="222">
        <f>INDEX('Year 2006'!AQ:AQ,Database!$G34)</f>
        <v>11.93</v>
      </c>
      <c r="DK34" s="222">
        <f>INDEX('Year 2006'!AR:AR,Database!$G34)</f>
        <v>13.61</v>
      </c>
      <c r="DL34" s="222">
        <f>INDEX('Year 2006'!AS:AS,Database!$G34)</f>
        <v>13.66</v>
      </c>
      <c r="DM34" s="222">
        <f>INDEX('Year 2006'!AT:AT,Database!$G34)</f>
        <v>14.76</v>
      </c>
      <c r="DN34" s="222">
        <f>INDEX('Year 2006'!AU:AU,Database!$G34)</f>
        <v>13.149609999999999</v>
      </c>
      <c r="DO34" s="222">
        <f>INDEX('Year 2006'!AV:AV,Database!$G34)</f>
        <v>13.88029</v>
      </c>
      <c r="DP34" s="222">
        <f>INDEX('Year 2006'!AW:AW,Database!$G34)</f>
        <v>14.30636</v>
      </c>
      <c r="DQ34" s="222">
        <f>INDEX('Year 2006'!AX:AX,Database!$G34)</f>
        <v>14.104559999999999</v>
      </c>
      <c r="DR34" s="222">
        <f>INDEX('Year 2006'!AY:AY,Database!$G34)</f>
        <v>14.9787</v>
      </c>
      <c r="DS34" s="222">
        <f>INDEX('Year 2006'!AZ:AZ,Database!$G34)</f>
        <v>14.92774</v>
      </c>
      <c r="DT34" s="222">
        <f>INDEX('Year 2006'!BA:BA,Database!$G34)</f>
        <v>14.638019999999999</v>
      </c>
      <c r="DU34" s="222">
        <f>INDEX('Year 2006'!BB:BB,Database!$G34)</f>
        <v>14.890470000000001</v>
      </c>
      <c r="DV34" s="222">
        <f>INDEX('Year 2006'!BC:BC,Database!$G34)</f>
        <v>15.225149999999999</v>
      </c>
      <c r="DW34" s="222">
        <f>INDEX('Year 2006'!BD:BD,Database!$G34)</f>
        <v>15.233129999999999</v>
      </c>
      <c r="DX34" s="222">
        <f>INDEX('Year 2006'!BE:BE,Database!$G34)</f>
        <v>15.40781</v>
      </c>
      <c r="DY34" s="222">
        <f>INDEX('Year 2006'!BF:BF,Database!$G34)</f>
        <v>15.66339</v>
      </c>
      <c r="DZ34" s="222">
        <f>INDEX('Year 2006'!BG:BG,Database!$G34)</f>
        <v>15.388809999999999</v>
      </c>
      <c r="EA34" s="222">
        <f>INDEX('Year 2006'!BH:BH,Database!$G34)</f>
        <v>15.535679999999999</v>
      </c>
      <c r="EB34" s="222">
        <f>INDEX('Year 2006'!BI:BI,Database!$G34)</f>
        <v>15.715020000000001</v>
      </c>
      <c r="EC34" s="222">
        <f>INDEX('Year 2006'!BJ:BJ,Database!$G34)</f>
        <v>15.724500000000001</v>
      </c>
      <c r="ED34" s="222">
        <f>INDEX('Year 2006'!BK:BK,Database!$G34)</f>
        <v>16.035740000000001</v>
      </c>
      <c r="EE34" s="222">
        <f>INDEX('Year 2013'!AA:AA,Database!$I34)</f>
        <v>19.59</v>
      </c>
      <c r="EF34" s="222">
        <f>INDEX('Year 2013'!AB:AB,Database!$I34)</f>
        <v>20.93</v>
      </c>
      <c r="EG34" s="222">
        <f>INDEX('Year 2013'!AC:AC,Database!$I34)</f>
        <v>22.59</v>
      </c>
      <c r="EH34" s="222">
        <f>INDEX('Year 2013'!AD:AD,Database!$I34)</f>
        <v>24.06</v>
      </c>
      <c r="EI34" s="222">
        <f>INDEX('Year 2013'!AE:AE,Database!$I34)</f>
        <v>23.04</v>
      </c>
      <c r="EJ34" s="222">
        <f>INDEX('Year 2013'!AF:AF,Database!$I34)</f>
        <v>23.13</v>
      </c>
      <c r="EK34" s="222">
        <f>INDEX('Year 2013'!AG:AG,Database!$I34)</f>
        <v>22.95</v>
      </c>
      <c r="EL34" s="222">
        <f>INDEX('Year 2013'!AH:AH,Database!$I34)</f>
        <v>22.51</v>
      </c>
      <c r="EM34" s="222">
        <f>INDEX('Year 2013'!AI:AI,Database!$I34)</f>
        <v>22.73</v>
      </c>
      <c r="EN34" s="222">
        <f>INDEX('Year 2013'!AJ:AJ,Database!$I34)</f>
        <v>23.2</v>
      </c>
      <c r="EO34" s="222">
        <f>INDEX('Year 2013'!AK:AK,Database!$I34)</f>
        <v>23.38</v>
      </c>
      <c r="EP34" s="222">
        <f>INDEX('Year 2013'!AL:AL,Database!$I34)</f>
        <v>22.45</v>
      </c>
      <c r="EQ34" s="222">
        <f>INDEX('Year 2013'!AM:AM,Database!$I34)</f>
        <v>22.87</v>
      </c>
      <c r="ER34" s="222">
        <f>INDEX('Year 2013'!AN:AN,Database!$I34)</f>
        <v>23.73</v>
      </c>
      <c r="ES34" s="222">
        <f>INDEX('Year 2013'!AO:AO,Database!$I34)</f>
        <v>24.8</v>
      </c>
      <c r="ET34" s="222">
        <f>INDEX('Year 2013'!AP:AP,Database!$I34)</f>
        <v>24.3</v>
      </c>
      <c r="EU34" s="222">
        <f>INDEX('Year 2013'!AQ:AQ,Database!$I34)</f>
        <v>23.23</v>
      </c>
      <c r="EV34" s="222">
        <f>INDEX('Year 2013'!AR:AR,Database!$I34)</f>
        <v>21.66</v>
      </c>
      <c r="EW34" s="222">
        <f>INDEX('Year 2013'!AS:AS,Database!$I34)</f>
        <v>21.8</v>
      </c>
      <c r="EX34" s="222">
        <f>INDEX('Year 2013'!AT:AT,Database!$I34)</f>
        <v>23.15</v>
      </c>
      <c r="EY34" s="222">
        <f>INDEX('Year 2013'!AU:AU,Database!$I34)</f>
        <v>24.3</v>
      </c>
      <c r="EZ34" s="222">
        <f>INDEX('Year 2013'!AV:AV,Database!$I34)</f>
        <v>24.85</v>
      </c>
      <c r="FA34" s="222">
        <f>INDEX('Year 2013'!AW:AW,Database!$I34)</f>
        <v>24.37</v>
      </c>
      <c r="FB34" s="222">
        <f>INDEX('Year 2013'!AX:AX,Database!$I34)</f>
        <v>23.5</v>
      </c>
      <c r="FC34" s="222">
        <f>INDEX('Year 2017'!C:C,Database!$H34)</f>
        <v>22.94</v>
      </c>
      <c r="FD34" s="222">
        <f>INDEX('Year 2017'!D:D,Database!$H34)</f>
        <v>23.84</v>
      </c>
      <c r="FE34" s="222">
        <f>INDEX('Year 2017'!E:E,Database!$H34)</f>
        <v>23.87</v>
      </c>
      <c r="FF34" s="222">
        <f>INDEX('Year 2017'!F:F,Database!$H34)</f>
        <v>22.96</v>
      </c>
      <c r="FG34" s="222">
        <f>INDEX('Year 2017'!G:G,Database!$H34)</f>
        <v>22.6</v>
      </c>
      <c r="FH34" s="222">
        <f>INDEX('Year 2017'!H:H,Database!$H34)</f>
        <v>22.37</v>
      </c>
      <c r="FI34" s="222">
        <f>INDEX('Year 2017'!I:I,Database!$H34)</f>
        <v>23.1</v>
      </c>
      <c r="FJ34" s="222">
        <f>INDEX('Year 2017'!J:J,Database!$H34)</f>
        <v>23.24</v>
      </c>
      <c r="FK34" s="222">
        <f>INDEX('Year 2017'!K:K,Database!$H34)</f>
        <v>23.55</v>
      </c>
      <c r="FL34" s="222">
        <f>INDEX('Year 2017'!L:L,Database!$H34)</f>
        <v>22.85</v>
      </c>
      <c r="FM34" s="222">
        <f>INDEX('Year 2017'!M:M,Database!$H34)</f>
        <v>22.74</v>
      </c>
      <c r="FN34" s="222">
        <f>INDEX('Year 2017'!N:N,Database!$H34)</f>
        <v>22.81</v>
      </c>
      <c r="FO34" s="222">
        <f>INDEX('Year 2017'!O:O,Database!$H34)</f>
        <v>23.12</v>
      </c>
      <c r="FP34" s="222">
        <f>INDEX('Year 2017'!P:P,Database!$H34)</f>
        <v>23.97</v>
      </c>
      <c r="FQ34" s="222">
        <f>INDEX('Year 2017'!Q:Q,Database!$H34)</f>
        <v>23.83</v>
      </c>
      <c r="FR34" s="222">
        <f>INDEX('Year 2017'!R:R,Database!$H34)</f>
        <v>22.82</v>
      </c>
      <c r="FS34" s="222">
        <f>INDEX('Year 2017'!S:S,Database!$H34)</f>
        <v>22.77</v>
      </c>
      <c r="FT34" s="222">
        <f>INDEX('Year 2017'!T:T,Database!$H34)</f>
        <v>22.72</v>
      </c>
      <c r="FU34" s="222">
        <f>INDEX('Year 2017'!U:U,Database!$H34)</f>
        <v>22.36</v>
      </c>
      <c r="FV34" s="222">
        <f>INDEX('Year 2017'!V:V,Database!$H34)</f>
        <v>21.94</v>
      </c>
      <c r="FW34" s="222">
        <f>INDEX('Year 2017'!W:W,Database!$H34)</f>
        <v>21.38</v>
      </c>
      <c r="FX34" s="222">
        <f>INDEX('Year 2017'!X:X,Database!$H34)</f>
        <v>20.09</v>
      </c>
      <c r="FY34" s="222">
        <f>INDEX('Year 2017'!Y:Y,Database!$H34)</f>
        <v>19.68</v>
      </c>
      <c r="FZ34" s="222">
        <f>INDEX('Year 2017'!Z:Z,Database!$H34)</f>
        <v>16.5</v>
      </c>
      <c r="GA34" s="222">
        <f>INDEX('Year 2017'!AA:AA,Database!$H34)</f>
        <v>13.37</v>
      </c>
      <c r="GB34" s="222">
        <f>INDEX('Year 2017'!AB:AB,Database!$H34)</f>
        <v>16.46</v>
      </c>
      <c r="GC34" s="222">
        <f>INDEX('Year 2017'!AC:AC,Database!$H34)</f>
        <v>15.6</v>
      </c>
      <c r="GD34" s="222">
        <f>INDEX('Year 2017'!AD:AD,Database!$H34)</f>
        <v>14.82</v>
      </c>
      <c r="GE34" s="222">
        <f>INDEX('Year 2017'!AE:AE,Database!$H34)</f>
        <v>15.34</v>
      </c>
      <c r="GF34" s="222">
        <f>INDEX('Year 2017'!AF:AF,Database!$H34)</f>
        <v>15.29</v>
      </c>
      <c r="GG34" s="222">
        <f>INDEX('Year 2017'!AG:AG,Database!$H34)</f>
        <v>14.37</v>
      </c>
      <c r="GH34" s="222">
        <f>INDEX('Year 2017'!AH:AH,Database!$H34)</f>
        <v>13.05</v>
      </c>
      <c r="GI34" s="222">
        <f>INDEX('Year 2017'!AI:AI,Database!$H34)</f>
        <v>12.02</v>
      </c>
      <c r="GJ34" s="222">
        <f>INDEX('Year 2017'!AJ:AJ,Database!$H34)</f>
        <v>12.44</v>
      </c>
      <c r="GK34" s="222">
        <f>INDEX('Year 2017'!AK:AK,Database!$H34)</f>
        <v>12.38</v>
      </c>
      <c r="GL34" s="222">
        <f>INDEX('Year 2017'!AL:AL,Database!$H34)</f>
        <v>10.57</v>
      </c>
      <c r="GM34" s="222">
        <f>INDEX('Year 2017'!AM:AM,Database!$H34)</f>
        <v>8.9</v>
      </c>
      <c r="GN34" s="222">
        <f>INDEX('Year 2017'!AN:AN,Database!$H34)</f>
        <v>8.7799999999999994</v>
      </c>
      <c r="GO34" s="222">
        <f>INDEX('Year 2017'!AO:AO,Database!$H34)</f>
        <v>9.4600000000000009</v>
      </c>
      <c r="GP34" s="222">
        <f>INDEX('Year 2017'!AP:AP,Database!$H34)</f>
        <v>9.9700000000000006</v>
      </c>
      <c r="GQ34" s="222">
        <f>INDEX('Year 2017'!AQ:AQ,Database!$H34)</f>
        <v>10.75</v>
      </c>
      <c r="GR34" s="222">
        <f>INDEX('Year 2017'!AR:AR,Database!$H34)</f>
        <v>12.22</v>
      </c>
      <c r="GS34" s="222">
        <f>INDEX('Year 2017'!AS:AS,Database!$H34)</f>
        <v>12.08</v>
      </c>
      <c r="GT34" s="222">
        <f>INDEX('Year 2017'!AT:AT,Database!$H34)</f>
        <v>11.41</v>
      </c>
      <c r="GU34" s="222">
        <f>INDEX('Year 2017'!AU:AU,Database!$H34)</f>
        <v>11.36</v>
      </c>
      <c r="GV34" s="222">
        <f>INDEX('Year 2017'!AV:AV,Database!$H34)</f>
        <v>11.99</v>
      </c>
      <c r="GW34" s="222">
        <f>INDEX('Year 2017'!AW:AW,Database!$H34)</f>
        <v>12.11</v>
      </c>
      <c r="GX34" s="222">
        <f>INDEX('Year 2017'!AX:AX,Database!$H34)</f>
        <v>12.26</v>
      </c>
      <c r="GY34" s="222">
        <f>INDEX('Year 2017'!AY:AY,Database!$H34)</f>
        <v>12.95</v>
      </c>
      <c r="GZ34" s="222">
        <f>INDEX('Year 2017'!AZ:AZ,Database!$H34)</f>
        <v>13.197950000000001</v>
      </c>
      <c r="HA34" s="222">
        <f>INDEX('Year 2017'!BA:BA,Database!$H34)</f>
        <v>12.89302</v>
      </c>
      <c r="HB34" s="222">
        <f>INDEX('Year 2017'!BB:BB,Database!$H34)</f>
        <v>13.323119999999999</v>
      </c>
    </row>
    <row r="35" spans="2:210" x14ac:dyDescent="0.3">
      <c r="C35" s="218" t="s">
        <v>56</v>
      </c>
      <c r="D35" s="220"/>
      <c r="E35" s="215" t="s">
        <v>172</v>
      </c>
      <c r="F35" s="216" t="e">
        <f t="shared" si="75"/>
        <v>#N/A</v>
      </c>
      <c r="G35" s="241" t="e">
        <f>MATCH(D35,'Year 2006'!A:A,0)</f>
        <v>#N/A</v>
      </c>
      <c r="H35" s="242" t="e">
        <f>MATCH(D35,'Year 2017'!A:A,0)</f>
        <v>#N/A</v>
      </c>
      <c r="I35" s="243" t="e">
        <f>MATCH(D35,'Year 2013'!A:A,0)</f>
        <v>#N/A</v>
      </c>
      <c r="J35" s="216" t="e">
        <f t="shared" si="76"/>
        <v>#N/A</v>
      </c>
    </row>
    <row r="36" spans="2:210" x14ac:dyDescent="0.3">
      <c r="B36" s="216" t="s">
        <v>57</v>
      </c>
      <c r="C36" s="216" t="s">
        <v>58</v>
      </c>
      <c r="D36" s="223" t="s">
        <v>125</v>
      </c>
      <c r="E36" s="224" t="s">
        <v>114</v>
      </c>
      <c r="F36" s="216" t="e">
        <f t="shared" si="75"/>
        <v>#N/A</v>
      </c>
      <c r="G36" s="241">
        <f>MATCH(D36,'Year 2006'!A:A,0)</f>
        <v>38</v>
      </c>
      <c r="H36" s="242">
        <f>MATCH(D36,'Year 2017'!A:A,0)</f>
        <v>37</v>
      </c>
      <c r="I36" s="243">
        <f>MATCH(D36,'Year 2013'!A:A,0)</f>
        <v>37</v>
      </c>
      <c r="J36" s="216" t="e">
        <f t="shared" si="76"/>
        <v>#N/A</v>
      </c>
      <c r="FB36" s="216" t="s">
        <v>157</v>
      </c>
      <c r="FC36" s="222">
        <f>FC12/100</f>
        <v>3.0460000000000003</v>
      </c>
      <c r="FD36" s="222">
        <f t="shared" ref="FD36:HB36" si="77">FD12/100</f>
        <v>3.2589999999999999</v>
      </c>
      <c r="FE36" s="222">
        <f t="shared" si="77"/>
        <v>3.0819999999999999</v>
      </c>
      <c r="FF36" s="222">
        <f t="shared" si="77"/>
        <v>2.9689999999999999</v>
      </c>
      <c r="FG36" s="222">
        <f t="shared" si="77"/>
        <v>2.9580000000000002</v>
      </c>
      <c r="FH36" s="222">
        <f t="shared" si="77"/>
        <v>2.923</v>
      </c>
      <c r="FI36" s="222">
        <f t="shared" si="77"/>
        <v>3.0150000000000001</v>
      </c>
      <c r="FJ36" s="222">
        <f t="shared" si="77"/>
        <v>3.0839999999999996</v>
      </c>
      <c r="FK36" s="222">
        <f t="shared" si="77"/>
        <v>3.0950000000000002</v>
      </c>
      <c r="FL36" s="222">
        <f t="shared" si="77"/>
        <v>3.0060000000000002</v>
      </c>
      <c r="FM36" s="222">
        <f t="shared" si="77"/>
        <v>2.9489999999999998</v>
      </c>
      <c r="FN36" s="222">
        <f t="shared" si="77"/>
        <v>2.9980000000000002</v>
      </c>
      <c r="FO36" s="222">
        <f t="shared" si="77"/>
        <v>2.9810000000000003</v>
      </c>
      <c r="FP36" s="222">
        <f t="shared" si="77"/>
        <v>3.0910000000000002</v>
      </c>
      <c r="FQ36" s="222">
        <f t="shared" si="77"/>
        <v>3.0310000000000001</v>
      </c>
      <c r="FR36" s="222">
        <f t="shared" si="77"/>
        <v>3.0269999999999997</v>
      </c>
      <c r="FS36" s="222">
        <f t="shared" si="77"/>
        <v>2.9870000000000001</v>
      </c>
      <c r="FT36" s="222">
        <f t="shared" si="77"/>
        <v>2.9730000000000003</v>
      </c>
      <c r="FU36" s="222">
        <f t="shared" si="77"/>
        <v>2.9210000000000003</v>
      </c>
      <c r="FV36" s="222">
        <f t="shared" si="77"/>
        <v>2.9</v>
      </c>
      <c r="FW36" s="222">
        <f t="shared" si="77"/>
        <v>2.806</v>
      </c>
      <c r="FX36" s="222">
        <f t="shared" si="77"/>
        <v>2.6389999999999998</v>
      </c>
      <c r="FY36" s="222">
        <f t="shared" si="77"/>
        <v>2.5580000000000003</v>
      </c>
      <c r="FZ36" s="222">
        <f t="shared" si="77"/>
        <v>1.98</v>
      </c>
      <c r="GA36" s="222">
        <f t="shared" si="77"/>
        <v>1.6159999999999999</v>
      </c>
      <c r="GB36" s="222">
        <f t="shared" si="77"/>
        <v>1.861</v>
      </c>
      <c r="GC36" s="222">
        <f t="shared" si="77"/>
        <v>1.8149999999999999</v>
      </c>
      <c r="GD36" s="222">
        <f t="shared" si="77"/>
        <v>1.8049999999999999</v>
      </c>
      <c r="GE36" s="222">
        <f t="shared" si="77"/>
        <v>1.9730000000000001</v>
      </c>
      <c r="GF36" s="222">
        <f t="shared" si="77"/>
        <v>1.881</v>
      </c>
      <c r="GG36" s="222">
        <f t="shared" si="77"/>
        <v>1.7290000000000001</v>
      </c>
      <c r="GH36" s="222">
        <f t="shared" si="77"/>
        <v>1.5619999999999998</v>
      </c>
      <c r="GI36" s="222">
        <f t="shared" si="77"/>
        <v>1.5509999999999999</v>
      </c>
      <c r="GJ36" s="222">
        <f t="shared" si="77"/>
        <v>1.5719999999999998</v>
      </c>
      <c r="GK36" s="222">
        <f t="shared" si="77"/>
        <v>1.456</v>
      </c>
      <c r="GL36" s="222">
        <f t="shared" si="77"/>
        <v>1.1759999999999999</v>
      </c>
      <c r="GM36" s="222">
        <f t="shared" si="77"/>
        <v>1.0149999999999999</v>
      </c>
      <c r="GN36" s="222">
        <f t="shared" si="77"/>
        <v>1.0429999999999999</v>
      </c>
      <c r="GO36" s="222">
        <f t="shared" si="77"/>
        <v>1.1890000000000001</v>
      </c>
      <c r="GP36" s="222">
        <f t="shared" si="77"/>
        <v>1.2509999999999999</v>
      </c>
      <c r="GQ36" s="222">
        <f t="shared" si="77"/>
        <v>1.4319999999999999</v>
      </c>
      <c r="GR36" s="222">
        <f t="shared" si="77"/>
        <v>1.5309999999999999</v>
      </c>
      <c r="GS36" s="222">
        <f t="shared" si="77"/>
        <v>1.4259999999999999</v>
      </c>
      <c r="GT36" s="222">
        <f t="shared" si="77"/>
        <v>1.44</v>
      </c>
      <c r="GU36" s="222">
        <f t="shared" si="77"/>
        <v>1.4709999999999999</v>
      </c>
      <c r="GV36" s="222">
        <f t="shared" si="77"/>
        <v>1.5919999999999999</v>
      </c>
      <c r="GW36" s="222">
        <f t="shared" si="77"/>
        <v>1.4690000000000001</v>
      </c>
      <c r="GX36" s="222">
        <f t="shared" si="77"/>
        <v>1.6059999999999999</v>
      </c>
      <c r="GY36" s="222">
        <f t="shared" si="77"/>
        <v>1.6359999999999999</v>
      </c>
      <c r="GZ36" s="222">
        <f t="shared" si="77"/>
        <v>1.6744429999999999</v>
      </c>
      <c r="HA36" s="222">
        <f t="shared" si="77"/>
        <v>1.6008430000000002</v>
      </c>
      <c r="HB36" s="222">
        <f t="shared" si="77"/>
        <v>1.6699709999999999</v>
      </c>
    </row>
    <row r="37" spans="2:210" x14ac:dyDescent="0.3">
      <c r="B37" s="216" t="s">
        <v>59</v>
      </c>
      <c r="C37" s="216" t="s">
        <v>60</v>
      </c>
      <c r="D37" s="223" t="s">
        <v>126</v>
      </c>
      <c r="E37" s="224" t="s">
        <v>115</v>
      </c>
      <c r="F37" s="216" t="e">
        <f t="shared" si="75"/>
        <v>#N/A</v>
      </c>
      <c r="G37" s="241">
        <f>MATCH(D37,'Year 2006'!A:A,0)</f>
        <v>39</v>
      </c>
      <c r="H37" s="242">
        <f>MATCH(D37,'Year 2017'!A:A,0)</f>
        <v>38</v>
      </c>
      <c r="I37" s="243">
        <f>MATCH(D37,'Year 2013'!A:A,0)</f>
        <v>38</v>
      </c>
      <c r="J37" s="216" t="e">
        <f t="shared" si="76"/>
        <v>#N/A</v>
      </c>
      <c r="FC37" s="216">
        <f>FC4</f>
        <v>0.13869049999999999</v>
      </c>
      <c r="FD37" s="216">
        <f t="shared" ref="FD37:HB37" si="78">FD4</f>
        <v>0.13869049999999999</v>
      </c>
      <c r="FE37" s="216">
        <f t="shared" si="78"/>
        <v>0.13869049999999999</v>
      </c>
      <c r="FF37" s="216">
        <f t="shared" si="78"/>
        <v>0.13869049999999999</v>
      </c>
      <c r="FG37" s="216">
        <f t="shared" si="78"/>
        <v>0.13869049999999999</v>
      </c>
      <c r="FH37" s="216">
        <f t="shared" si="78"/>
        <v>0.13869049999999999</v>
      </c>
      <c r="FI37" s="216">
        <f t="shared" si="78"/>
        <v>0.13869049999999999</v>
      </c>
      <c r="FJ37" s="216">
        <f t="shared" si="78"/>
        <v>0.13869049999999999</v>
      </c>
      <c r="FK37" s="216">
        <f t="shared" si="78"/>
        <v>0.13869049999999999</v>
      </c>
      <c r="FL37" s="216">
        <f t="shared" si="78"/>
        <v>0.13869049999999999</v>
      </c>
      <c r="FM37" s="216">
        <f t="shared" si="78"/>
        <v>0.13869049999999999</v>
      </c>
      <c r="FN37" s="216">
        <f t="shared" si="78"/>
        <v>0.13869049999999999</v>
      </c>
      <c r="FO37" s="216">
        <f t="shared" si="78"/>
        <v>0.13869049999999999</v>
      </c>
      <c r="FP37" s="216">
        <f t="shared" si="78"/>
        <v>0.13869049999999999</v>
      </c>
      <c r="FQ37" s="216">
        <f t="shared" si="78"/>
        <v>0.13869049999999999</v>
      </c>
      <c r="FR37" s="216">
        <f t="shared" si="78"/>
        <v>0.13869049999999999</v>
      </c>
      <c r="FS37" s="216">
        <f t="shared" si="78"/>
        <v>0.13869049999999999</v>
      </c>
      <c r="FT37" s="216">
        <f t="shared" si="78"/>
        <v>0.13869049999999999</v>
      </c>
      <c r="FU37" s="216">
        <f t="shared" si="78"/>
        <v>0.13869049999999999</v>
      </c>
      <c r="FV37" s="216">
        <f t="shared" si="78"/>
        <v>0.13869049999999999</v>
      </c>
      <c r="FW37" s="216">
        <f t="shared" si="78"/>
        <v>0.13869049999999999</v>
      </c>
      <c r="FX37" s="216">
        <f t="shared" si="78"/>
        <v>0.13869049999999999</v>
      </c>
      <c r="FY37" s="216">
        <f t="shared" si="78"/>
        <v>0.13869049999999999</v>
      </c>
      <c r="FZ37" s="216">
        <f t="shared" si="78"/>
        <v>0.13869049999999999</v>
      </c>
      <c r="GA37" s="216">
        <f t="shared" si="78"/>
        <v>0.13869049999999999</v>
      </c>
      <c r="GB37" s="216">
        <f t="shared" si="78"/>
        <v>0.13869049999999999</v>
      </c>
      <c r="GC37" s="216">
        <f t="shared" si="78"/>
        <v>0.13869049999999999</v>
      </c>
      <c r="GD37" s="216">
        <f t="shared" si="78"/>
        <v>0.13869049999999999</v>
      </c>
      <c r="GE37" s="216">
        <f t="shared" si="78"/>
        <v>0.13869049999999999</v>
      </c>
      <c r="GF37" s="216">
        <f t="shared" si="78"/>
        <v>0.13869049999999999</v>
      </c>
      <c r="GG37" s="216">
        <f t="shared" si="78"/>
        <v>0.13869049999999999</v>
      </c>
      <c r="GH37" s="216">
        <f t="shared" si="78"/>
        <v>0.13869049999999999</v>
      </c>
      <c r="GI37" s="216">
        <f t="shared" si="78"/>
        <v>0.13869049999999999</v>
      </c>
      <c r="GJ37" s="216">
        <f t="shared" si="78"/>
        <v>0.13869049999999999</v>
      </c>
      <c r="GK37" s="216">
        <f t="shared" si="78"/>
        <v>0.13869049999999999</v>
      </c>
      <c r="GL37" s="216">
        <f t="shared" si="78"/>
        <v>0.13869049999999999</v>
      </c>
      <c r="GM37" s="216">
        <f t="shared" si="78"/>
        <v>0.13869049999999999</v>
      </c>
      <c r="GN37" s="216">
        <f t="shared" si="78"/>
        <v>0.13869049999999999</v>
      </c>
      <c r="GO37" s="216">
        <f t="shared" si="78"/>
        <v>0.13869049999999999</v>
      </c>
      <c r="GP37" s="216">
        <f t="shared" si="78"/>
        <v>0.13869049999999999</v>
      </c>
      <c r="GQ37" s="216">
        <f t="shared" si="78"/>
        <v>0.13869049999999999</v>
      </c>
      <c r="GR37" s="216">
        <f t="shared" si="78"/>
        <v>0.13869049999999999</v>
      </c>
      <c r="GS37" s="216">
        <f t="shared" si="78"/>
        <v>0.13869049999999999</v>
      </c>
      <c r="GT37" s="216">
        <f t="shared" si="78"/>
        <v>0.13869049999999999</v>
      </c>
      <c r="GU37" s="216">
        <f t="shared" si="78"/>
        <v>0.13869049999999999</v>
      </c>
      <c r="GV37" s="216">
        <f t="shared" si="78"/>
        <v>0.13869049999999999</v>
      </c>
      <c r="GW37" s="216">
        <f t="shared" si="78"/>
        <v>0.13869049999999999</v>
      </c>
      <c r="GX37" s="216">
        <f t="shared" si="78"/>
        <v>0.13869049999999999</v>
      </c>
      <c r="GY37" s="216">
        <f t="shared" si="78"/>
        <v>0.13869049999999999</v>
      </c>
      <c r="GZ37" s="216">
        <f t="shared" si="78"/>
        <v>0.13869049999999999</v>
      </c>
      <c r="HA37" s="216">
        <f t="shared" si="78"/>
        <v>0.13869049999999999</v>
      </c>
      <c r="HB37" s="216">
        <f t="shared" si="78"/>
        <v>0.13869049999999999</v>
      </c>
    </row>
    <row r="38" spans="2:210" x14ac:dyDescent="0.3">
      <c r="B38" s="216" t="s">
        <v>61</v>
      </c>
      <c r="C38" s="216" t="s">
        <v>62</v>
      </c>
      <c r="D38" s="223" t="s">
        <v>127</v>
      </c>
      <c r="E38" s="225" t="s">
        <v>116</v>
      </c>
      <c r="F38" s="216" t="e">
        <f t="shared" si="75"/>
        <v>#N/A</v>
      </c>
      <c r="G38" s="241">
        <f>MATCH(D38,'Year 2006'!A:A,0)</f>
        <v>40</v>
      </c>
      <c r="H38" s="242">
        <f>MATCH(D38,'Year 2017'!A:A,0)</f>
        <v>39</v>
      </c>
      <c r="I38" s="243">
        <f>MATCH(D38,'Year 2013'!A:A,0)</f>
        <v>39</v>
      </c>
      <c r="J38" s="216" t="e">
        <f t="shared" si="76"/>
        <v>#N/A</v>
      </c>
      <c r="FB38" s="216" t="s">
        <v>158</v>
      </c>
      <c r="FC38" s="222">
        <f>FC36/FC37</f>
        <v>21.962571336897629</v>
      </c>
      <c r="FD38" s="222">
        <f t="shared" ref="FD38:HB38" si="79">FD36/FD37</f>
        <v>23.498365064658358</v>
      </c>
      <c r="FE38" s="222">
        <f t="shared" si="79"/>
        <v>22.222142107786762</v>
      </c>
      <c r="FF38" s="222">
        <f t="shared" si="79"/>
        <v>21.407378299162524</v>
      </c>
      <c r="FG38" s="222">
        <f t="shared" si="79"/>
        <v>21.328065008057511</v>
      </c>
      <c r="FH38" s="222">
        <f t="shared" si="79"/>
        <v>21.075704536359737</v>
      </c>
      <c r="FI38" s="222">
        <f t="shared" si="79"/>
        <v>21.739052061965314</v>
      </c>
      <c r="FJ38" s="222">
        <f t="shared" si="79"/>
        <v>22.23656270616949</v>
      </c>
      <c r="FK38" s="222">
        <f t="shared" si="79"/>
        <v>22.31587599727451</v>
      </c>
      <c r="FL38" s="222">
        <f t="shared" si="79"/>
        <v>21.674159369243029</v>
      </c>
      <c r="FM38" s="222">
        <f t="shared" si="79"/>
        <v>21.263172315335225</v>
      </c>
      <c r="FN38" s="222">
        <f t="shared" si="79"/>
        <v>21.616476975712111</v>
      </c>
      <c r="FO38" s="222">
        <f t="shared" si="79"/>
        <v>21.493901889458908</v>
      </c>
      <c r="FP38" s="222">
        <f t="shared" si="79"/>
        <v>22.287034800509048</v>
      </c>
      <c r="FQ38" s="222">
        <f t="shared" si="79"/>
        <v>21.854416849027153</v>
      </c>
      <c r="FR38" s="222">
        <f t="shared" si="79"/>
        <v>21.825575652261691</v>
      </c>
      <c r="FS38" s="222">
        <f t="shared" si="79"/>
        <v>21.537163684607094</v>
      </c>
      <c r="FT38" s="222">
        <f t="shared" si="79"/>
        <v>21.436219495927986</v>
      </c>
      <c r="FU38" s="222">
        <f t="shared" si="79"/>
        <v>21.061283937977009</v>
      </c>
      <c r="FV38" s="222">
        <f t="shared" si="79"/>
        <v>20.909867654958344</v>
      </c>
      <c r="FW38" s="222">
        <f t="shared" si="79"/>
        <v>20.232099530970039</v>
      </c>
      <c r="FX38" s="222">
        <f t="shared" si="79"/>
        <v>19.027979566012093</v>
      </c>
      <c r="FY38" s="222">
        <f t="shared" si="79"/>
        <v>18.443945331511532</v>
      </c>
      <c r="FZ38" s="222">
        <f t="shared" si="79"/>
        <v>14.276392398902592</v>
      </c>
      <c r="GA38" s="222">
        <f t="shared" si="79"/>
        <v>11.651843493245751</v>
      </c>
      <c r="GB38" s="222">
        <f t="shared" si="79"/>
        <v>13.418366795130165</v>
      </c>
      <c r="GC38" s="222">
        <f t="shared" si="79"/>
        <v>13.086693032327377</v>
      </c>
      <c r="GD38" s="222">
        <f t="shared" si="79"/>
        <v>13.014590040413728</v>
      </c>
      <c r="GE38" s="222">
        <f t="shared" si="79"/>
        <v>14.225920304563038</v>
      </c>
      <c r="GF38" s="222">
        <f t="shared" si="79"/>
        <v>13.562572778957463</v>
      </c>
      <c r="GG38" s="222">
        <f t="shared" si="79"/>
        <v>12.466607301869992</v>
      </c>
      <c r="GH38" s="222">
        <f t="shared" si="79"/>
        <v>11.262487336912045</v>
      </c>
      <c r="GI38" s="222">
        <f t="shared" si="79"/>
        <v>11.18317404580703</v>
      </c>
      <c r="GJ38" s="222">
        <f t="shared" si="79"/>
        <v>11.334590328825694</v>
      </c>
      <c r="GK38" s="222">
        <f t="shared" si="79"/>
        <v>10.49819562262736</v>
      </c>
      <c r="GL38" s="222">
        <f t="shared" si="79"/>
        <v>8.4793118490451764</v>
      </c>
      <c r="GM38" s="222">
        <f t="shared" si="79"/>
        <v>7.3184536792354198</v>
      </c>
      <c r="GN38" s="222">
        <f t="shared" si="79"/>
        <v>7.5203420565936385</v>
      </c>
      <c r="GO38" s="222">
        <f t="shared" si="79"/>
        <v>8.5730457385329206</v>
      </c>
      <c r="GP38" s="222">
        <f t="shared" si="79"/>
        <v>9.0200842883975465</v>
      </c>
      <c r="GQ38" s="222">
        <f t="shared" si="79"/>
        <v>10.325148442034601</v>
      </c>
      <c r="GR38" s="222">
        <f t="shared" si="79"/>
        <v>11.038968061979732</v>
      </c>
      <c r="GS38" s="222">
        <f t="shared" si="79"/>
        <v>10.281886646886413</v>
      </c>
      <c r="GT38" s="222">
        <f t="shared" si="79"/>
        <v>10.382830835565521</v>
      </c>
      <c r="GU38" s="222">
        <f t="shared" si="79"/>
        <v>10.606350110497834</v>
      </c>
      <c r="GV38" s="222">
        <f t="shared" si="79"/>
        <v>11.478796312652992</v>
      </c>
      <c r="GW38" s="222">
        <f t="shared" si="79"/>
        <v>10.591929512115106</v>
      </c>
      <c r="GX38" s="222">
        <f t="shared" si="79"/>
        <v>11.579740501332102</v>
      </c>
      <c r="GY38" s="222">
        <f t="shared" si="79"/>
        <v>11.796049477073051</v>
      </c>
      <c r="GZ38" s="222">
        <f t="shared" si="79"/>
        <v>12.073235008886694</v>
      </c>
      <c r="HA38" s="222">
        <f t="shared" si="79"/>
        <v>11.542556988402236</v>
      </c>
      <c r="HB38" s="222">
        <f t="shared" si="79"/>
        <v>12.04099055090291</v>
      </c>
    </row>
    <row r="39" spans="2:210" x14ac:dyDescent="0.3">
      <c r="B39" s="216" t="s">
        <v>63</v>
      </c>
      <c r="C39" s="216" t="s">
        <v>64</v>
      </c>
      <c r="D39" s="223"/>
      <c r="E39" s="226"/>
      <c r="O39" s="222"/>
      <c r="P39" s="240">
        <f>INDEX('Year 2001'!D:D,Database!$F39)</f>
        <v>101.47785186767578</v>
      </c>
      <c r="Q39" s="240">
        <f>INDEX('Year 2001'!E:E,Database!$F39)</f>
        <v>101.74240875244141</v>
      </c>
      <c r="R39" s="240">
        <f>INDEX('Year 2001'!F:F,Database!$F39)</f>
        <v>102.06607055664063</v>
      </c>
      <c r="S39" s="240">
        <f>INDEX('Year 2001'!G:G,Database!$F39)</f>
        <v>102.28752136230469</v>
      </c>
      <c r="T39" s="240">
        <f>INDEX('Year 2001'!H:H,Database!$F39)</f>
        <v>102.46540832519531</v>
      </c>
      <c r="U39" s="240">
        <f>INDEX('Year 2001'!I:I,Database!$F39)</f>
        <v>102.54181671142578</v>
      </c>
      <c r="V39" s="240">
        <f>INDEX('Year 2001'!J:J,Database!$F39)</f>
        <v>102.67604064941406</v>
      </c>
      <c r="W39" s="240">
        <f>INDEX('Year 2001'!K:K,Database!$F39)</f>
        <v>102.81015014648438</v>
      </c>
      <c r="X39" s="240">
        <f>INDEX('Year 2001'!L:L,Database!$F39)</f>
        <v>102.961181640625</v>
      </c>
      <c r="Y39" s="240">
        <f>INDEX('Year 2001'!M:M,Database!$F39)</f>
        <v>103.08229827880859</v>
      </c>
      <c r="Z39" s="240">
        <f>INDEX('Year 2001'!N:N,Database!$F39)</f>
        <v>103.19052124023438</v>
      </c>
      <c r="AA39" s="240">
        <f>INDEX('Year 2001'!O:O,Database!$F39)</f>
        <v>103.25563049316406</v>
      </c>
      <c r="AB39" s="240">
        <f>INDEX('Year 2001'!P:P,Database!$F39)</f>
        <v>103.36074066162109</v>
      </c>
      <c r="AC39" s="240">
        <f>INDEX('Year 2001'!Q:Q,Database!$F39)</f>
        <v>103.47563171386719</v>
      </c>
      <c r="AD39" s="240">
        <f>INDEX('Year 2001'!R:R,Database!$F39)</f>
        <v>103.61170196533203</v>
      </c>
      <c r="AE39" s="240">
        <f>INDEX('Year 2001'!S:S,Database!$F39)</f>
        <v>103.73759460449219</v>
      </c>
      <c r="AF39" s="240">
        <f>INDEX('Year 2001'!T:T,Database!$F39)</f>
        <v>103.86470031738281</v>
      </c>
      <c r="AG39" s="240">
        <f>INDEX('Year 2001'!U:U,Database!$F39)</f>
        <v>103.98533630371094</v>
      </c>
      <c r="AH39" s="240">
        <f>INDEX('Year 2001'!V:V,Database!$F39)</f>
        <v>104.12066650390625</v>
      </c>
      <c r="AI39" s="240">
        <f>INDEX('Year 2001'!W:W,Database!$F39)</f>
        <v>104.26300811767578</v>
      </c>
      <c r="AJ39" s="240">
        <f>INDEX('Year 2001'!X:X,Database!$F39)</f>
        <v>104.40032958984375</v>
      </c>
      <c r="AK39" s="240">
        <f>INDEX('Year 2001'!Y:Y,Database!$F39)</f>
        <v>104.56566619873047</v>
      </c>
      <c r="AL39" s="240">
        <f>INDEX('Year 2001'!Z:Z,Database!$F39)</f>
        <v>104.74700164794922</v>
      </c>
      <c r="AM39" s="240">
        <f>INDEX('Year 2001'!AA:AA,Database!$F39)</f>
        <v>105.01233673095703</v>
      </c>
      <c r="AN39" s="240">
        <f>INDEX('Year 2001'!AB:AB,Database!$F39)</f>
        <v>105.17466735839844</v>
      </c>
      <c r="AO39" s="240">
        <f>INDEX('Year 2001'!AC:AC,Database!$F39)</f>
        <v>105.302001953125</v>
      </c>
      <c r="AP39" s="244">
        <f>INDEX('Year 2003'!C:C,Database!$F39)</f>
        <v>105.54140472412109</v>
      </c>
      <c r="AQ39" s="244">
        <f>INDEX('Year 2003'!D:D,Database!$F39)</f>
        <v>105.75984954833984</v>
      </c>
      <c r="AR39" s="244">
        <f>INDEX('Year 2003'!E:E,Database!$F39)</f>
        <v>105.92474365234375</v>
      </c>
      <c r="AS39" s="244">
        <f>INDEX('Year 2003'!F:F,Database!$F39)</f>
        <v>105.93415069580078</v>
      </c>
      <c r="AT39" s="244">
        <f>INDEX('Year 2003'!G:G,Database!$F39)</f>
        <v>106.06836700439453</v>
      </c>
      <c r="AU39" s="244">
        <f>INDEX('Year 2003'!H:H,Database!$F39)</f>
        <v>106.22547912597656</v>
      </c>
      <c r="AV39" s="244">
        <f>INDEX('Year 2003'!I:I,Database!$F39)</f>
        <v>106.42888641357422</v>
      </c>
      <c r="AW39" s="244">
        <f>INDEX('Year 2003'!J:J,Database!$F39)</f>
        <v>106.61421966552734</v>
      </c>
      <c r="AX39" s="244">
        <f>INDEX('Year 2003'!K:K,Database!$F39)</f>
        <v>106.80488586425781</v>
      </c>
      <c r="AY39" s="244">
        <f>INDEX('Year 2003'!L:L,Database!$F39)</f>
        <v>106.94903564453125</v>
      </c>
      <c r="AZ39" s="244">
        <f>INDEX('Year 2003'!M:M,Database!$F39)</f>
        <v>107.18926239013672</v>
      </c>
      <c r="BA39" s="244">
        <f>INDEX('Year 2003'!N:N,Database!$F39)</f>
        <v>107.47370147705078</v>
      </c>
      <c r="BB39" s="244">
        <f>INDEX('Year 2003'!O:O,Database!$F39)</f>
        <v>107.86192321777344</v>
      </c>
      <c r="BC39" s="244">
        <f>INDEX('Year 2003'!P:P,Database!$F39)</f>
        <v>108.19014739990234</v>
      </c>
      <c r="BD39" s="244">
        <f>INDEX('Year 2003'!Q:Q,Database!$F39)</f>
        <v>108.51792907714844</v>
      </c>
      <c r="BE39" s="244">
        <f>INDEX('Year 2003'!R:R,Database!$F39)</f>
        <v>108.90541076660156</v>
      </c>
      <c r="BF39" s="244">
        <f>INDEX('Year 2003'!S:S,Database!$F39)</f>
        <v>109.18718719482422</v>
      </c>
      <c r="BG39" s="244">
        <f>INDEX('Year 2003'!T:T,Database!$F39)</f>
        <v>109.42340850830078</v>
      </c>
      <c r="BH39" s="222">
        <f>INDEX('Year 2003'!U:U,Database!$F39)</f>
        <v>109.50978088378906</v>
      </c>
      <c r="BI39" s="222">
        <f>INDEX('Year 2003'!V:V,Database!$F39)</f>
        <v>109.73310852050781</v>
      </c>
      <c r="BJ39" s="222">
        <f>INDEX('Year 2003'!W:W,Database!$F39)</f>
        <v>109.98911285400391</v>
      </c>
      <c r="BK39" s="222">
        <f>INDEX('Year 2003'!X:X,Database!$F39)</f>
        <v>110.30918884277344</v>
      </c>
      <c r="BL39" s="222">
        <f>INDEX('Year 2003'!Y:Y,Database!$F39)</f>
        <v>110.60696411132813</v>
      </c>
      <c r="BM39" s="222">
        <f>INDEX('Year 2003'!Z:Z,Database!$F39)</f>
        <v>110.91384887695313</v>
      </c>
      <c r="BN39" s="222">
        <f>INDEX('Year 2003'!AA:AA,Database!$F39)</f>
        <v>111.28303527832031</v>
      </c>
      <c r="BO39" s="222">
        <f>INDEX('Year 2003'!AB:AB,Database!$F39)</f>
        <v>111.56826019287109</v>
      </c>
      <c r="BP39" s="222">
        <f>INDEX('Year 2003'!AC:AC,Database!$F39)</f>
        <v>111.82270050048828</v>
      </c>
      <c r="BQ39" s="222">
        <f>INDEX('Year 2003'!AD:AD,Database!$F39)</f>
        <v>111.96992492675781</v>
      </c>
      <c r="BR39" s="222">
        <f>INDEX('Year 2003'!AE:AE,Database!$F39)</f>
        <v>112.22014617919922</v>
      </c>
      <c r="BS39" s="222">
        <f>INDEX('Year 2003'!AF:AF,Database!$F39)</f>
        <v>112.49692535400391</v>
      </c>
      <c r="BT39" s="222">
        <f>INDEX('Year 2003'!AG:AG,Database!$F39)</f>
        <v>112.8358154296875</v>
      </c>
      <c r="BU39" s="222">
        <f>INDEX('Year 2003'!AH:AH,Database!$F39)</f>
        <v>113.1390380859375</v>
      </c>
      <c r="BV39" s="222">
        <f>INDEX('Year 2003'!AI:AI,Database!$F39)</f>
        <v>113.44214630126953</v>
      </c>
      <c r="BW39" s="222">
        <f>INDEX('Year 2006'!C:C,Database!$G39)</f>
        <v>8.8699999999999992</v>
      </c>
      <c r="BX39" s="222">
        <f>INDEX('Year 2003'!AK:AK,Database!$F39)</f>
        <v>114.04763031005859</v>
      </c>
      <c r="BY39" s="222">
        <f>INDEX('Year 2003'!AL:AL,Database!$F39)</f>
        <v>114.35285186767578</v>
      </c>
      <c r="BZ39" s="222">
        <f>INDEX('Year 2003'!AM:AM,Database!$F39)</f>
        <v>114.65785217285156</v>
      </c>
      <c r="CA39" s="222">
        <f>INDEX('Year 2003'!AN:AN,Database!$F39)</f>
        <v>114.96629333496094</v>
      </c>
      <c r="CB39" s="222">
        <f>INDEX('Year 2003'!AO:AO,Database!$F39)</f>
        <v>115.27685546875</v>
      </c>
      <c r="CC39" s="222">
        <f>INDEX('Year 2003'!AP:AP,Database!$F39)</f>
        <v>115.65337371826172</v>
      </c>
      <c r="CD39" s="222">
        <f>INDEX('Year 2003'!AQ:AQ,Database!$F39)</f>
        <v>115.92025756835938</v>
      </c>
      <c r="CE39" s="222">
        <f>INDEX('Year 2003'!AR:AR,Database!$F39)</f>
        <v>116.14137268066406</v>
      </c>
      <c r="CF39" s="222">
        <f>INDEX('Year 2003'!AS:AS,Database!$F39)</f>
        <v>116.24956512451172</v>
      </c>
      <c r="CG39" s="222">
        <f>INDEX('Year 2003'!AT:AT,Database!$F39)</f>
        <v>116.42947387695313</v>
      </c>
      <c r="CH39" s="222">
        <f>INDEX('Year 2003'!AU:AU,Database!$F39)</f>
        <v>116.61396026611328</v>
      </c>
      <c r="CI39" s="222">
        <f>INDEX('Year 2003'!AV:AV,Database!$F39)</f>
        <v>116.74791717529297</v>
      </c>
      <c r="CJ39" s="222">
        <f>INDEX('Year 2003'!AW:AW,Database!$F39)</f>
        <v>116.98289489746094</v>
      </c>
      <c r="CK39" s="222">
        <f>INDEX('Year 2003'!AX:AX,Database!$F39)</f>
        <v>117.26380157470703</v>
      </c>
      <c r="CL39" s="222">
        <f>INDEX('Year 2003'!AY:AY,Database!$F39)</f>
        <v>117.75229644775391</v>
      </c>
    </row>
    <row r="40" spans="2:210" x14ac:dyDescent="0.3">
      <c r="D40" s="223"/>
      <c r="E40" s="227" t="s">
        <v>128</v>
      </c>
    </row>
    <row r="41" spans="2:210" x14ac:dyDescent="0.3">
      <c r="D41" s="223"/>
      <c r="E41" s="216" t="s">
        <v>159</v>
      </c>
      <c r="FB41" s="216" t="s">
        <v>159</v>
      </c>
      <c r="FC41" s="216">
        <f>FC15/100</f>
        <v>3.117</v>
      </c>
      <c r="FD41" s="216">
        <f t="shared" ref="FD41:HB41" si="80">FD15/100</f>
        <v>3.2939999999999996</v>
      </c>
      <c r="FE41" s="216">
        <f t="shared" si="80"/>
        <v>3.07</v>
      </c>
      <c r="FF41" s="216">
        <f t="shared" si="80"/>
        <v>2.9219999999999997</v>
      </c>
      <c r="FG41" s="216">
        <f t="shared" si="80"/>
        <v>2.7869999999999999</v>
      </c>
      <c r="FH41" s="216">
        <f t="shared" si="80"/>
        <v>2.8130000000000002</v>
      </c>
      <c r="FI41" s="216">
        <f t="shared" si="80"/>
        <v>2.9079999999999999</v>
      </c>
      <c r="FJ41" s="216">
        <f t="shared" si="80"/>
        <v>3.0019999999999998</v>
      </c>
      <c r="FK41" s="216">
        <f t="shared" si="80"/>
        <v>3.04</v>
      </c>
      <c r="FL41" s="216">
        <f t="shared" si="80"/>
        <v>2.931</v>
      </c>
      <c r="FM41" s="216">
        <f t="shared" si="80"/>
        <v>2.883</v>
      </c>
      <c r="FN41" s="216">
        <f t="shared" si="80"/>
        <v>3.008</v>
      </c>
      <c r="FO41" s="216">
        <f t="shared" si="80"/>
        <v>2.9870000000000001</v>
      </c>
      <c r="FP41" s="216">
        <f t="shared" si="80"/>
        <v>2.9939999999999998</v>
      </c>
      <c r="FQ41" s="216">
        <f t="shared" si="80"/>
        <v>2.9419999999999997</v>
      </c>
      <c r="FR41" s="216">
        <f t="shared" si="80"/>
        <v>2.931</v>
      </c>
      <c r="FS41" s="216">
        <f t="shared" si="80"/>
        <v>2.9649999999999999</v>
      </c>
      <c r="FT41" s="216">
        <f t="shared" si="80"/>
        <v>2.9449999999999998</v>
      </c>
      <c r="FU41" s="216">
        <f t="shared" si="80"/>
        <v>2.9060000000000001</v>
      </c>
      <c r="FV41" s="216">
        <f t="shared" si="80"/>
        <v>2.9160000000000004</v>
      </c>
      <c r="FW41" s="216">
        <f t="shared" si="80"/>
        <v>2.8339999999999996</v>
      </c>
      <c r="FX41" s="216">
        <f t="shared" si="80"/>
        <v>2.5760000000000001</v>
      </c>
      <c r="FY41" s="216">
        <f t="shared" si="80"/>
        <v>2.4330000000000003</v>
      </c>
      <c r="FZ41" s="216">
        <f t="shared" si="80"/>
        <v>2.028</v>
      </c>
      <c r="GA41" s="216">
        <f t="shared" si="80"/>
        <v>1.633</v>
      </c>
      <c r="GB41" s="216">
        <f t="shared" si="80"/>
        <v>1.7469999999999999</v>
      </c>
      <c r="GC41" s="216">
        <f t="shared" si="80"/>
        <v>1.766</v>
      </c>
      <c r="GD41" s="216">
        <f t="shared" si="80"/>
        <v>1.7390000000000001</v>
      </c>
      <c r="GE41" s="216">
        <f t="shared" si="80"/>
        <v>1.9790000000000001</v>
      </c>
      <c r="GF41" s="216">
        <f t="shared" si="80"/>
        <v>1.855</v>
      </c>
      <c r="GG41" s="216">
        <f t="shared" si="80"/>
        <v>1.694</v>
      </c>
      <c r="GH41" s="216">
        <f t="shared" si="80"/>
        <v>1.516</v>
      </c>
      <c r="GI41" s="216">
        <f t="shared" si="80"/>
        <v>1.4650000000000001</v>
      </c>
      <c r="GJ41" s="216">
        <f t="shared" si="80"/>
        <v>1.4730000000000001</v>
      </c>
      <c r="GK41" s="216">
        <f t="shared" si="80"/>
        <v>1.4240000000000002</v>
      </c>
      <c r="GL41" s="216">
        <f t="shared" si="80"/>
        <v>1.232</v>
      </c>
      <c r="GM41" s="216">
        <f t="shared" si="80"/>
        <v>1.038</v>
      </c>
      <c r="GN41" s="216">
        <f t="shared" si="80"/>
        <v>1.032</v>
      </c>
      <c r="GO41" s="216">
        <f t="shared" si="80"/>
        <v>1.133</v>
      </c>
      <c r="GP41" s="216">
        <f t="shared" si="80"/>
        <v>1.1870000000000001</v>
      </c>
      <c r="GQ41" s="216">
        <f t="shared" si="80"/>
        <v>1.3419999999999999</v>
      </c>
      <c r="GR41" s="216">
        <f t="shared" si="80"/>
        <v>1.464</v>
      </c>
      <c r="GS41" s="216">
        <f t="shared" si="80"/>
        <v>1.393</v>
      </c>
      <c r="GT41" s="216">
        <f t="shared" si="80"/>
        <v>1.33</v>
      </c>
      <c r="GU41" s="216">
        <f t="shared" si="80"/>
        <v>1.3940000000000001</v>
      </c>
      <c r="GV41" s="216">
        <f t="shared" si="80"/>
        <v>1.506</v>
      </c>
      <c r="GW41" s="216">
        <f t="shared" si="80"/>
        <v>1.4259999999999999</v>
      </c>
      <c r="GX41" s="216">
        <f t="shared" si="80"/>
        <v>1.5390000000000001</v>
      </c>
      <c r="GY41" s="216">
        <f t="shared" si="80"/>
        <v>1.5830000000000002</v>
      </c>
      <c r="GZ41" s="216">
        <f t="shared" si="80"/>
        <v>1.615415</v>
      </c>
      <c r="HA41" s="216">
        <f t="shared" si="80"/>
        <v>1.5563279999999999</v>
      </c>
      <c r="HB41" s="216">
        <f t="shared" si="80"/>
        <v>1.6055009999999998</v>
      </c>
    </row>
    <row r="42" spans="2:210" x14ac:dyDescent="0.3">
      <c r="D42" s="228"/>
      <c r="E42" s="216" t="s">
        <v>160</v>
      </c>
      <c r="O42" s="222">
        <f>O15/100/O4</f>
        <v>6.3666944060161166</v>
      </c>
      <c r="P42" s="222">
        <f t="shared" ref="P42:CA42" si="81">P15/100/P4</f>
        <v>6.2729602964875033</v>
      </c>
      <c r="Q42" s="222">
        <f t="shared" si="81"/>
        <v>5.8475525341765371</v>
      </c>
      <c r="R42" s="222">
        <f t="shared" si="81"/>
        <v>5.7826597314338182</v>
      </c>
      <c r="S42" s="222">
        <f t="shared" si="81"/>
        <v>6.0566513207465542</v>
      </c>
      <c r="T42" s="222">
        <f t="shared" si="81"/>
        <v>6.0278100139606607</v>
      </c>
      <c r="U42" s="222">
        <f t="shared" si="81"/>
        <v>5.5375099990091474</v>
      </c>
      <c r="V42" s="222">
        <f t="shared" si="81"/>
        <v>5.6096135410249692</v>
      </c>
      <c r="W42" s="222">
        <f t="shared" si="81"/>
        <v>5.9412866437051504</v>
      </c>
      <c r="X42" s="222">
        <f t="shared" si="81"/>
        <v>4.8669519541713386</v>
      </c>
      <c r="Y42" s="222">
        <f t="shared" si="81"/>
        <v>4.5064367195520045</v>
      </c>
      <c r="Z42" s="222">
        <f t="shared" si="81"/>
        <v>4.0089262403784751</v>
      </c>
      <c r="AA42" s="222">
        <f t="shared" si="81"/>
        <v>4.1891837201625997</v>
      </c>
      <c r="AB42" s="222">
        <f t="shared" si="81"/>
        <v>4.2108148377775629</v>
      </c>
      <c r="AC42" s="222">
        <f t="shared" si="81"/>
        <v>4.6362226000885292</v>
      </c>
      <c r="AD42" s="222">
        <f t="shared" si="81"/>
        <v>5.0472088838532896</v>
      </c>
      <c r="AE42" s="222">
        <f t="shared" si="81"/>
        <v>5.1121022366981812</v>
      </c>
      <c r="AF42" s="222">
        <f t="shared" si="81"/>
        <v>4.960686063699951</v>
      </c>
      <c r="AG42" s="222">
        <f t="shared" si="81"/>
        <v>5.2058357961246218</v>
      </c>
      <c r="AH42" s="222">
        <f t="shared" si="81"/>
        <v>5.4221447718655709</v>
      </c>
      <c r="AI42" s="222">
        <f t="shared" si="81"/>
        <v>5.970127400388872</v>
      </c>
      <c r="AJ42" s="222">
        <f t="shared" si="81"/>
        <v>6.1143339343183429</v>
      </c>
      <c r="AK42" s="222">
        <f t="shared" si="81"/>
        <v>5.5447207382822503</v>
      </c>
      <c r="AL42" s="222">
        <f t="shared" si="81"/>
        <v>5.8619734626205693</v>
      </c>
      <c r="AM42" s="222">
        <f t="shared" si="81"/>
        <v>6.5974237600989261</v>
      </c>
      <c r="AN42" s="222">
        <f t="shared" si="81"/>
        <v>7.3400847968503831</v>
      </c>
      <c r="AO42" s="222">
        <f t="shared" si="81"/>
        <v>7.5275524658054387</v>
      </c>
      <c r="AP42" s="222">
        <f t="shared" si="81"/>
        <v>6.590213570927995</v>
      </c>
      <c r="AQ42" s="222">
        <f t="shared" si="81"/>
        <v>7.3400847968503831</v>
      </c>
      <c r="AR42" s="222">
        <f t="shared" si="81"/>
        <v>7.5203422766345076</v>
      </c>
      <c r="AS42" s="222">
        <f t="shared" si="81"/>
        <v>5.9196555260901862</v>
      </c>
      <c r="AT42" s="222">
        <f t="shared" si="81"/>
        <v>5.4726171962664285</v>
      </c>
      <c r="AU42" s="222">
        <f t="shared" si="81"/>
        <v>5.5230890705651134</v>
      </c>
      <c r="AV42" s="222">
        <f t="shared" si="81"/>
        <v>5.8908142193042927</v>
      </c>
      <c r="AW42" s="222">
        <f t="shared" si="81"/>
        <v>6.2873806748293637</v>
      </c>
      <c r="AX42" s="222">
        <f t="shared" si="81"/>
        <v>5.8908142193042927</v>
      </c>
      <c r="AY42" s="222">
        <f t="shared" si="81"/>
        <v>6.0927028167033788</v>
      </c>
      <c r="AZ42" s="222">
        <f t="shared" si="81"/>
        <v>6.3306429100592911</v>
      </c>
      <c r="BA42" s="222">
        <f t="shared" si="81"/>
        <v>6.6983680587984695</v>
      </c>
      <c r="BB42" s="222">
        <f t="shared" si="81"/>
        <v>7.203089002194015</v>
      </c>
      <c r="BC42" s="222">
        <f t="shared" si="81"/>
        <v>7.3040333008935594</v>
      </c>
      <c r="BD42" s="222">
        <f t="shared" si="81"/>
        <v>7.4049770494909311</v>
      </c>
      <c r="BE42" s="222">
        <f t="shared" si="81"/>
        <v>7.6861788279745982</v>
      </c>
      <c r="BF42" s="222">
        <f t="shared" si="81"/>
        <v>8.4288398647260578</v>
      </c>
      <c r="BG42" s="222">
        <f t="shared" si="81"/>
        <v>7.9529602281164049</v>
      </c>
      <c r="BH42" s="222">
        <f t="shared" si="81"/>
        <v>8.4288398647260578</v>
      </c>
      <c r="BI42" s="222">
        <f t="shared" si="81"/>
        <v>9.1715003513753413</v>
      </c>
      <c r="BJ42" s="222">
        <f t="shared" si="81"/>
        <v>9.6185386811990998</v>
      </c>
      <c r="BK42" s="222">
        <f t="shared" si="81"/>
        <v>11.183174485888769</v>
      </c>
      <c r="BL42" s="222">
        <f t="shared" si="81"/>
        <v>10.570299054622749</v>
      </c>
      <c r="BM42" s="222">
        <f t="shared" si="81"/>
        <v>9.6257494204722018</v>
      </c>
      <c r="BN42" s="222">
        <f t="shared" si="81"/>
        <v>9.4671230583030432</v>
      </c>
      <c r="BO42" s="222">
        <f t="shared" si="81"/>
        <v>9.9141613881268</v>
      </c>
      <c r="BP42" s="222">
        <f t="shared" si="81"/>
        <v>11.428324218313438</v>
      </c>
      <c r="BQ42" s="222">
        <f t="shared" si="81"/>
        <v>12.084461884809388</v>
      </c>
      <c r="BR42" s="222">
        <f t="shared" si="81"/>
        <v>11.341800848057929</v>
      </c>
      <c r="BS42" s="222">
        <f t="shared" si="81"/>
        <v>11.904204405025263</v>
      </c>
      <c r="BT42" s="222">
        <f t="shared" si="81"/>
        <v>12.430555365831429</v>
      </c>
      <c r="BU42" s="222">
        <f t="shared" si="81"/>
        <v>13.360684621640114</v>
      </c>
      <c r="BV42" s="222">
        <f t="shared" si="81"/>
        <v>15.163259419481349</v>
      </c>
      <c r="BW42" s="222">
        <f t="shared" si="81"/>
        <v>13.375104999981975</v>
      </c>
      <c r="BX42" s="222">
        <f t="shared" si="81"/>
        <v>13.519310983809273</v>
      </c>
      <c r="BY42" s="222">
        <f t="shared" si="81"/>
        <v>14.76669274391541</v>
      </c>
      <c r="BZ42" s="222">
        <f t="shared" si="81"/>
        <v>15.545405056582824</v>
      </c>
      <c r="CA42" s="222">
        <f t="shared" si="81"/>
        <v>15.567035954156919</v>
      </c>
      <c r="CB42" s="222">
        <f t="shared" ref="CB42:EM42" si="82">CB15/100/CB4</f>
        <v>15.704031638792852</v>
      </c>
      <c r="CC42" s="222">
        <f t="shared" si="82"/>
        <v>16.071756897552465</v>
      </c>
      <c r="CD42" s="222">
        <f t="shared" si="82"/>
        <v>14.406177784347163</v>
      </c>
      <c r="CE42" s="222">
        <f t="shared" si="82"/>
        <v>13.20926811858058</v>
      </c>
      <c r="CF42" s="222">
        <f t="shared" si="82"/>
        <v>12.971328245265539</v>
      </c>
      <c r="CG42" s="222">
        <f t="shared" si="82"/>
        <v>13.951928935291171</v>
      </c>
      <c r="CH42" s="222">
        <f t="shared" si="82"/>
        <v>12.675705978419575</v>
      </c>
      <c r="CI42" s="222">
        <f t="shared" si="82"/>
        <v>12.906435552543254</v>
      </c>
      <c r="CJ42" s="222">
        <f t="shared" si="82"/>
        <v>13.497680086235178</v>
      </c>
      <c r="CK42" s="222">
        <f t="shared" si="82"/>
        <v>14.701800051193127</v>
      </c>
      <c r="CL42" s="222">
        <f t="shared" si="82"/>
        <v>15.177679797823211</v>
      </c>
      <c r="CM42" s="222">
        <f t="shared" si="82"/>
        <v>15.372357875990062</v>
      </c>
      <c r="CN42" s="222">
        <f t="shared" si="82"/>
        <v>15.754503733132408</v>
      </c>
      <c r="CO42" s="222">
        <f t="shared" si="82"/>
        <v>15.574246253348285</v>
      </c>
      <c r="CP42" s="222">
        <f t="shared" si="82"/>
        <v>16.223173180571127</v>
      </c>
      <c r="CQ42" s="222">
        <f t="shared" si="82"/>
        <v>17.138881177874474</v>
      </c>
      <c r="CR42" s="222">
        <f t="shared" si="82"/>
        <v>19.352443029623512</v>
      </c>
      <c r="CS42" s="222">
        <f t="shared" si="82"/>
        <v>19.359653328814879</v>
      </c>
      <c r="CT42" s="222">
        <f t="shared" si="82"/>
        <v>19.366863628006247</v>
      </c>
      <c r="CU42" s="222">
        <f t="shared" si="82"/>
        <v>19.424546021537164</v>
      </c>
      <c r="CV42" s="222">
        <f t="shared" si="82"/>
        <v>22.488923177867264</v>
      </c>
      <c r="CW42" s="222">
        <f t="shared" si="82"/>
        <v>24.031927204819365</v>
      </c>
      <c r="CX42" s="222">
        <f t="shared" si="82"/>
        <v>26.382484741204337</v>
      </c>
      <c r="CY42" s="222">
        <f t="shared" si="82"/>
        <v>28.358106719638336</v>
      </c>
      <c r="CZ42" s="222">
        <f t="shared" si="82"/>
        <v>28.906089458182066</v>
      </c>
      <c r="DA42" s="222">
        <f t="shared" si="82"/>
        <v>24.702485029616305</v>
      </c>
      <c r="DB42" s="222">
        <f t="shared" si="82"/>
        <v>23.541626859806549</v>
      </c>
      <c r="DC42" s="222">
        <f t="shared" si="82"/>
        <v>18.768408795122955</v>
      </c>
      <c r="DD42" s="222">
        <f t="shared" si="82"/>
        <v>14.334074792433514</v>
      </c>
      <c r="DE42" s="222">
        <f t="shared" si="82"/>
        <v>10.945234172491988</v>
      </c>
      <c r="DF42" s="222">
        <f t="shared" si="82"/>
        <v>10.68566340160285</v>
      </c>
      <c r="DG42" s="222">
        <f t="shared" si="82"/>
        <v>9.8060069002563264</v>
      </c>
      <c r="DH42" s="222">
        <f t="shared" si="82"/>
        <v>9.2363932641384956</v>
      </c>
      <c r="DI42" s="222">
        <f t="shared" si="82"/>
        <v>10.505405921818726</v>
      </c>
      <c r="DJ42" s="222">
        <f t="shared" si="82"/>
        <v>10.721714897559673</v>
      </c>
      <c r="DK42" s="222">
        <f t="shared" si="82"/>
        <v>13.108323929901472</v>
      </c>
      <c r="DL42" s="222">
        <f t="shared" si="82"/>
        <v>12.791070765481415</v>
      </c>
      <c r="DM42" s="222">
        <f t="shared" si="82"/>
        <v>13.858195045803425</v>
      </c>
      <c r="DN42" s="222">
        <f t="shared" si="82"/>
        <v>13.230899016154675</v>
      </c>
      <c r="DO42" s="222">
        <f t="shared" si="82"/>
        <v>13.923087738525711</v>
      </c>
      <c r="DP42" s="222">
        <f t="shared" si="82"/>
        <v>14.690155417999071</v>
      </c>
      <c r="DQ42" s="222">
        <f t="shared" si="82"/>
        <v>14.805671621343928</v>
      </c>
      <c r="DR42" s="222">
        <f t="shared" si="82"/>
        <v>15.556400762849655</v>
      </c>
      <c r="DS42" s="222">
        <f t="shared" si="82"/>
        <v>15.551158875337535</v>
      </c>
      <c r="DT42" s="222">
        <f t="shared" si="82"/>
        <v>15.522115790194714</v>
      </c>
      <c r="DU42" s="222">
        <f t="shared" si="82"/>
        <v>15.769825618914057</v>
      </c>
      <c r="DV42" s="222">
        <f t="shared" si="82"/>
        <v>16.14357868779765</v>
      </c>
      <c r="DW42" s="222">
        <f t="shared" si="82"/>
        <v>16.350261914118125</v>
      </c>
      <c r="DX42" s="222">
        <f t="shared" si="82"/>
        <v>16.396429459840437</v>
      </c>
      <c r="DY42" s="222">
        <f t="shared" si="82"/>
        <v>16.196934901813751</v>
      </c>
      <c r="DZ42" s="222">
        <f t="shared" si="82"/>
        <v>16.12561783251196</v>
      </c>
      <c r="EA42" s="222">
        <f t="shared" si="82"/>
        <v>16.315529902913323</v>
      </c>
      <c r="EB42" s="222">
        <f t="shared" si="82"/>
        <v>16.229770604331229</v>
      </c>
      <c r="EC42" s="222">
        <f t="shared" si="82"/>
        <v>16.396530404029118</v>
      </c>
      <c r="ED42" s="222">
        <f t="shared" si="82"/>
        <v>16.436028422999414</v>
      </c>
      <c r="EE42" s="222">
        <f t="shared" si="82"/>
        <v>18.912614778950253</v>
      </c>
      <c r="EF42" s="222">
        <f t="shared" si="82"/>
        <v>20.31862312126642</v>
      </c>
      <c r="EG42" s="222">
        <f t="shared" si="82"/>
        <v>22.791755743904595</v>
      </c>
      <c r="EH42" s="222">
        <f t="shared" si="82"/>
        <v>23.837249126652512</v>
      </c>
      <c r="EI42" s="222">
        <f t="shared" si="82"/>
        <v>23.217163396195126</v>
      </c>
      <c r="EJ42" s="222">
        <f t="shared" si="82"/>
        <v>22.625918862503198</v>
      </c>
      <c r="EK42" s="222">
        <f t="shared" si="82"/>
        <v>22.481712878675904</v>
      </c>
      <c r="EL42" s="222">
        <f t="shared" si="82"/>
        <v>22.041884628002638</v>
      </c>
      <c r="EM42" s="222">
        <f t="shared" si="82"/>
        <v>22.056305226385369</v>
      </c>
      <c r="EN42" s="222">
        <f t="shared" ref="EN42:FB42" si="83">EN15/100/EN4</f>
        <v>21.537163684607094</v>
      </c>
      <c r="EO42" s="222">
        <f t="shared" si="83"/>
        <v>22.52497467382409</v>
      </c>
      <c r="EP42" s="222">
        <f t="shared" si="83"/>
        <v>21.364116504014337</v>
      </c>
      <c r="EQ42" s="222">
        <f t="shared" si="83"/>
        <v>22.258193603743585</v>
      </c>
      <c r="ER42" s="222">
        <f t="shared" si="83"/>
        <v>23.116219207516021</v>
      </c>
      <c r="ES42" s="222">
        <f t="shared" si="83"/>
        <v>24.060768401584824</v>
      </c>
      <c r="ET42" s="222">
        <f t="shared" si="83"/>
        <v>23.671412245251116</v>
      </c>
      <c r="EU42" s="222">
        <f t="shared" si="83"/>
        <v>22.351927493231333</v>
      </c>
      <c r="EV42" s="222">
        <f t="shared" si="83"/>
        <v>19.958108161698171</v>
      </c>
      <c r="EW42" s="222">
        <f t="shared" si="83"/>
        <v>20.592614490538288</v>
      </c>
      <c r="EX42" s="222">
        <f t="shared" si="83"/>
        <v>22.517764374632726</v>
      </c>
      <c r="EY42" s="222">
        <f t="shared" si="83"/>
        <v>23.671412245251116</v>
      </c>
      <c r="EZ42" s="222">
        <f t="shared" si="83"/>
        <v>23.152270703472844</v>
      </c>
      <c r="FA42" s="222">
        <f t="shared" si="83"/>
        <v>21.955361037706261</v>
      </c>
      <c r="FB42" s="222">
        <f t="shared" si="83"/>
        <v>21.688579967625756</v>
      </c>
      <c r="FC42" s="222">
        <f>FC41/FC37</f>
        <v>22.474502579484536</v>
      </c>
      <c r="FD42" s="222">
        <f t="shared" ref="FD42:HB42" si="84">FD41/FD37</f>
        <v>23.750725536356128</v>
      </c>
      <c r="FE42" s="222">
        <f t="shared" si="84"/>
        <v>22.135618517490382</v>
      </c>
      <c r="FF42" s="222">
        <f t="shared" si="84"/>
        <v>21.06849423716837</v>
      </c>
      <c r="FG42" s="222">
        <f t="shared" si="84"/>
        <v>20.095103846334105</v>
      </c>
      <c r="FH42" s="222">
        <f t="shared" si="84"/>
        <v>20.282571625309593</v>
      </c>
      <c r="FI42" s="222">
        <f t="shared" si="84"/>
        <v>20.967550048489262</v>
      </c>
      <c r="FJ42" s="222">
        <f t="shared" si="84"/>
        <v>21.645318172477566</v>
      </c>
      <c r="FK42" s="222">
        <f t="shared" si="84"/>
        <v>21.919309541749435</v>
      </c>
      <c r="FL42" s="222">
        <f t="shared" si="84"/>
        <v>21.133386929890658</v>
      </c>
      <c r="FM42" s="222">
        <f t="shared" si="84"/>
        <v>20.787292568705141</v>
      </c>
      <c r="FN42" s="222">
        <f t="shared" si="84"/>
        <v>21.688579967625756</v>
      </c>
      <c r="FO42" s="222">
        <f t="shared" si="84"/>
        <v>21.537163684607094</v>
      </c>
      <c r="FP42" s="222">
        <f t="shared" si="84"/>
        <v>21.587635778946648</v>
      </c>
      <c r="FQ42" s="222">
        <f t="shared" si="84"/>
        <v>21.212700220995668</v>
      </c>
      <c r="FR42" s="222">
        <f t="shared" si="84"/>
        <v>21.133386929890658</v>
      </c>
      <c r="FS42" s="222">
        <f t="shared" si="84"/>
        <v>21.378537102397065</v>
      </c>
      <c r="FT42" s="222">
        <f t="shared" si="84"/>
        <v>21.234331118569767</v>
      </c>
      <c r="FU42" s="222">
        <f t="shared" si="84"/>
        <v>20.953129450106534</v>
      </c>
      <c r="FV42" s="222">
        <f t="shared" si="84"/>
        <v>21.025232442020187</v>
      </c>
      <c r="FW42" s="222">
        <f t="shared" si="84"/>
        <v>20.433987908328255</v>
      </c>
      <c r="FX42" s="222">
        <f t="shared" si="84"/>
        <v>18.573730716956103</v>
      </c>
      <c r="FY42" s="222">
        <f t="shared" si="84"/>
        <v>17.542657932590917</v>
      </c>
      <c r="FZ42" s="222">
        <f t="shared" si="84"/>
        <v>14.62248676008811</v>
      </c>
      <c r="GA42" s="222">
        <f t="shared" si="84"/>
        <v>11.774418579498956</v>
      </c>
      <c r="GB42" s="222">
        <f t="shared" si="84"/>
        <v>12.596392687314561</v>
      </c>
      <c r="GC42" s="222">
        <f t="shared" si="84"/>
        <v>12.733388371950495</v>
      </c>
      <c r="GD42" s="222">
        <f t="shared" si="84"/>
        <v>12.538710293783641</v>
      </c>
      <c r="GE42" s="222">
        <f t="shared" si="84"/>
        <v>14.269182099711228</v>
      </c>
      <c r="GF42" s="222">
        <f t="shared" si="84"/>
        <v>13.375104999981975</v>
      </c>
      <c r="GG42" s="222">
        <f t="shared" si="84"/>
        <v>12.214246830172218</v>
      </c>
      <c r="GH42" s="222">
        <f t="shared" si="84"/>
        <v>10.930813574109258</v>
      </c>
      <c r="GI42" s="222">
        <f t="shared" si="84"/>
        <v>10.563088315349647</v>
      </c>
      <c r="GJ42" s="222">
        <f t="shared" si="84"/>
        <v>10.620770708880565</v>
      </c>
      <c r="GK42" s="222">
        <f t="shared" si="84"/>
        <v>10.267466048503683</v>
      </c>
      <c r="GL42" s="222">
        <f t="shared" si="84"/>
        <v>8.8830886037616139</v>
      </c>
      <c r="GM42" s="222">
        <f t="shared" si="84"/>
        <v>7.484290560636814</v>
      </c>
      <c r="GN42" s="222">
        <f t="shared" si="84"/>
        <v>7.4410287654886247</v>
      </c>
      <c r="GO42" s="222">
        <f t="shared" si="84"/>
        <v>8.1692689838164831</v>
      </c>
      <c r="GP42" s="222">
        <f t="shared" si="84"/>
        <v>8.5586251401501912</v>
      </c>
      <c r="GQ42" s="222">
        <f t="shared" si="84"/>
        <v>9.6762215148117559</v>
      </c>
      <c r="GR42" s="222">
        <f t="shared" si="84"/>
        <v>10.55587801615828</v>
      </c>
      <c r="GS42" s="222">
        <f t="shared" si="84"/>
        <v>10.043946773571371</v>
      </c>
      <c r="GT42" s="222">
        <f t="shared" si="84"/>
        <v>9.5896979245153791</v>
      </c>
      <c r="GU42" s="222">
        <f t="shared" si="84"/>
        <v>10.051157072762736</v>
      </c>
      <c r="GV42" s="222">
        <f t="shared" si="84"/>
        <v>10.858710582195609</v>
      </c>
      <c r="GW42" s="222">
        <f t="shared" si="84"/>
        <v>10.281886646886413</v>
      </c>
      <c r="GX42" s="222">
        <f t="shared" si="84"/>
        <v>11.096650455510654</v>
      </c>
      <c r="GY42" s="222">
        <f t="shared" si="84"/>
        <v>11.413903619930711</v>
      </c>
      <c r="GZ42" s="222">
        <f t="shared" si="84"/>
        <v>11.647625468218804</v>
      </c>
      <c r="HA42" s="222">
        <f t="shared" si="84"/>
        <v>11.221590519898623</v>
      </c>
      <c r="HB42" s="222">
        <f t="shared" si="84"/>
        <v>11.576142562035612</v>
      </c>
    </row>
    <row r="43" spans="2:210" x14ac:dyDescent="0.3">
      <c r="D43" s="228"/>
    </row>
    <row r="44" spans="2:210" x14ac:dyDescent="0.3">
      <c r="D44" s="228"/>
    </row>
    <row r="45" spans="2:210" x14ac:dyDescent="0.3">
      <c r="D45" s="228"/>
      <c r="E45" s="216" t="s">
        <v>156</v>
      </c>
      <c r="N45" s="216" t="str">
        <f>E45</f>
        <v>Utility</v>
      </c>
      <c r="O45" s="222">
        <f>O42</f>
        <v>6.3666944060161166</v>
      </c>
      <c r="P45" s="222">
        <f t="shared" ref="P45:CA45" si="85">P42</f>
        <v>6.2729602964875033</v>
      </c>
      <c r="Q45" s="222">
        <f t="shared" si="85"/>
        <v>5.8475525341765371</v>
      </c>
      <c r="R45" s="222">
        <f t="shared" si="85"/>
        <v>5.7826597314338182</v>
      </c>
      <c r="S45" s="222">
        <f t="shared" si="85"/>
        <v>6.0566513207465542</v>
      </c>
      <c r="T45" s="222">
        <f t="shared" si="85"/>
        <v>6.0278100139606607</v>
      </c>
      <c r="U45" s="222">
        <f t="shared" si="85"/>
        <v>5.5375099990091474</v>
      </c>
      <c r="V45" s="222">
        <f t="shared" si="85"/>
        <v>5.6096135410249692</v>
      </c>
      <c r="W45" s="222">
        <f t="shared" si="85"/>
        <v>5.9412866437051504</v>
      </c>
      <c r="X45" s="222">
        <f t="shared" si="85"/>
        <v>4.8669519541713386</v>
      </c>
      <c r="Y45" s="222">
        <f t="shared" si="85"/>
        <v>4.5064367195520045</v>
      </c>
      <c r="Z45" s="222">
        <f t="shared" si="85"/>
        <v>4.0089262403784751</v>
      </c>
      <c r="AA45" s="222">
        <f t="shared" si="85"/>
        <v>4.1891837201625997</v>
      </c>
      <c r="AB45" s="222">
        <f t="shared" si="85"/>
        <v>4.2108148377775629</v>
      </c>
      <c r="AC45" s="222">
        <f t="shared" si="85"/>
        <v>4.6362226000885292</v>
      </c>
      <c r="AD45" s="222">
        <f t="shared" si="85"/>
        <v>5.0472088838532896</v>
      </c>
      <c r="AE45" s="222">
        <f t="shared" si="85"/>
        <v>5.1121022366981812</v>
      </c>
      <c r="AF45" s="222">
        <f t="shared" si="85"/>
        <v>4.960686063699951</v>
      </c>
      <c r="AG45" s="222">
        <f t="shared" si="85"/>
        <v>5.2058357961246218</v>
      </c>
      <c r="AH45" s="222">
        <f t="shared" si="85"/>
        <v>5.4221447718655709</v>
      </c>
      <c r="AI45" s="222">
        <f t="shared" si="85"/>
        <v>5.970127400388872</v>
      </c>
      <c r="AJ45" s="222">
        <f t="shared" si="85"/>
        <v>6.1143339343183429</v>
      </c>
      <c r="AK45" s="222">
        <f t="shared" si="85"/>
        <v>5.5447207382822503</v>
      </c>
      <c r="AL45" s="222">
        <f t="shared" si="85"/>
        <v>5.8619734626205693</v>
      </c>
      <c r="AM45" s="222">
        <f t="shared" si="85"/>
        <v>6.5974237600989261</v>
      </c>
      <c r="AN45" s="222">
        <f t="shared" si="85"/>
        <v>7.3400847968503831</v>
      </c>
      <c r="AO45" s="222">
        <f t="shared" si="85"/>
        <v>7.5275524658054387</v>
      </c>
      <c r="AP45" s="222">
        <f t="shared" si="85"/>
        <v>6.590213570927995</v>
      </c>
      <c r="AQ45" s="222">
        <f t="shared" si="85"/>
        <v>7.3400847968503831</v>
      </c>
      <c r="AR45" s="222">
        <f t="shared" si="85"/>
        <v>7.5203422766345076</v>
      </c>
      <c r="AS45" s="222">
        <f t="shared" si="85"/>
        <v>5.9196555260901862</v>
      </c>
      <c r="AT45" s="222">
        <f t="shared" si="85"/>
        <v>5.4726171962664285</v>
      </c>
      <c r="AU45" s="222">
        <f t="shared" si="85"/>
        <v>5.5230890705651134</v>
      </c>
      <c r="AV45" s="222">
        <f t="shared" si="85"/>
        <v>5.8908142193042927</v>
      </c>
      <c r="AW45" s="222">
        <f t="shared" si="85"/>
        <v>6.2873806748293637</v>
      </c>
      <c r="AX45" s="222">
        <f t="shared" si="85"/>
        <v>5.8908142193042927</v>
      </c>
      <c r="AY45" s="222">
        <f t="shared" si="85"/>
        <v>6.0927028167033788</v>
      </c>
      <c r="AZ45" s="222">
        <f t="shared" si="85"/>
        <v>6.3306429100592911</v>
      </c>
      <c r="BA45" s="222">
        <f t="shared" si="85"/>
        <v>6.6983680587984695</v>
      </c>
      <c r="BB45" s="222">
        <f t="shared" si="85"/>
        <v>7.203089002194015</v>
      </c>
      <c r="BC45" s="222">
        <f t="shared" si="85"/>
        <v>7.3040333008935594</v>
      </c>
      <c r="BD45" s="222">
        <f t="shared" si="85"/>
        <v>7.4049770494909311</v>
      </c>
      <c r="BE45" s="222">
        <f t="shared" si="85"/>
        <v>7.6861788279745982</v>
      </c>
      <c r="BF45" s="222">
        <f t="shared" si="85"/>
        <v>8.4288398647260578</v>
      </c>
      <c r="BG45" s="222">
        <f t="shared" si="85"/>
        <v>7.9529602281164049</v>
      </c>
      <c r="BH45" s="222">
        <f t="shared" si="85"/>
        <v>8.4288398647260578</v>
      </c>
      <c r="BI45" s="222">
        <f t="shared" si="85"/>
        <v>9.1715003513753413</v>
      </c>
      <c r="BJ45" s="222">
        <f t="shared" si="85"/>
        <v>9.6185386811990998</v>
      </c>
      <c r="BK45" s="222">
        <f t="shared" si="85"/>
        <v>11.183174485888769</v>
      </c>
      <c r="BL45" s="222">
        <f t="shared" si="85"/>
        <v>10.570299054622749</v>
      </c>
      <c r="BM45" s="222">
        <f t="shared" si="85"/>
        <v>9.6257494204722018</v>
      </c>
      <c r="BN45" s="222">
        <f t="shared" si="85"/>
        <v>9.4671230583030432</v>
      </c>
      <c r="BO45" s="222">
        <f t="shared" si="85"/>
        <v>9.9141613881268</v>
      </c>
      <c r="BP45" s="222">
        <f t="shared" si="85"/>
        <v>11.428324218313438</v>
      </c>
      <c r="BQ45" s="222">
        <f t="shared" si="85"/>
        <v>12.084461884809388</v>
      </c>
      <c r="BR45" s="222">
        <f t="shared" si="85"/>
        <v>11.341800848057929</v>
      </c>
      <c r="BS45" s="222">
        <f t="shared" si="85"/>
        <v>11.904204405025263</v>
      </c>
      <c r="BT45" s="222">
        <f t="shared" si="85"/>
        <v>12.430555365831429</v>
      </c>
      <c r="BU45" s="222">
        <f t="shared" si="85"/>
        <v>13.360684621640114</v>
      </c>
      <c r="BV45" s="222">
        <f t="shared" si="85"/>
        <v>15.163259419481349</v>
      </c>
      <c r="BW45" s="222">
        <f t="shared" si="85"/>
        <v>13.375104999981975</v>
      </c>
      <c r="BX45" s="222">
        <f t="shared" si="85"/>
        <v>13.519310983809273</v>
      </c>
      <c r="BY45" s="222">
        <f t="shared" si="85"/>
        <v>14.76669274391541</v>
      </c>
      <c r="BZ45" s="222">
        <f t="shared" si="85"/>
        <v>15.545405056582824</v>
      </c>
      <c r="CA45" s="222">
        <f t="shared" si="85"/>
        <v>15.567035954156919</v>
      </c>
      <c r="CB45" s="222">
        <f t="shared" ref="CB45:EM45" si="86">CB42</f>
        <v>15.704031638792852</v>
      </c>
      <c r="CC45" s="222">
        <f t="shared" si="86"/>
        <v>16.071756897552465</v>
      </c>
      <c r="CD45" s="222">
        <f t="shared" si="86"/>
        <v>14.406177784347163</v>
      </c>
      <c r="CE45" s="222">
        <f t="shared" si="86"/>
        <v>13.20926811858058</v>
      </c>
      <c r="CF45" s="222">
        <f t="shared" si="86"/>
        <v>12.971328245265539</v>
      </c>
      <c r="CG45" s="222">
        <f t="shared" si="86"/>
        <v>13.951928935291171</v>
      </c>
      <c r="CH45" s="222">
        <f t="shared" si="86"/>
        <v>12.675705978419575</v>
      </c>
      <c r="CI45" s="222">
        <f t="shared" si="86"/>
        <v>12.906435552543254</v>
      </c>
      <c r="CJ45" s="222">
        <f t="shared" si="86"/>
        <v>13.497680086235178</v>
      </c>
      <c r="CK45" s="222">
        <f t="shared" si="86"/>
        <v>14.701800051193127</v>
      </c>
      <c r="CL45" s="222">
        <f t="shared" si="86"/>
        <v>15.177679797823211</v>
      </c>
      <c r="CM45" s="222">
        <f t="shared" si="86"/>
        <v>15.372357875990062</v>
      </c>
      <c r="CN45" s="222">
        <f t="shared" si="86"/>
        <v>15.754503733132408</v>
      </c>
      <c r="CO45" s="222">
        <f t="shared" si="86"/>
        <v>15.574246253348285</v>
      </c>
      <c r="CP45" s="222">
        <f t="shared" si="86"/>
        <v>16.223173180571127</v>
      </c>
      <c r="CQ45" s="222">
        <f t="shared" si="86"/>
        <v>17.138881177874474</v>
      </c>
      <c r="CR45" s="222">
        <f t="shared" si="86"/>
        <v>19.352443029623512</v>
      </c>
      <c r="CS45" s="222">
        <f t="shared" si="86"/>
        <v>19.359653328814879</v>
      </c>
      <c r="CT45" s="222">
        <f t="shared" si="86"/>
        <v>19.366863628006247</v>
      </c>
      <c r="CU45" s="222">
        <f t="shared" si="86"/>
        <v>19.424546021537164</v>
      </c>
      <c r="CV45" s="222">
        <f t="shared" si="86"/>
        <v>22.488923177867264</v>
      </c>
      <c r="CW45" s="222">
        <f t="shared" si="86"/>
        <v>24.031927204819365</v>
      </c>
      <c r="CX45" s="222">
        <f t="shared" si="86"/>
        <v>26.382484741204337</v>
      </c>
      <c r="CY45" s="222">
        <f t="shared" si="86"/>
        <v>28.358106719638336</v>
      </c>
      <c r="CZ45" s="222">
        <f t="shared" si="86"/>
        <v>28.906089458182066</v>
      </c>
      <c r="DA45" s="222">
        <f t="shared" si="86"/>
        <v>24.702485029616305</v>
      </c>
      <c r="DB45" s="222">
        <f t="shared" si="86"/>
        <v>23.541626859806549</v>
      </c>
      <c r="DC45" s="222">
        <f t="shared" si="86"/>
        <v>18.768408795122955</v>
      </c>
      <c r="DD45" s="222">
        <f t="shared" si="86"/>
        <v>14.334074792433514</v>
      </c>
      <c r="DE45" s="222">
        <f t="shared" si="86"/>
        <v>10.945234172491988</v>
      </c>
      <c r="DF45" s="222">
        <f t="shared" si="86"/>
        <v>10.68566340160285</v>
      </c>
      <c r="DG45" s="222">
        <f t="shared" si="86"/>
        <v>9.8060069002563264</v>
      </c>
      <c r="DH45" s="222">
        <f t="shared" si="86"/>
        <v>9.2363932641384956</v>
      </c>
      <c r="DI45" s="222">
        <f t="shared" si="86"/>
        <v>10.505405921818726</v>
      </c>
      <c r="DJ45" s="222">
        <f t="shared" si="86"/>
        <v>10.721714897559673</v>
      </c>
      <c r="DK45" s="222">
        <f t="shared" si="86"/>
        <v>13.108323929901472</v>
      </c>
      <c r="DL45" s="222">
        <f t="shared" si="86"/>
        <v>12.791070765481415</v>
      </c>
      <c r="DM45" s="222">
        <f t="shared" si="86"/>
        <v>13.858195045803425</v>
      </c>
      <c r="DN45" s="222">
        <f t="shared" si="86"/>
        <v>13.230899016154675</v>
      </c>
      <c r="DO45" s="222">
        <f t="shared" si="86"/>
        <v>13.923087738525711</v>
      </c>
      <c r="DP45" s="222">
        <f t="shared" si="86"/>
        <v>14.690155417999071</v>
      </c>
      <c r="DQ45" s="222">
        <f t="shared" si="86"/>
        <v>14.805671621343928</v>
      </c>
      <c r="DR45" s="222">
        <f t="shared" si="86"/>
        <v>15.556400762849655</v>
      </c>
      <c r="DS45" s="222">
        <f t="shared" si="86"/>
        <v>15.551158875337535</v>
      </c>
      <c r="DT45" s="222">
        <f t="shared" si="86"/>
        <v>15.522115790194714</v>
      </c>
      <c r="DU45" s="222">
        <f t="shared" si="86"/>
        <v>15.769825618914057</v>
      </c>
      <c r="DV45" s="222">
        <f t="shared" si="86"/>
        <v>16.14357868779765</v>
      </c>
      <c r="DW45" s="222">
        <f t="shared" si="86"/>
        <v>16.350261914118125</v>
      </c>
      <c r="DX45" s="222">
        <f t="shared" si="86"/>
        <v>16.396429459840437</v>
      </c>
      <c r="DY45" s="222">
        <f t="shared" si="86"/>
        <v>16.196934901813751</v>
      </c>
      <c r="DZ45" s="222">
        <f t="shared" si="86"/>
        <v>16.12561783251196</v>
      </c>
      <c r="EA45" s="222">
        <f t="shared" si="86"/>
        <v>16.315529902913323</v>
      </c>
      <c r="EB45" s="222">
        <f t="shared" si="86"/>
        <v>16.229770604331229</v>
      </c>
      <c r="EC45" s="222">
        <f t="shared" si="86"/>
        <v>16.396530404029118</v>
      </c>
      <c r="ED45" s="222">
        <f t="shared" si="86"/>
        <v>16.436028422999414</v>
      </c>
      <c r="EE45" s="222">
        <f t="shared" si="86"/>
        <v>18.912614778950253</v>
      </c>
      <c r="EF45" s="222">
        <f t="shared" si="86"/>
        <v>20.31862312126642</v>
      </c>
      <c r="EG45" s="222">
        <f t="shared" si="86"/>
        <v>22.791755743904595</v>
      </c>
      <c r="EH45" s="222">
        <f t="shared" si="86"/>
        <v>23.837249126652512</v>
      </c>
      <c r="EI45" s="222">
        <f t="shared" si="86"/>
        <v>23.217163396195126</v>
      </c>
      <c r="EJ45" s="222">
        <f t="shared" si="86"/>
        <v>22.625918862503198</v>
      </c>
      <c r="EK45" s="222">
        <f t="shared" si="86"/>
        <v>22.481712878675904</v>
      </c>
      <c r="EL45" s="222">
        <f t="shared" si="86"/>
        <v>22.041884628002638</v>
      </c>
      <c r="EM45" s="222">
        <f t="shared" si="86"/>
        <v>22.056305226385369</v>
      </c>
      <c r="EN45" s="222">
        <f t="shared" ref="EN45:FB45" si="87">EN42</f>
        <v>21.537163684607094</v>
      </c>
      <c r="EO45" s="222">
        <f t="shared" si="87"/>
        <v>22.52497467382409</v>
      </c>
      <c r="EP45" s="222">
        <f t="shared" si="87"/>
        <v>21.364116504014337</v>
      </c>
      <c r="EQ45" s="222">
        <f t="shared" si="87"/>
        <v>22.258193603743585</v>
      </c>
      <c r="ER45" s="222">
        <f t="shared" si="87"/>
        <v>23.116219207516021</v>
      </c>
      <c r="ES45" s="222">
        <f t="shared" si="87"/>
        <v>24.060768401584824</v>
      </c>
      <c r="ET45" s="222">
        <f t="shared" si="87"/>
        <v>23.671412245251116</v>
      </c>
      <c r="EU45" s="222">
        <f t="shared" si="87"/>
        <v>22.351927493231333</v>
      </c>
      <c r="EV45" s="222">
        <f t="shared" si="87"/>
        <v>19.958108161698171</v>
      </c>
      <c r="EW45" s="222">
        <f t="shared" si="87"/>
        <v>20.592614490538288</v>
      </c>
      <c r="EX45" s="222">
        <f t="shared" si="87"/>
        <v>22.517764374632726</v>
      </c>
      <c r="EY45" s="222">
        <f t="shared" si="87"/>
        <v>23.671412245251116</v>
      </c>
      <c r="EZ45" s="222">
        <f t="shared" si="87"/>
        <v>23.152270703472844</v>
      </c>
      <c r="FA45" s="222">
        <f t="shared" si="87"/>
        <v>21.955361037706261</v>
      </c>
      <c r="FB45" s="222">
        <f t="shared" si="87"/>
        <v>21.688579967625756</v>
      </c>
      <c r="FC45" s="222">
        <f>FC34</f>
        <v>22.94</v>
      </c>
      <c r="FD45" s="222">
        <f t="shared" ref="FD45:HB45" si="88">FD34</f>
        <v>23.84</v>
      </c>
      <c r="FE45" s="222">
        <f t="shared" si="88"/>
        <v>23.87</v>
      </c>
      <c r="FF45" s="222">
        <f t="shared" si="88"/>
        <v>22.96</v>
      </c>
      <c r="FG45" s="222">
        <f t="shared" si="88"/>
        <v>22.6</v>
      </c>
      <c r="FH45" s="222">
        <f t="shared" si="88"/>
        <v>22.37</v>
      </c>
      <c r="FI45" s="222">
        <f t="shared" si="88"/>
        <v>23.1</v>
      </c>
      <c r="FJ45" s="222">
        <f t="shared" si="88"/>
        <v>23.24</v>
      </c>
      <c r="FK45" s="222">
        <f t="shared" si="88"/>
        <v>23.55</v>
      </c>
      <c r="FL45" s="222">
        <f t="shared" si="88"/>
        <v>22.85</v>
      </c>
      <c r="FM45" s="222">
        <f t="shared" si="88"/>
        <v>22.74</v>
      </c>
      <c r="FN45" s="222">
        <f t="shared" si="88"/>
        <v>22.81</v>
      </c>
      <c r="FO45" s="222">
        <f t="shared" si="88"/>
        <v>23.12</v>
      </c>
      <c r="FP45" s="222">
        <f t="shared" si="88"/>
        <v>23.97</v>
      </c>
      <c r="FQ45" s="222">
        <f t="shared" si="88"/>
        <v>23.83</v>
      </c>
      <c r="FR45" s="222">
        <f t="shared" si="88"/>
        <v>22.82</v>
      </c>
      <c r="FS45" s="222">
        <f t="shared" si="88"/>
        <v>22.77</v>
      </c>
      <c r="FT45" s="222">
        <f t="shared" si="88"/>
        <v>22.72</v>
      </c>
      <c r="FU45" s="222">
        <f t="shared" si="88"/>
        <v>22.36</v>
      </c>
      <c r="FV45" s="222">
        <f t="shared" si="88"/>
        <v>21.94</v>
      </c>
      <c r="FW45" s="222">
        <f t="shared" si="88"/>
        <v>21.38</v>
      </c>
      <c r="FX45" s="222">
        <f t="shared" si="88"/>
        <v>20.09</v>
      </c>
      <c r="FY45" s="222">
        <f t="shared" si="88"/>
        <v>19.68</v>
      </c>
      <c r="FZ45" s="222">
        <f t="shared" si="88"/>
        <v>16.5</v>
      </c>
      <c r="GA45" s="222">
        <f t="shared" si="88"/>
        <v>13.37</v>
      </c>
      <c r="GB45" s="222">
        <f t="shared" si="88"/>
        <v>16.46</v>
      </c>
      <c r="GC45" s="222">
        <f t="shared" si="88"/>
        <v>15.6</v>
      </c>
      <c r="GD45" s="222">
        <f t="shared" si="88"/>
        <v>14.82</v>
      </c>
      <c r="GE45" s="222">
        <f t="shared" si="88"/>
        <v>15.34</v>
      </c>
      <c r="GF45" s="222">
        <f t="shared" si="88"/>
        <v>15.29</v>
      </c>
      <c r="GG45" s="222">
        <f t="shared" si="88"/>
        <v>14.37</v>
      </c>
      <c r="GH45" s="222">
        <f t="shared" si="88"/>
        <v>13.05</v>
      </c>
      <c r="GI45" s="222">
        <f t="shared" si="88"/>
        <v>12.02</v>
      </c>
      <c r="GJ45" s="222">
        <f t="shared" si="88"/>
        <v>12.44</v>
      </c>
      <c r="GK45" s="222">
        <f t="shared" si="88"/>
        <v>12.38</v>
      </c>
      <c r="GL45" s="222">
        <f t="shared" si="88"/>
        <v>10.57</v>
      </c>
      <c r="GM45" s="222">
        <f t="shared" si="88"/>
        <v>8.9</v>
      </c>
      <c r="GN45" s="222">
        <f t="shared" si="88"/>
        <v>8.7799999999999994</v>
      </c>
      <c r="GO45" s="222">
        <f t="shared" si="88"/>
        <v>9.4600000000000009</v>
      </c>
      <c r="GP45" s="222">
        <f t="shared" si="88"/>
        <v>9.9700000000000006</v>
      </c>
      <c r="GQ45" s="222">
        <f t="shared" si="88"/>
        <v>10.75</v>
      </c>
      <c r="GR45" s="222">
        <f t="shared" si="88"/>
        <v>12.22</v>
      </c>
      <c r="GS45" s="222">
        <f t="shared" si="88"/>
        <v>12.08</v>
      </c>
      <c r="GT45" s="222">
        <f t="shared" si="88"/>
        <v>11.41</v>
      </c>
      <c r="GU45" s="222">
        <f t="shared" si="88"/>
        <v>11.36</v>
      </c>
      <c r="GV45" s="222">
        <f t="shared" si="88"/>
        <v>11.99</v>
      </c>
      <c r="GW45" s="222">
        <f t="shared" si="88"/>
        <v>12.11</v>
      </c>
      <c r="GX45" s="222">
        <f t="shared" si="88"/>
        <v>12.26</v>
      </c>
      <c r="GY45" s="222">
        <f t="shared" si="88"/>
        <v>12.95</v>
      </c>
      <c r="GZ45" s="222">
        <f t="shared" si="88"/>
        <v>13.197950000000001</v>
      </c>
      <c r="HA45" s="222">
        <f t="shared" si="88"/>
        <v>12.89302</v>
      </c>
      <c r="HB45" s="222">
        <f t="shared" si="88"/>
        <v>13.323119999999999</v>
      </c>
    </row>
    <row r="46" spans="2:210" x14ac:dyDescent="0.3">
      <c r="D46" s="228"/>
      <c r="E46" s="216" t="s">
        <v>159</v>
      </c>
      <c r="O46" s="222">
        <f>O42</f>
        <v>6.3666944060161166</v>
      </c>
      <c r="P46" s="222">
        <f t="shared" ref="P46:CA46" si="89">P42</f>
        <v>6.2729602964875033</v>
      </c>
      <c r="Q46" s="222">
        <f t="shared" si="89"/>
        <v>5.8475525341765371</v>
      </c>
      <c r="R46" s="222">
        <f t="shared" si="89"/>
        <v>5.7826597314338182</v>
      </c>
      <c r="S46" s="222">
        <f t="shared" si="89"/>
        <v>6.0566513207465542</v>
      </c>
      <c r="T46" s="222">
        <f t="shared" si="89"/>
        <v>6.0278100139606607</v>
      </c>
      <c r="U46" s="222">
        <f t="shared" si="89"/>
        <v>5.5375099990091474</v>
      </c>
      <c r="V46" s="222">
        <f t="shared" si="89"/>
        <v>5.6096135410249692</v>
      </c>
      <c r="W46" s="222">
        <f t="shared" si="89"/>
        <v>5.9412866437051504</v>
      </c>
      <c r="X46" s="222">
        <f t="shared" si="89"/>
        <v>4.8669519541713386</v>
      </c>
      <c r="Y46" s="222">
        <f t="shared" si="89"/>
        <v>4.5064367195520045</v>
      </c>
      <c r="Z46" s="222">
        <f t="shared" si="89"/>
        <v>4.0089262403784751</v>
      </c>
      <c r="AA46" s="222">
        <f t="shared" si="89"/>
        <v>4.1891837201625997</v>
      </c>
      <c r="AB46" s="222">
        <f t="shared" si="89"/>
        <v>4.2108148377775629</v>
      </c>
      <c r="AC46" s="222">
        <f t="shared" si="89"/>
        <v>4.6362226000885292</v>
      </c>
      <c r="AD46" s="222">
        <f t="shared" si="89"/>
        <v>5.0472088838532896</v>
      </c>
      <c r="AE46" s="222">
        <f t="shared" si="89"/>
        <v>5.1121022366981812</v>
      </c>
      <c r="AF46" s="222">
        <f t="shared" si="89"/>
        <v>4.960686063699951</v>
      </c>
      <c r="AG46" s="222">
        <f t="shared" si="89"/>
        <v>5.2058357961246218</v>
      </c>
      <c r="AH46" s="222">
        <f t="shared" si="89"/>
        <v>5.4221447718655709</v>
      </c>
      <c r="AI46" s="222">
        <f t="shared" si="89"/>
        <v>5.970127400388872</v>
      </c>
      <c r="AJ46" s="222">
        <f t="shared" si="89"/>
        <v>6.1143339343183429</v>
      </c>
      <c r="AK46" s="222">
        <f t="shared" si="89"/>
        <v>5.5447207382822503</v>
      </c>
      <c r="AL46" s="222">
        <f t="shared" si="89"/>
        <v>5.8619734626205693</v>
      </c>
      <c r="AM46" s="222">
        <f t="shared" si="89"/>
        <v>6.5974237600989261</v>
      </c>
      <c r="AN46" s="222">
        <f t="shared" si="89"/>
        <v>7.3400847968503831</v>
      </c>
      <c r="AO46" s="222">
        <f t="shared" si="89"/>
        <v>7.5275524658054387</v>
      </c>
      <c r="AP46" s="222">
        <f t="shared" si="89"/>
        <v>6.590213570927995</v>
      </c>
      <c r="AQ46" s="222">
        <f t="shared" si="89"/>
        <v>7.3400847968503831</v>
      </c>
      <c r="AR46" s="222">
        <f t="shared" si="89"/>
        <v>7.5203422766345076</v>
      </c>
      <c r="AS46" s="222">
        <f t="shared" si="89"/>
        <v>5.9196555260901862</v>
      </c>
      <c r="AT46" s="222">
        <f t="shared" si="89"/>
        <v>5.4726171962664285</v>
      </c>
      <c r="AU46" s="222">
        <f t="shared" si="89"/>
        <v>5.5230890705651134</v>
      </c>
      <c r="AV46" s="222">
        <f t="shared" si="89"/>
        <v>5.8908142193042927</v>
      </c>
      <c r="AW46" s="222">
        <f t="shared" si="89"/>
        <v>6.2873806748293637</v>
      </c>
      <c r="AX46" s="222">
        <f t="shared" si="89"/>
        <v>5.8908142193042927</v>
      </c>
      <c r="AY46" s="222">
        <f t="shared" si="89"/>
        <v>6.0927028167033788</v>
      </c>
      <c r="AZ46" s="222">
        <f t="shared" si="89"/>
        <v>6.3306429100592911</v>
      </c>
      <c r="BA46" s="222">
        <f t="shared" si="89"/>
        <v>6.6983680587984695</v>
      </c>
      <c r="BB46" s="222">
        <f t="shared" si="89"/>
        <v>7.203089002194015</v>
      </c>
      <c r="BC46" s="222">
        <f t="shared" si="89"/>
        <v>7.3040333008935594</v>
      </c>
      <c r="BD46" s="222">
        <f t="shared" si="89"/>
        <v>7.4049770494909311</v>
      </c>
      <c r="BE46" s="222">
        <f t="shared" si="89"/>
        <v>7.6861788279745982</v>
      </c>
      <c r="BF46" s="222">
        <f t="shared" si="89"/>
        <v>8.4288398647260578</v>
      </c>
      <c r="BG46" s="222">
        <f t="shared" si="89"/>
        <v>7.9529602281164049</v>
      </c>
      <c r="BH46" s="222">
        <f t="shared" si="89"/>
        <v>8.4288398647260578</v>
      </c>
      <c r="BI46" s="222">
        <f t="shared" si="89"/>
        <v>9.1715003513753413</v>
      </c>
      <c r="BJ46" s="222">
        <f t="shared" si="89"/>
        <v>9.6185386811990998</v>
      </c>
      <c r="BK46" s="222">
        <f t="shared" si="89"/>
        <v>11.183174485888769</v>
      </c>
      <c r="BL46" s="222">
        <f t="shared" si="89"/>
        <v>10.570299054622749</v>
      </c>
      <c r="BM46" s="222">
        <f t="shared" si="89"/>
        <v>9.6257494204722018</v>
      </c>
      <c r="BN46" s="222">
        <f t="shared" si="89"/>
        <v>9.4671230583030432</v>
      </c>
      <c r="BO46" s="222">
        <f t="shared" si="89"/>
        <v>9.9141613881268</v>
      </c>
      <c r="BP46" s="222">
        <f t="shared" si="89"/>
        <v>11.428324218313438</v>
      </c>
      <c r="BQ46" s="222">
        <f t="shared" si="89"/>
        <v>12.084461884809388</v>
      </c>
      <c r="BR46" s="222">
        <f t="shared" si="89"/>
        <v>11.341800848057929</v>
      </c>
      <c r="BS46" s="222">
        <f t="shared" si="89"/>
        <v>11.904204405025263</v>
      </c>
      <c r="BT46" s="222">
        <f t="shared" si="89"/>
        <v>12.430555365831429</v>
      </c>
      <c r="BU46" s="222">
        <f t="shared" si="89"/>
        <v>13.360684621640114</v>
      </c>
      <c r="BV46" s="222">
        <f t="shared" si="89"/>
        <v>15.163259419481349</v>
      </c>
      <c r="BW46" s="222">
        <f t="shared" si="89"/>
        <v>13.375104999981975</v>
      </c>
      <c r="BX46" s="222">
        <f t="shared" si="89"/>
        <v>13.519310983809273</v>
      </c>
      <c r="BY46" s="222">
        <f t="shared" si="89"/>
        <v>14.76669274391541</v>
      </c>
      <c r="BZ46" s="222">
        <f t="shared" si="89"/>
        <v>15.545405056582824</v>
      </c>
      <c r="CA46" s="222">
        <f t="shared" si="89"/>
        <v>15.567035954156919</v>
      </c>
      <c r="CB46" s="222">
        <f t="shared" ref="CB46:EM46" si="90">CB42</f>
        <v>15.704031638792852</v>
      </c>
      <c r="CC46" s="222">
        <f t="shared" si="90"/>
        <v>16.071756897552465</v>
      </c>
      <c r="CD46" s="222">
        <f t="shared" si="90"/>
        <v>14.406177784347163</v>
      </c>
      <c r="CE46" s="222">
        <f t="shared" si="90"/>
        <v>13.20926811858058</v>
      </c>
      <c r="CF46" s="222">
        <f t="shared" si="90"/>
        <v>12.971328245265539</v>
      </c>
      <c r="CG46" s="222">
        <f t="shared" si="90"/>
        <v>13.951928935291171</v>
      </c>
      <c r="CH46" s="222">
        <f t="shared" si="90"/>
        <v>12.675705978419575</v>
      </c>
      <c r="CI46" s="222">
        <f t="shared" si="90"/>
        <v>12.906435552543254</v>
      </c>
      <c r="CJ46" s="222">
        <f t="shared" si="90"/>
        <v>13.497680086235178</v>
      </c>
      <c r="CK46" s="222">
        <f t="shared" si="90"/>
        <v>14.701800051193127</v>
      </c>
      <c r="CL46" s="222">
        <f t="shared" si="90"/>
        <v>15.177679797823211</v>
      </c>
      <c r="CM46" s="222">
        <f t="shared" si="90"/>
        <v>15.372357875990062</v>
      </c>
      <c r="CN46" s="222">
        <f t="shared" si="90"/>
        <v>15.754503733132408</v>
      </c>
      <c r="CO46" s="222">
        <f t="shared" si="90"/>
        <v>15.574246253348285</v>
      </c>
      <c r="CP46" s="222">
        <f t="shared" si="90"/>
        <v>16.223173180571127</v>
      </c>
      <c r="CQ46" s="222">
        <f t="shared" si="90"/>
        <v>17.138881177874474</v>
      </c>
      <c r="CR46" s="222">
        <f t="shared" si="90"/>
        <v>19.352443029623512</v>
      </c>
      <c r="CS46" s="222">
        <f t="shared" si="90"/>
        <v>19.359653328814879</v>
      </c>
      <c r="CT46" s="222">
        <f t="shared" si="90"/>
        <v>19.366863628006247</v>
      </c>
      <c r="CU46" s="222">
        <f t="shared" si="90"/>
        <v>19.424546021537164</v>
      </c>
      <c r="CV46" s="222">
        <f t="shared" si="90"/>
        <v>22.488923177867264</v>
      </c>
      <c r="CW46" s="222">
        <f t="shared" si="90"/>
        <v>24.031927204819365</v>
      </c>
      <c r="CX46" s="222">
        <f t="shared" si="90"/>
        <v>26.382484741204337</v>
      </c>
      <c r="CY46" s="222">
        <f t="shared" si="90"/>
        <v>28.358106719638336</v>
      </c>
      <c r="CZ46" s="222">
        <f t="shared" si="90"/>
        <v>28.906089458182066</v>
      </c>
      <c r="DA46" s="222">
        <f t="shared" si="90"/>
        <v>24.702485029616305</v>
      </c>
      <c r="DB46" s="222">
        <f t="shared" si="90"/>
        <v>23.541626859806549</v>
      </c>
      <c r="DC46" s="222">
        <f t="shared" si="90"/>
        <v>18.768408795122955</v>
      </c>
      <c r="DD46" s="222">
        <f t="shared" si="90"/>
        <v>14.334074792433514</v>
      </c>
      <c r="DE46" s="222">
        <f t="shared" si="90"/>
        <v>10.945234172491988</v>
      </c>
      <c r="DF46" s="222">
        <f t="shared" si="90"/>
        <v>10.68566340160285</v>
      </c>
      <c r="DG46" s="222">
        <f t="shared" si="90"/>
        <v>9.8060069002563264</v>
      </c>
      <c r="DH46" s="222">
        <f t="shared" si="90"/>
        <v>9.2363932641384956</v>
      </c>
      <c r="DI46" s="222">
        <f t="shared" si="90"/>
        <v>10.505405921818726</v>
      </c>
      <c r="DJ46" s="222">
        <f t="shared" si="90"/>
        <v>10.721714897559673</v>
      </c>
      <c r="DK46" s="222">
        <f t="shared" si="90"/>
        <v>13.108323929901472</v>
      </c>
      <c r="DL46" s="222">
        <f t="shared" si="90"/>
        <v>12.791070765481415</v>
      </c>
      <c r="DM46" s="222">
        <f t="shared" si="90"/>
        <v>13.858195045803425</v>
      </c>
      <c r="DN46" s="222">
        <f t="shared" si="90"/>
        <v>13.230899016154675</v>
      </c>
      <c r="DO46" s="222">
        <f t="shared" si="90"/>
        <v>13.923087738525711</v>
      </c>
      <c r="DP46" s="222">
        <f t="shared" si="90"/>
        <v>14.690155417999071</v>
      </c>
      <c r="DQ46" s="222">
        <f t="shared" si="90"/>
        <v>14.805671621343928</v>
      </c>
      <c r="DR46" s="222">
        <f t="shared" si="90"/>
        <v>15.556400762849655</v>
      </c>
      <c r="DS46" s="222">
        <f t="shared" si="90"/>
        <v>15.551158875337535</v>
      </c>
      <c r="DT46" s="222">
        <f t="shared" si="90"/>
        <v>15.522115790194714</v>
      </c>
      <c r="DU46" s="222">
        <f t="shared" si="90"/>
        <v>15.769825618914057</v>
      </c>
      <c r="DV46" s="222">
        <f t="shared" si="90"/>
        <v>16.14357868779765</v>
      </c>
      <c r="DW46" s="222">
        <f t="shared" si="90"/>
        <v>16.350261914118125</v>
      </c>
      <c r="DX46" s="222">
        <f t="shared" si="90"/>
        <v>16.396429459840437</v>
      </c>
      <c r="DY46" s="222">
        <f t="shared" si="90"/>
        <v>16.196934901813751</v>
      </c>
      <c r="DZ46" s="222">
        <f t="shared" si="90"/>
        <v>16.12561783251196</v>
      </c>
      <c r="EA46" s="222">
        <f t="shared" si="90"/>
        <v>16.315529902913323</v>
      </c>
      <c r="EB46" s="222">
        <f t="shared" si="90"/>
        <v>16.229770604331229</v>
      </c>
      <c r="EC46" s="222">
        <f t="shared" si="90"/>
        <v>16.396530404029118</v>
      </c>
      <c r="ED46" s="222">
        <f t="shared" si="90"/>
        <v>16.436028422999414</v>
      </c>
      <c r="EE46" s="222">
        <f t="shared" si="90"/>
        <v>18.912614778950253</v>
      </c>
      <c r="EF46" s="222">
        <f t="shared" si="90"/>
        <v>20.31862312126642</v>
      </c>
      <c r="EG46" s="222">
        <f t="shared" si="90"/>
        <v>22.791755743904595</v>
      </c>
      <c r="EH46" s="222">
        <f t="shared" si="90"/>
        <v>23.837249126652512</v>
      </c>
      <c r="EI46" s="222">
        <f t="shared" si="90"/>
        <v>23.217163396195126</v>
      </c>
      <c r="EJ46" s="222">
        <f t="shared" si="90"/>
        <v>22.625918862503198</v>
      </c>
      <c r="EK46" s="222">
        <f t="shared" si="90"/>
        <v>22.481712878675904</v>
      </c>
      <c r="EL46" s="222">
        <f t="shared" si="90"/>
        <v>22.041884628002638</v>
      </c>
      <c r="EM46" s="222">
        <f t="shared" si="90"/>
        <v>22.056305226385369</v>
      </c>
      <c r="EN46" s="222">
        <f t="shared" ref="EN46:FB46" si="91">EN42</f>
        <v>21.537163684607094</v>
      </c>
      <c r="EO46" s="222">
        <f t="shared" si="91"/>
        <v>22.52497467382409</v>
      </c>
      <c r="EP46" s="222">
        <f t="shared" si="91"/>
        <v>21.364116504014337</v>
      </c>
      <c r="EQ46" s="222">
        <f t="shared" si="91"/>
        <v>22.258193603743585</v>
      </c>
      <c r="ER46" s="222">
        <f t="shared" si="91"/>
        <v>23.116219207516021</v>
      </c>
      <c r="ES46" s="222">
        <f t="shared" si="91"/>
        <v>24.060768401584824</v>
      </c>
      <c r="ET46" s="222">
        <f t="shared" si="91"/>
        <v>23.671412245251116</v>
      </c>
      <c r="EU46" s="222">
        <f t="shared" si="91"/>
        <v>22.351927493231333</v>
      </c>
      <c r="EV46" s="222">
        <f t="shared" si="91"/>
        <v>19.958108161698171</v>
      </c>
      <c r="EW46" s="222">
        <f t="shared" si="91"/>
        <v>20.592614490538288</v>
      </c>
      <c r="EX46" s="222">
        <f t="shared" si="91"/>
        <v>22.517764374632726</v>
      </c>
      <c r="EY46" s="222">
        <f t="shared" si="91"/>
        <v>23.671412245251116</v>
      </c>
      <c r="EZ46" s="222">
        <f t="shared" si="91"/>
        <v>23.152270703472844</v>
      </c>
      <c r="FA46" s="222">
        <f t="shared" si="91"/>
        <v>21.955361037706261</v>
      </c>
      <c r="FB46" s="222">
        <f t="shared" si="91"/>
        <v>21.688579967625756</v>
      </c>
      <c r="FC46" s="222">
        <f>FC42</f>
        <v>22.474502579484536</v>
      </c>
      <c r="FD46" s="222">
        <f t="shared" ref="FD46:HB46" si="92">FD42</f>
        <v>23.750725536356128</v>
      </c>
      <c r="FE46" s="222">
        <f t="shared" si="92"/>
        <v>22.135618517490382</v>
      </c>
      <c r="FF46" s="222">
        <f t="shared" si="92"/>
        <v>21.06849423716837</v>
      </c>
      <c r="FG46" s="222">
        <f t="shared" si="92"/>
        <v>20.095103846334105</v>
      </c>
      <c r="FH46" s="222">
        <f t="shared" si="92"/>
        <v>20.282571625309593</v>
      </c>
      <c r="FI46" s="222">
        <f t="shared" si="92"/>
        <v>20.967550048489262</v>
      </c>
      <c r="FJ46" s="222">
        <f t="shared" si="92"/>
        <v>21.645318172477566</v>
      </c>
      <c r="FK46" s="222">
        <f t="shared" si="92"/>
        <v>21.919309541749435</v>
      </c>
      <c r="FL46" s="222">
        <f t="shared" si="92"/>
        <v>21.133386929890658</v>
      </c>
      <c r="FM46" s="222">
        <f t="shared" si="92"/>
        <v>20.787292568705141</v>
      </c>
      <c r="FN46" s="222">
        <f t="shared" si="92"/>
        <v>21.688579967625756</v>
      </c>
      <c r="FO46" s="222">
        <f t="shared" si="92"/>
        <v>21.537163684607094</v>
      </c>
      <c r="FP46" s="222">
        <f t="shared" si="92"/>
        <v>21.587635778946648</v>
      </c>
      <c r="FQ46" s="222">
        <f t="shared" si="92"/>
        <v>21.212700220995668</v>
      </c>
      <c r="FR46" s="222">
        <f t="shared" si="92"/>
        <v>21.133386929890658</v>
      </c>
      <c r="FS46" s="222">
        <f t="shared" si="92"/>
        <v>21.378537102397065</v>
      </c>
      <c r="FT46" s="222">
        <f t="shared" si="92"/>
        <v>21.234331118569767</v>
      </c>
      <c r="FU46" s="222">
        <f t="shared" si="92"/>
        <v>20.953129450106534</v>
      </c>
      <c r="FV46" s="222">
        <f t="shared" si="92"/>
        <v>21.025232442020187</v>
      </c>
      <c r="FW46" s="222">
        <f t="shared" si="92"/>
        <v>20.433987908328255</v>
      </c>
      <c r="FX46" s="222">
        <f t="shared" si="92"/>
        <v>18.573730716956103</v>
      </c>
      <c r="FY46" s="222">
        <f t="shared" si="92"/>
        <v>17.542657932590917</v>
      </c>
      <c r="FZ46" s="222">
        <f t="shared" si="92"/>
        <v>14.62248676008811</v>
      </c>
      <c r="GA46" s="222">
        <f t="shared" si="92"/>
        <v>11.774418579498956</v>
      </c>
      <c r="GB46" s="222">
        <f t="shared" si="92"/>
        <v>12.596392687314561</v>
      </c>
      <c r="GC46" s="222">
        <f t="shared" si="92"/>
        <v>12.733388371950495</v>
      </c>
      <c r="GD46" s="222">
        <f t="shared" si="92"/>
        <v>12.538710293783641</v>
      </c>
      <c r="GE46" s="222">
        <f t="shared" si="92"/>
        <v>14.269182099711228</v>
      </c>
      <c r="GF46" s="222">
        <f t="shared" si="92"/>
        <v>13.375104999981975</v>
      </c>
      <c r="GG46" s="222">
        <f t="shared" si="92"/>
        <v>12.214246830172218</v>
      </c>
      <c r="GH46" s="222">
        <f t="shared" si="92"/>
        <v>10.930813574109258</v>
      </c>
      <c r="GI46" s="222">
        <f t="shared" si="92"/>
        <v>10.563088315349647</v>
      </c>
      <c r="GJ46" s="222">
        <f t="shared" si="92"/>
        <v>10.620770708880565</v>
      </c>
      <c r="GK46" s="222">
        <f t="shared" si="92"/>
        <v>10.267466048503683</v>
      </c>
      <c r="GL46" s="222">
        <f t="shared" si="92"/>
        <v>8.8830886037616139</v>
      </c>
      <c r="GM46" s="222">
        <f t="shared" si="92"/>
        <v>7.484290560636814</v>
      </c>
      <c r="GN46" s="222">
        <f t="shared" si="92"/>
        <v>7.4410287654886247</v>
      </c>
      <c r="GO46" s="222">
        <f t="shared" si="92"/>
        <v>8.1692689838164831</v>
      </c>
      <c r="GP46" s="222">
        <f t="shared" si="92"/>
        <v>8.5586251401501912</v>
      </c>
      <c r="GQ46" s="222">
        <f t="shared" si="92"/>
        <v>9.6762215148117559</v>
      </c>
      <c r="GR46" s="222">
        <f t="shared" si="92"/>
        <v>10.55587801615828</v>
      </c>
      <c r="GS46" s="222">
        <f t="shared" si="92"/>
        <v>10.043946773571371</v>
      </c>
      <c r="GT46" s="222">
        <f t="shared" si="92"/>
        <v>9.5896979245153791</v>
      </c>
      <c r="GU46" s="222">
        <f t="shared" si="92"/>
        <v>10.051157072762736</v>
      </c>
      <c r="GV46" s="222">
        <f t="shared" si="92"/>
        <v>10.858710582195609</v>
      </c>
      <c r="GW46" s="222">
        <f t="shared" si="92"/>
        <v>10.281886646886413</v>
      </c>
      <c r="GX46" s="222">
        <f t="shared" si="92"/>
        <v>11.096650455510654</v>
      </c>
      <c r="GY46" s="222">
        <f t="shared" si="92"/>
        <v>11.413903619930711</v>
      </c>
      <c r="GZ46" s="222">
        <f t="shared" si="92"/>
        <v>11.647625468218804</v>
      </c>
      <c r="HA46" s="222">
        <f t="shared" si="92"/>
        <v>11.221590519898623</v>
      </c>
      <c r="HB46" s="222">
        <f t="shared" si="92"/>
        <v>11.576142562035612</v>
      </c>
    </row>
    <row r="47" spans="2:210" x14ac:dyDescent="0.3">
      <c r="D47" s="228"/>
      <c r="E47" s="216" t="s">
        <v>161</v>
      </c>
      <c r="FB47" s="216" t="s">
        <v>161</v>
      </c>
      <c r="FC47" s="222">
        <f>FC38</f>
        <v>21.962571336897629</v>
      </c>
      <c r="FD47" s="222">
        <f t="shared" ref="FD47:HB47" si="93">FD38</f>
        <v>23.498365064658358</v>
      </c>
      <c r="FE47" s="222">
        <f t="shared" si="93"/>
        <v>22.222142107786762</v>
      </c>
      <c r="FF47" s="222">
        <f t="shared" si="93"/>
        <v>21.407378299162524</v>
      </c>
      <c r="FG47" s="222">
        <f t="shared" si="93"/>
        <v>21.328065008057511</v>
      </c>
      <c r="FH47" s="222">
        <f t="shared" si="93"/>
        <v>21.075704536359737</v>
      </c>
      <c r="FI47" s="222">
        <f t="shared" si="93"/>
        <v>21.739052061965314</v>
      </c>
      <c r="FJ47" s="222">
        <f t="shared" si="93"/>
        <v>22.23656270616949</v>
      </c>
      <c r="FK47" s="222">
        <f t="shared" si="93"/>
        <v>22.31587599727451</v>
      </c>
      <c r="FL47" s="222">
        <f t="shared" si="93"/>
        <v>21.674159369243029</v>
      </c>
      <c r="FM47" s="222">
        <f t="shared" si="93"/>
        <v>21.263172315335225</v>
      </c>
      <c r="FN47" s="222">
        <f t="shared" si="93"/>
        <v>21.616476975712111</v>
      </c>
      <c r="FO47" s="222">
        <f t="shared" si="93"/>
        <v>21.493901889458908</v>
      </c>
      <c r="FP47" s="222">
        <f t="shared" si="93"/>
        <v>22.287034800509048</v>
      </c>
      <c r="FQ47" s="222">
        <f t="shared" si="93"/>
        <v>21.854416849027153</v>
      </c>
      <c r="FR47" s="222">
        <f t="shared" si="93"/>
        <v>21.825575652261691</v>
      </c>
      <c r="FS47" s="222">
        <f t="shared" si="93"/>
        <v>21.537163684607094</v>
      </c>
      <c r="FT47" s="222">
        <f t="shared" si="93"/>
        <v>21.436219495927986</v>
      </c>
      <c r="FU47" s="222">
        <f t="shared" si="93"/>
        <v>21.061283937977009</v>
      </c>
      <c r="FV47" s="222">
        <f t="shared" si="93"/>
        <v>20.909867654958344</v>
      </c>
      <c r="FW47" s="222">
        <f t="shared" si="93"/>
        <v>20.232099530970039</v>
      </c>
      <c r="FX47" s="222">
        <f t="shared" si="93"/>
        <v>19.027979566012093</v>
      </c>
      <c r="FY47" s="222">
        <f t="shared" si="93"/>
        <v>18.443945331511532</v>
      </c>
      <c r="FZ47" s="222">
        <f t="shared" si="93"/>
        <v>14.276392398902592</v>
      </c>
      <c r="GA47" s="222">
        <f t="shared" si="93"/>
        <v>11.651843493245751</v>
      </c>
      <c r="GB47" s="222">
        <f t="shared" si="93"/>
        <v>13.418366795130165</v>
      </c>
      <c r="GC47" s="222">
        <f t="shared" si="93"/>
        <v>13.086693032327377</v>
      </c>
      <c r="GD47" s="222">
        <f t="shared" si="93"/>
        <v>13.014590040413728</v>
      </c>
      <c r="GE47" s="222">
        <f t="shared" si="93"/>
        <v>14.225920304563038</v>
      </c>
      <c r="GF47" s="222">
        <f t="shared" si="93"/>
        <v>13.562572778957463</v>
      </c>
      <c r="GG47" s="222">
        <f t="shared" si="93"/>
        <v>12.466607301869992</v>
      </c>
      <c r="GH47" s="222">
        <f t="shared" si="93"/>
        <v>11.262487336912045</v>
      </c>
      <c r="GI47" s="222">
        <f t="shared" si="93"/>
        <v>11.18317404580703</v>
      </c>
      <c r="GJ47" s="222">
        <f t="shared" si="93"/>
        <v>11.334590328825694</v>
      </c>
      <c r="GK47" s="222">
        <f t="shared" si="93"/>
        <v>10.49819562262736</v>
      </c>
      <c r="GL47" s="222">
        <f t="shared" si="93"/>
        <v>8.4793118490451764</v>
      </c>
      <c r="GM47" s="222">
        <f t="shared" si="93"/>
        <v>7.3184536792354198</v>
      </c>
      <c r="GN47" s="222">
        <f t="shared" si="93"/>
        <v>7.5203420565936385</v>
      </c>
      <c r="GO47" s="222">
        <f t="shared" si="93"/>
        <v>8.5730457385329206</v>
      </c>
      <c r="GP47" s="222">
        <f t="shared" si="93"/>
        <v>9.0200842883975465</v>
      </c>
      <c r="GQ47" s="222">
        <f t="shared" si="93"/>
        <v>10.325148442034601</v>
      </c>
      <c r="GR47" s="222">
        <f t="shared" si="93"/>
        <v>11.038968061979732</v>
      </c>
      <c r="GS47" s="222">
        <f t="shared" si="93"/>
        <v>10.281886646886413</v>
      </c>
      <c r="GT47" s="222">
        <f t="shared" si="93"/>
        <v>10.382830835565521</v>
      </c>
      <c r="GU47" s="222">
        <f t="shared" si="93"/>
        <v>10.606350110497834</v>
      </c>
      <c r="GV47" s="222">
        <f t="shared" si="93"/>
        <v>11.478796312652992</v>
      </c>
      <c r="GW47" s="222">
        <f t="shared" si="93"/>
        <v>10.591929512115106</v>
      </c>
      <c r="GX47" s="222">
        <f t="shared" si="93"/>
        <v>11.579740501332102</v>
      </c>
      <c r="GY47" s="222">
        <f t="shared" si="93"/>
        <v>11.796049477073051</v>
      </c>
      <c r="GZ47" s="222">
        <f t="shared" si="93"/>
        <v>12.073235008886694</v>
      </c>
      <c r="HA47" s="222">
        <f t="shared" si="93"/>
        <v>11.542556988402236</v>
      </c>
      <c r="HB47" s="222">
        <f t="shared" si="93"/>
        <v>12.04099055090291</v>
      </c>
    </row>
    <row r="48" spans="2:210" x14ac:dyDescent="0.3">
      <c r="B48" s="229"/>
      <c r="C48" s="229"/>
      <c r="D48" s="228"/>
    </row>
    <row r="49" spans="2:210" x14ac:dyDescent="0.3">
      <c r="B49" s="229"/>
      <c r="C49" s="229"/>
      <c r="D49" s="228"/>
    </row>
    <row r="50" spans="2:210" x14ac:dyDescent="0.3">
      <c r="B50" s="229"/>
      <c r="C50" s="229"/>
      <c r="D50" s="228"/>
    </row>
    <row r="51" spans="2:210" x14ac:dyDescent="0.3">
      <c r="B51" s="229"/>
      <c r="C51" s="229"/>
      <c r="D51" s="230"/>
      <c r="M51" s="216" t="s">
        <v>162</v>
      </c>
      <c r="O51" s="222">
        <f t="shared" ref="O51:BZ51" si="94">O5</f>
        <v>29.590000152587891</v>
      </c>
      <c r="P51" s="222">
        <f t="shared" si="94"/>
        <v>29.610000610351563</v>
      </c>
      <c r="Q51" s="222">
        <f t="shared" si="94"/>
        <v>27.25</v>
      </c>
      <c r="R51" s="222">
        <f t="shared" si="94"/>
        <v>27.489999771118164</v>
      </c>
      <c r="S51" s="222">
        <f t="shared" si="94"/>
        <v>28.629999160766602</v>
      </c>
      <c r="T51" s="222">
        <f t="shared" si="94"/>
        <v>27.629999160766602</v>
      </c>
      <c r="U51" s="222">
        <f t="shared" si="94"/>
        <v>26.420000076293945</v>
      </c>
      <c r="V51" s="222">
        <f t="shared" si="94"/>
        <v>27.360000610351563</v>
      </c>
      <c r="W51" s="222">
        <f t="shared" si="94"/>
        <v>26.209999084472656</v>
      </c>
      <c r="X51" s="222">
        <f t="shared" si="94"/>
        <v>22.170000076293945</v>
      </c>
      <c r="Y51" s="222">
        <f t="shared" si="94"/>
        <v>19.639997482299805</v>
      </c>
      <c r="Z51" s="222">
        <f t="shared" si="94"/>
        <v>19.389999389648438</v>
      </c>
      <c r="AA51" s="222">
        <f t="shared" si="94"/>
        <v>19.709999084472656</v>
      </c>
      <c r="AB51" s="222">
        <f t="shared" si="94"/>
        <v>20.75</v>
      </c>
      <c r="AC51" s="222">
        <f t="shared" si="94"/>
        <v>24.530000686645508</v>
      </c>
      <c r="AD51" s="222">
        <f t="shared" si="94"/>
        <v>26.180000305175781</v>
      </c>
      <c r="AE51" s="222">
        <f t="shared" si="94"/>
        <v>27.040000915527344</v>
      </c>
      <c r="AF51" s="222">
        <f t="shared" si="94"/>
        <v>25.520000457763672</v>
      </c>
      <c r="AG51" s="222">
        <f t="shared" si="94"/>
        <v>26.969999313354492</v>
      </c>
      <c r="AH51" s="222">
        <f t="shared" si="94"/>
        <v>28.389999389648438</v>
      </c>
      <c r="AI51" s="222">
        <f t="shared" si="94"/>
        <v>29.659999847412109</v>
      </c>
      <c r="AJ51" s="222">
        <f t="shared" si="94"/>
        <v>28.840000152587891</v>
      </c>
      <c r="AK51" s="222">
        <f t="shared" si="94"/>
        <v>26.350000381469727</v>
      </c>
      <c r="AL51" s="222">
        <f t="shared" si="94"/>
        <v>29.459999084472656</v>
      </c>
      <c r="AM51" s="222">
        <f t="shared" si="94"/>
        <v>32.959999084472656</v>
      </c>
      <c r="AN51" s="222">
        <f t="shared" si="94"/>
        <v>35.830001831054688</v>
      </c>
      <c r="AO51" s="222">
        <f t="shared" si="94"/>
        <v>33.509998321533203</v>
      </c>
      <c r="AP51" s="222">
        <f t="shared" si="94"/>
        <v>32.959999084472656</v>
      </c>
      <c r="AQ51" s="222">
        <f t="shared" si="94"/>
        <v>35.830001831054688</v>
      </c>
      <c r="AR51" s="222">
        <f t="shared" si="94"/>
        <v>33.509998321533203</v>
      </c>
      <c r="AS51" s="222">
        <f t="shared" si="94"/>
        <v>28.170000076293945</v>
      </c>
      <c r="AT51" s="222">
        <f t="shared" si="94"/>
        <v>28.110000610351563</v>
      </c>
      <c r="AU51" s="222">
        <f t="shared" si="94"/>
        <v>30.659999847412109</v>
      </c>
      <c r="AV51" s="222">
        <f t="shared" si="94"/>
        <v>30.75</v>
      </c>
      <c r="AW51" s="222">
        <f t="shared" si="94"/>
        <v>31.569999694824219</v>
      </c>
      <c r="AX51" s="222">
        <f t="shared" si="94"/>
        <v>28.309999465942383</v>
      </c>
      <c r="AY51" s="222">
        <f t="shared" si="94"/>
        <v>30.340000152587891</v>
      </c>
      <c r="AZ51" s="222">
        <f t="shared" si="94"/>
        <v>31.110000610351563</v>
      </c>
      <c r="BA51" s="222">
        <f t="shared" si="94"/>
        <v>32.130001068115234</v>
      </c>
      <c r="BB51" s="222">
        <f t="shared" si="94"/>
        <v>34.310001373291016</v>
      </c>
      <c r="BC51" s="222">
        <f t="shared" si="94"/>
        <v>34.680000305175781</v>
      </c>
      <c r="BD51" s="222">
        <f t="shared" si="94"/>
        <v>36.740001678466797</v>
      </c>
      <c r="BE51" s="222">
        <f t="shared" si="94"/>
        <v>36.75</v>
      </c>
      <c r="BF51" s="222">
        <f t="shared" si="94"/>
        <v>40.279998779296875</v>
      </c>
      <c r="BG51" s="222">
        <f t="shared" si="94"/>
        <v>38.029998779296875</v>
      </c>
      <c r="BH51" s="222">
        <f t="shared" si="94"/>
        <v>40.779998779296875</v>
      </c>
      <c r="BI51" s="222">
        <f t="shared" si="94"/>
        <v>44.900001525878906</v>
      </c>
      <c r="BJ51" s="222">
        <f t="shared" si="94"/>
        <v>45.939998626708984</v>
      </c>
      <c r="BK51" s="222">
        <f t="shared" si="94"/>
        <v>53.270000457763672</v>
      </c>
      <c r="BL51" s="222">
        <f t="shared" si="94"/>
        <v>48.470001220703125</v>
      </c>
      <c r="BM51" s="222">
        <f t="shared" si="94"/>
        <v>43.180000305175781</v>
      </c>
      <c r="BN51" s="222">
        <f t="shared" si="94"/>
        <v>46.840000152587891</v>
      </c>
      <c r="BO51" s="222">
        <f t="shared" si="94"/>
        <v>48.150001525878906</v>
      </c>
      <c r="BP51" s="222">
        <f t="shared" si="94"/>
        <v>54.189998626708984</v>
      </c>
      <c r="BQ51" s="222">
        <f t="shared" si="94"/>
        <v>52.979999542236328</v>
      </c>
      <c r="BR51" s="222">
        <f t="shared" si="94"/>
        <v>49.830001831054688</v>
      </c>
      <c r="BS51" s="222">
        <f t="shared" si="94"/>
        <v>56.349998474121094</v>
      </c>
      <c r="BT51" s="222">
        <f t="shared" si="94"/>
        <v>59</v>
      </c>
      <c r="BU51" s="222">
        <f t="shared" si="94"/>
        <v>64.989997863769531</v>
      </c>
      <c r="BV51" s="222">
        <f t="shared" si="94"/>
        <v>65.489999999999995</v>
      </c>
      <c r="BW51" s="222">
        <f t="shared" si="94"/>
        <v>61.63</v>
      </c>
      <c r="BX51" s="222">
        <f t="shared" si="94"/>
        <v>62.69</v>
      </c>
      <c r="BY51" s="222">
        <f t="shared" si="94"/>
        <v>69.44</v>
      </c>
      <c r="BZ51" s="222">
        <f t="shared" si="94"/>
        <v>70.84</v>
      </c>
      <c r="CA51" s="222">
        <f t="shared" ref="CA51:EL51" si="95">CA5</f>
        <v>70.95</v>
      </c>
      <c r="CB51" s="222">
        <f t="shared" si="95"/>
        <v>74.41</v>
      </c>
      <c r="CC51" s="222">
        <f t="shared" si="95"/>
        <v>73.040000000000006</v>
      </c>
      <c r="CD51" s="222">
        <f t="shared" si="95"/>
        <v>63.8</v>
      </c>
      <c r="CE51" s="222">
        <f t="shared" si="95"/>
        <v>58.89</v>
      </c>
      <c r="CF51" s="222">
        <f t="shared" si="95"/>
        <v>59.08</v>
      </c>
      <c r="CG51" s="222">
        <f t="shared" si="95"/>
        <v>61.96</v>
      </c>
      <c r="CH51" s="222">
        <f t="shared" si="95"/>
        <v>54.51</v>
      </c>
      <c r="CI51" s="222">
        <f t="shared" si="95"/>
        <v>59.28</v>
      </c>
      <c r="CJ51" s="222">
        <f t="shared" si="95"/>
        <v>60.44</v>
      </c>
      <c r="CK51" s="222">
        <f t="shared" si="95"/>
        <v>63.98</v>
      </c>
      <c r="CL51" s="222">
        <f t="shared" si="95"/>
        <v>63.45</v>
      </c>
      <c r="CM51" s="222">
        <f t="shared" si="95"/>
        <v>67.489999999999995</v>
      </c>
      <c r="CN51" s="222">
        <f t="shared" si="95"/>
        <v>74.12</v>
      </c>
      <c r="CO51" s="222">
        <f t="shared" si="95"/>
        <v>72.36</v>
      </c>
      <c r="CP51" s="222">
        <f t="shared" si="95"/>
        <v>79.91</v>
      </c>
      <c r="CQ51" s="222">
        <f t="shared" si="95"/>
        <v>85.8</v>
      </c>
      <c r="CR51" s="222">
        <f t="shared" si="95"/>
        <v>94.77</v>
      </c>
      <c r="CS51" s="222">
        <f t="shared" si="95"/>
        <v>91.69</v>
      </c>
      <c r="CT51" s="222">
        <f t="shared" si="95"/>
        <v>92.97</v>
      </c>
      <c r="CU51" s="222">
        <f t="shared" si="95"/>
        <v>95.39</v>
      </c>
      <c r="CV51" s="222">
        <f t="shared" si="95"/>
        <v>105.45</v>
      </c>
      <c r="CW51" s="222">
        <f t="shared" si="95"/>
        <v>112.58</v>
      </c>
      <c r="CX51" s="222">
        <f t="shared" si="95"/>
        <v>125.4</v>
      </c>
      <c r="CY51" s="222">
        <f t="shared" si="95"/>
        <v>133.88</v>
      </c>
      <c r="CZ51" s="222">
        <f t="shared" si="95"/>
        <v>133.37</v>
      </c>
      <c r="DA51" s="222">
        <f t="shared" si="95"/>
        <v>116.67</v>
      </c>
      <c r="DB51" s="222">
        <f t="shared" si="95"/>
        <v>104.11</v>
      </c>
      <c r="DC51" s="222">
        <f t="shared" si="95"/>
        <v>76.61</v>
      </c>
      <c r="DD51" s="222">
        <f t="shared" si="95"/>
        <v>57.31</v>
      </c>
      <c r="DE51" s="222">
        <f t="shared" si="95"/>
        <v>41.12</v>
      </c>
      <c r="DF51" s="222">
        <f t="shared" si="95"/>
        <v>41.68</v>
      </c>
      <c r="DG51" s="222">
        <f t="shared" si="95"/>
        <v>39.090000000000003</v>
      </c>
      <c r="DH51" s="222">
        <f t="shared" si="95"/>
        <v>47.94</v>
      </c>
      <c r="DI51" s="222">
        <f t="shared" si="95"/>
        <v>49.66</v>
      </c>
      <c r="DJ51" s="222">
        <f t="shared" si="95"/>
        <v>59.05</v>
      </c>
      <c r="DK51" s="222">
        <f t="shared" si="95"/>
        <v>69.739999999999995</v>
      </c>
      <c r="DL51" s="222">
        <f t="shared" si="95"/>
        <v>64.150000000000006</v>
      </c>
      <c r="DM51" s="222">
        <f t="shared" si="95"/>
        <v>71.040000000000006</v>
      </c>
      <c r="DN51" s="222">
        <f t="shared" si="95"/>
        <v>69.41</v>
      </c>
      <c r="DO51" s="222">
        <f t="shared" si="95"/>
        <v>75.72</v>
      </c>
      <c r="DP51" s="222">
        <f t="shared" si="95"/>
        <v>77.989999999999995</v>
      </c>
      <c r="DQ51" s="222">
        <f t="shared" si="95"/>
        <v>74.47</v>
      </c>
      <c r="DR51" s="222">
        <f t="shared" si="95"/>
        <v>78</v>
      </c>
      <c r="DS51" s="222">
        <f t="shared" si="95"/>
        <v>77</v>
      </c>
      <c r="DT51" s="222">
        <f t="shared" si="95"/>
        <v>76</v>
      </c>
      <c r="DU51" s="222">
        <f t="shared" si="95"/>
        <v>78</v>
      </c>
      <c r="DV51" s="222">
        <f t="shared" si="95"/>
        <v>80</v>
      </c>
      <c r="DW51" s="222">
        <f t="shared" si="95"/>
        <v>82</v>
      </c>
      <c r="DX51" s="222">
        <f t="shared" si="95"/>
        <v>82</v>
      </c>
      <c r="DY51" s="222">
        <f t="shared" si="95"/>
        <v>81</v>
      </c>
      <c r="DZ51" s="222">
        <f t="shared" si="95"/>
        <v>80</v>
      </c>
      <c r="EA51" s="222">
        <f t="shared" si="95"/>
        <v>81</v>
      </c>
      <c r="EB51" s="222">
        <f t="shared" si="95"/>
        <v>81</v>
      </c>
      <c r="EC51" s="222">
        <f t="shared" si="95"/>
        <v>82</v>
      </c>
      <c r="ED51" s="222">
        <f t="shared" si="95"/>
        <v>82</v>
      </c>
      <c r="EE51" s="222">
        <f t="shared" si="95"/>
        <v>89.17</v>
      </c>
      <c r="EF51" s="222">
        <f t="shared" si="95"/>
        <v>88.58</v>
      </c>
      <c r="EG51" s="222">
        <f t="shared" si="95"/>
        <v>102.76</v>
      </c>
      <c r="EH51" s="222">
        <f t="shared" si="95"/>
        <v>109.53</v>
      </c>
      <c r="EI51" s="222">
        <f t="shared" si="95"/>
        <v>100.9</v>
      </c>
      <c r="EJ51" s="222">
        <f t="shared" si="95"/>
        <v>96.24</v>
      </c>
      <c r="EK51" s="222">
        <f t="shared" si="95"/>
        <v>97.3</v>
      </c>
      <c r="EL51" s="222">
        <f t="shared" si="95"/>
        <v>86.33</v>
      </c>
      <c r="EM51" s="222">
        <f t="shared" ref="EM51:FB51" si="96">EM5</f>
        <v>85.52</v>
      </c>
      <c r="EN51" s="222">
        <f t="shared" si="96"/>
        <v>86.32</v>
      </c>
      <c r="EO51" s="222">
        <f t="shared" si="96"/>
        <v>97.13</v>
      </c>
      <c r="EP51" s="222">
        <f t="shared" si="96"/>
        <v>98.53</v>
      </c>
      <c r="EQ51" s="222">
        <f t="shared" si="96"/>
        <v>100.27</v>
      </c>
      <c r="ER51" s="222">
        <f t="shared" si="96"/>
        <v>102.2</v>
      </c>
      <c r="ES51" s="222">
        <f t="shared" si="96"/>
        <v>106.16</v>
      </c>
      <c r="ET51" s="222">
        <f t="shared" si="96"/>
        <v>103.32</v>
      </c>
      <c r="EU51" s="222">
        <f t="shared" si="96"/>
        <v>94.65</v>
      </c>
      <c r="EV51" s="222">
        <f t="shared" si="96"/>
        <v>82.3</v>
      </c>
      <c r="EW51" s="222">
        <f t="shared" si="96"/>
        <v>87.9</v>
      </c>
      <c r="EX51" s="222">
        <f t="shared" si="96"/>
        <v>94.3</v>
      </c>
      <c r="EY51" s="222">
        <f t="shared" si="96"/>
        <v>94.51</v>
      </c>
      <c r="EZ51" s="222">
        <f t="shared" si="96"/>
        <v>89.491304348</v>
      </c>
      <c r="FA51" s="222">
        <f t="shared" si="96"/>
        <v>86.53</v>
      </c>
      <c r="FB51" s="222">
        <f t="shared" si="96"/>
        <v>87.86</v>
      </c>
      <c r="FC51" s="222">
        <f>FC5</f>
        <v>94.757000000000005</v>
      </c>
      <c r="FD51" s="222">
        <f t="shared" ref="FD51:HB51" si="97">FD5</f>
        <v>95.308999999999997</v>
      </c>
      <c r="FE51" s="222">
        <f t="shared" si="97"/>
        <v>92.938999999999993</v>
      </c>
      <c r="FF51" s="222">
        <f t="shared" si="97"/>
        <v>92.021000000000001</v>
      </c>
      <c r="FG51" s="222">
        <f t="shared" si="97"/>
        <v>94.51</v>
      </c>
      <c r="FH51" s="222">
        <f t="shared" si="97"/>
        <v>95.772999999999996</v>
      </c>
      <c r="FI51" s="222">
        <f t="shared" si="97"/>
        <v>104.67100000000001</v>
      </c>
      <c r="FJ51" s="222">
        <f t="shared" si="97"/>
        <v>106.57299999999999</v>
      </c>
      <c r="FK51" s="222">
        <f t="shared" si="97"/>
        <v>106.29</v>
      </c>
      <c r="FL51" s="222">
        <f t="shared" si="97"/>
        <v>100.538</v>
      </c>
      <c r="FM51" s="222">
        <f t="shared" si="97"/>
        <v>93.864000000000004</v>
      </c>
      <c r="FN51" s="222">
        <f t="shared" si="97"/>
        <v>97.625</v>
      </c>
      <c r="FO51" s="222">
        <f t="shared" si="97"/>
        <v>94.617000000000004</v>
      </c>
      <c r="FP51" s="222">
        <f t="shared" si="97"/>
        <v>100.81699999999999</v>
      </c>
      <c r="FQ51" s="222">
        <f t="shared" si="97"/>
        <v>100.804</v>
      </c>
      <c r="FR51" s="222">
        <f t="shared" si="97"/>
        <v>102.069</v>
      </c>
      <c r="FS51" s="222">
        <f t="shared" si="97"/>
        <v>102.17700000000001</v>
      </c>
      <c r="FT51" s="222">
        <f t="shared" si="97"/>
        <v>105.794</v>
      </c>
      <c r="FU51" s="222">
        <f t="shared" si="97"/>
        <v>103.58799999999999</v>
      </c>
      <c r="FV51" s="222">
        <f t="shared" si="97"/>
        <v>96.534999999999997</v>
      </c>
      <c r="FW51" s="222">
        <f t="shared" si="97"/>
        <v>93.212000000000003</v>
      </c>
      <c r="FX51" s="222">
        <f t="shared" si="97"/>
        <v>84.397000000000006</v>
      </c>
      <c r="FY51" s="222">
        <f t="shared" si="97"/>
        <v>75.789000000000001</v>
      </c>
      <c r="FZ51" s="222">
        <f t="shared" si="97"/>
        <v>59.29</v>
      </c>
      <c r="GA51" s="222">
        <f t="shared" si="97"/>
        <v>47.216999999999999</v>
      </c>
      <c r="GB51" s="222">
        <f t="shared" si="97"/>
        <v>50.584000000000003</v>
      </c>
      <c r="GC51" s="222">
        <f t="shared" si="97"/>
        <v>47.823</v>
      </c>
      <c r="GD51" s="222">
        <f t="shared" si="97"/>
        <v>54.453000000000003</v>
      </c>
      <c r="GE51" s="222">
        <f t="shared" si="97"/>
        <v>59.265000000000001</v>
      </c>
      <c r="GF51" s="222">
        <f t="shared" si="97"/>
        <v>59.819000000000003</v>
      </c>
      <c r="GG51" s="222">
        <f t="shared" si="97"/>
        <v>50.901000000000003</v>
      </c>
      <c r="GH51" s="222">
        <f t="shared" si="97"/>
        <v>42.866999999999997</v>
      </c>
      <c r="GI51" s="222">
        <f t="shared" si="97"/>
        <v>45.478999999999999</v>
      </c>
      <c r="GJ51" s="222">
        <f t="shared" si="97"/>
        <v>46.222999999999999</v>
      </c>
      <c r="GK51" s="222">
        <f t="shared" si="97"/>
        <v>42.442999999999998</v>
      </c>
      <c r="GL51" s="222">
        <f t="shared" si="97"/>
        <v>37.189</v>
      </c>
      <c r="GM51" s="222">
        <f t="shared" si="97"/>
        <v>31.683</v>
      </c>
      <c r="GN51" s="222">
        <f t="shared" si="97"/>
        <v>30.323</v>
      </c>
      <c r="GO51" s="222">
        <f t="shared" si="97"/>
        <v>37.545000000000002</v>
      </c>
      <c r="GP51" s="222">
        <f t="shared" si="97"/>
        <v>40.753999999999998</v>
      </c>
      <c r="GQ51" s="222">
        <f t="shared" si="97"/>
        <v>46.712000000000003</v>
      </c>
      <c r="GR51" s="222">
        <f t="shared" si="97"/>
        <v>48.756999999999998</v>
      </c>
      <c r="GS51" s="222">
        <f t="shared" si="97"/>
        <v>44.651000000000003</v>
      </c>
      <c r="GT51" s="222">
        <f t="shared" si="97"/>
        <v>44.723999999999997</v>
      </c>
      <c r="GU51" s="222">
        <f t="shared" si="97"/>
        <v>45.182000000000002</v>
      </c>
      <c r="GV51" s="222">
        <f t="shared" si="97"/>
        <v>49.774999999999999</v>
      </c>
      <c r="GW51" s="222">
        <f t="shared" si="97"/>
        <v>45.661000000000001</v>
      </c>
      <c r="GX51" s="222">
        <f t="shared" si="97"/>
        <v>51.972000000000001</v>
      </c>
      <c r="GY51" s="222">
        <f t="shared" si="97"/>
        <v>52.503999999999998</v>
      </c>
      <c r="GZ51" s="222">
        <f t="shared" si="97"/>
        <v>53.47</v>
      </c>
      <c r="HA51" s="222">
        <f t="shared" si="97"/>
        <v>49.33</v>
      </c>
      <c r="HB51" s="222">
        <f t="shared" si="97"/>
        <v>51</v>
      </c>
    </row>
    <row r="52" spans="2:210" x14ac:dyDescent="0.3">
      <c r="B52" s="229"/>
      <c r="C52" s="229"/>
      <c r="D52" s="219"/>
      <c r="N52" s="216" t="s">
        <v>170</v>
      </c>
      <c r="O52" s="222">
        <f t="shared" ref="O52:BZ52" si="98">O45</f>
        <v>6.3666944060161166</v>
      </c>
      <c r="P52" s="222">
        <f t="shared" si="98"/>
        <v>6.2729602964875033</v>
      </c>
      <c r="Q52" s="222">
        <f t="shared" si="98"/>
        <v>5.8475525341765371</v>
      </c>
      <c r="R52" s="222">
        <f t="shared" si="98"/>
        <v>5.7826597314338182</v>
      </c>
      <c r="S52" s="222">
        <f t="shared" si="98"/>
        <v>6.0566513207465542</v>
      </c>
      <c r="T52" s="222">
        <f t="shared" si="98"/>
        <v>6.0278100139606607</v>
      </c>
      <c r="U52" s="222">
        <f t="shared" si="98"/>
        <v>5.5375099990091474</v>
      </c>
      <c r="V52" s="222">
        <f t="shared" si="98"/>
        <v>5.6096135410249692</v>
      </c>
      <c r="W52" s="222">
        <f t="shared" si="98"/>
        <v>5.9412866437051504</v>
      </c>
      <c r="X52" s="222">
        <f t="shared" si="98"/>
        <v>4.8669519541713386</v>
      </c>
      <c r="Y52" s="222">
        <f t="shared" si="98"/>
        <v>4.5064367195520045</v>
      </c>
      <c r="Z52" s="222">
        <f t="shared" si="98"/>
        <v>4.0089262403784751</v>
      </c>
      <c r="AA52" s="222">
        <f t="shared" si="98"/>
        <v>4.1891837201625997</v>
      </c>
      <c r="AB52" s="222">
        <f t="shared" si="98"/>
        <v>4.2108148377775629</v>
      </c>
      <c r="AC52" s="222">
        <f t="shared" si="98"/>
        <v>4.6362226000885292</v>
      </c>
      <c r="AD52" s="222">
        <f t="shared" si="98"/>
        <v>5.0472088838532896</v>
      </c>
      <c r="AE52" s="222">
        <f t="shared" si="98"/>
        <v>5.1121022366981812</v>
      </c>
      <c r="AF52" s="222">
        <f t="shared" si="98"/>
        <v>4.960686063699951</v>
      </c>
      <c r="AG52" s="222">
        <f t="shared" si="98"/>
        <v>5.2058357961246218</v>
      </c>
      <c r="AH52" s="222">
        <f t="shared" si="98"/>
        <v>5.4221447718655709</v>
      </c>
      <c r="AI52" s="222">
        <f t="shared" si="98"/>
        <v>5.970127400388872</v>
      </c>
      <c r="AJ52" s="222">
        <f t="shared" si="98"/>
        <v>6.1143339343183429</v>
      </c>
      <c r="AK52" s="222">
        <f t="shared" si="98"/>
        <v>5.5447207382822503</v>
      </c>
      <c r="AL52" s="222">
        <f t="shared" si="98"/>
        <v>5.8619734626205693</v>
      </c>
      <c r="AM52" s="222">
        <f t="shared" si="98"/>
        <v>6.5974237600989261</v>
      </c>
      <c r="AN52" s="222">
        <f t="shared" si="98"/>
        <v>7.3400847968503831</v>
      </c>
      <c r="AO52" s="222">
        <f t="shared" si="98"/>
        <v>7.5275524658054387</v>
      </c>
      <c r="AP52" s="222">
        <f t="shared" si="98"/>
        <v>6.590213570927995</v>
      </c>
      <c r="AQ52" s="222">
        <f t="shared" si="98"/>
        <v>7.3400847968503831</v>
      </c>
      <c r="AR52" s="222">
        <f t="shared" si="98"/>
        <v>7.5203422766345076</v>
      </c>
      <c r="AS52" s="222">
        <f t="shared" si="98"/>
        <v>5.9196555260901862</v>
      </c>
      <c r="AT52" s="222">
        <f t="shared" si="98"/>
        <v>5.4726171962664285</v>
      </c>
      <c r="AU52" s="222">
        <f t="shared" si="98"/>
        <v>5.5230890705651134</v>
      </c>
      <c r="AV52" s="222">
        <f t="shared" si="98"/>
        <v>5.8908142193042927</v>
      </c>
      <c r="AW52" s="222">
        <f t="shared" si="98"/>
        <v>6.2873806748293637</v>
      </c>
      <c r="AX52" s="222">
        <f t="shared" si="98"/>
        <v>5.8908142193042927</v>
      </c>
      <c r="AY52" s="222">
        <f t="shared" si="98"/>
        <v>6.0927028167033788</v>
      </c>
      <c r="AZ52" s="222">
        <f t="shared" si="98"/>
        <v>6.3306429100592911</v>
      </c>
      <c r="BA52" s="222">
        <f t="shared" si="98"/>
        <v>6.6983680587984695</v>
      </c>
      <c r="BB52" s="222">
        <f t="shared" si="98"/>
        <v>7.203089002194015</v>
      </c>
      <c r="BC52" s="222">
        <f t="shared" si="98"/>
        <v>7.3040333008935594</v>
      </c>
      <c r="BD52" s="222">
        <f t="shared" si="98"/>
        <v>7.4049770494909311</v>
      </c>
      <c r="BE52" s="222">
        <f t="shared" si="98"/>
        <v>7.6861788279745982</v>
      </c>
      <c r="BF52" s="222">
        <f t="shared" si="98"/>
        <v>8.4288398647260578</v>
      </c>
      <c r="BG52" s="222">
        <f t="shared" si="98"/>
        <v>7.9529602281164049</v>
      </c>
      <c r="BH52" s="222">
        <f t="shared" si="98"/>
        <v>8.4288398647260578</v>
      </c>
      <c r="BI52" s="222">
        <f t="shared" si="98"/>
        <v>9.1715003513753413</v>
      </c>
      <c r="BJ52" s="222">
        <f t="shared" si="98"/>
        <v>9.6185386811990998</v>
      </c>
      <c r="BK52" s="222">
        <f t="shared" si="98"/>
        <v>11.183174485888769</v>
      </c>
      <c r="BL52" s="222">
        <f t="shared" si="98"/>
        <v>10.570299054622749</v>
      </c>
      <c r="BM52" s="222">
        <f t="shared" si="98"/>
        <v>9.6257494204722018</v>
      </c>
      <c r="BN52" s="222">
        <f t="shared" si="98"/>
        <v>9.4671230583030432</v>
      </c>
      <c r="BO52" s="222">
        <f t="shared" si="98"/>
        <v>9.9141613881268</v>
      </c>
      <c r="BP52" s="222">
        <f t="shared" si="98"/>
        <v>11.428324218313438</v>
      </c>
      <c r="BQ52" s="222">
        <f t="shared" si="98"/>
        <v>12.084461884809388</v>
      </c>
      <c r="BR52" s="222">
        <f t="shared" si="98"/>
        <v>11.341800848057929</v>
      </c>
      <c r="BS52" s="222">
        <f t="shared" si="98"/>
        <v>11.904204405025263</v>
      </c>
      <c r="BT52" s="222">
        <f t="shared" si="98"/>
        <v>12.430555365831429</v>
      </c>
      <c r="BU52" s="222">
        <f t="shared" si="98"/>
        <v>13.360684621640114</v>
      </c>
      <c r="BV52" s="222">
        <f t="shared" si="98"/>
        <v>15.163259419481349</v>
      </c>
      <c r="BW52" s="222">
        <f t="shared" si="98"/>
        <v>13.375104999981975</v>
      </c>
      <c r="BX52" s="222">
        <f t="shared" si="98"/>
        <v>13.519310983809273</v>
      </c>
      <c r="BY52" s="222">
        <f t="shared" si="98"/>
        <v>14.76669274391541</v>
      </c>
      <c r="BZ52" s="222">
        <f t="shared" si="98"/>
        <v>15.545405056582824</v>
      </c>
      <c r="CA52" s="222">
        <f t="shared" ref="CA52:EL52" si="99">CA45</f>
        <v>15.567035954156919</v>
      </c>
      <c r="CB52" s="222">
        <f t="shared" si="99"/>
        <v>15.704031638792852</v>
      </c>
      <c r="CC52" s="222">
        <f t="shared" si="99"/>
        <v>16.071756897552465</v>
      </c>
      <c r="CD52" s="222">
        <f t="shared" si="99"/>
        <v>14.406177784347163</v>
      </c>
      <c r="CE52" s="222">
        <f t="shared" si="99"/>
        <v>13.20926811858058</v>
      </c>
      <c r="CF52" s="222">
        <f t="shared" si="99"/>
        <v>12.971328245265539</v>
      </c>
      <c r="CG52" s="222">
        <f t="shared" si="99"/>
        <v>13.951928935291171</v>
      </c>
      <c r="CH52" s="222">
        <f t="shared" si="99"/>
        <v>12.675705978419575</v>
      </c>
      <c r="CI52" s="222">
        <f t="shared" si="99"/>
        <v>12.906435552543254</v>
      </c>
      <c r="CJ52" s="222">
        <f t="shared" si="99"/>
        <v>13.497680086235178</v>
      </c>
      <c r="CK52" s="222">
        <f t="shared" si="99"/>
        <v>14.701800051193127</v>
      </c>
      <c r="CL52" s="222">
        <f t="shared" si="99"/>
        <v>15.177679797823211</v>
      </c>
      <c r="CM52" s="222">
        <f t="shared" si="99"/>
        <v>15.372357875990062</v>
      </c>
      <c r="CN52" s="222">
        <f t="shared" si="99"/>
        <v>15.754503733132408</v>
      </c>
      <c r="CO52" s="222">
        <f t="shared" si="99"/>
        <v>15.574246253348285</v>
      </c>
      <c r="CP52" s="222">
        <f t="shared" si="99"/>
        <v>16.223173180571127</v>
      </c>
      <c r="CQ52" s="222">
        <f t="shared" si="99"/>
        <v>17.138881177874474</v>
      </c>
      <c r="CR52" s="222">
        <f t="shared" si="99"/>
        <v>19.352443029623512</v>
      </c>
      <c r="CS52" s="222">
        <f t="shared" si="99"/>
        <v>19.359653328814879</v>
      </c>
      <c r="CT52" s="222">
        <f t="shared" si="99"/>
        <v>19.366863628006247</v>
      </c>
      <c r="CU52" s="222">
        <f t="shared" si="99"/>
        <v>19.424546021537164</v>
      </c>
      <c r="CV52" s="222">
        <f t="shared" si="99"/>
        <v>22.488923177867264</v>
      </c>
      <c r="CW52" s="222">
        <f t="shared" si="99"/>
        <v>24.031927204819365</v>
      </c>
      <c r="CX52" s="222">
        <f t="shared" si="99"/>
        <v>26.382484741204337</v>
      </c>
      <c r="CY52" s="222">
        <f t="shared" si="99"/>
        <v>28.358106719638336</v>
      </c>
      <c r="CZ52" s="222">
        <f t="shared" si="99"/>
        <v>28.906089458182066</v>
      </c>
      <c r="DA52" s="222">
        <f t="shared" si="99"/>
        <v>24.702485029616305</v>
      </c>
      <c r="DB52" s="222">
        <f t="shared" si="99"/>
        <v>23.541626859806549</v>
      </c>
      <c r="DC52" s="222">
        <f t="shared" si="99"/>
        <v>18.768408795122955</v>
      </c>
      <c r="DD52" s="222">
        <f t="shared" si="99"/>
        <v>14.334074792433514</v>
      </c>
      <c r="DE52" s="222">
        <f t="shared" si="99"/>
        <v>10.945234172491988</v>
      </c>
      <c r="DF52" s="222">
        <f t="shared" si="99"/>
        <v>10.68566340160285</v>
      </c>
      <c r="DG52" s="222">
        <f t="shared" si="99"/>
        <v>9.8060069002563264</v>
      </c>
      <c r="DH52" s="222">
        <f t="shared" si="99"/>
        <v>9.2363932641384956</v>
      </c>
      <c r="DI52" s="222">
        <f t="shared" si="99"/>
        <v>10.505405921818726</v>
      </c>
      <c r="DJ52" s="222">
        <f t="shared" si="99"/>
        <v>10.721714897559673</v>
      </c>
      <c r="DK52" s="222">
        <f t="shared" si="99"/>
        <v>13.108323929901472</v>
      </c>
      <c r="DL52" s="222">
        <f t="shared" si="99"/>
        <v>12.791070765481415</v>
      </c>
      <c r="DM52" s="222">
        <f t="shared" si="99"/>
        <v>13.858195045803425</v>
      </c>
      <c r="DN52" s="222">
        <f t="shared" si="99"/>
        <v>13.230899016154675</v>
      </c>
      <c r="DO52" s="222">
        <f t="shared" si="99"/>
        <v>13.923087738525711</v>
      </c>
      <c r="DP52" s="222">
        <f t="shared" si="99"/>
        <v>14.690155417999071</v>
      </c>
      <c r="DQ52" s="222">
        <f t="shared" si="99"/>
        <v>14.805671621343928</v>
      </c>
      <c r="DR52" s="222">
        <f t="shared" si="99"/>
        <v>15.556400762849655</v>
      </c>
      <c r="DS52" s="222">
        <f t="shared" si="99"/>
        <v>15.551158875337535</v>
      </c>
      <c r="DT52" s="222">
        <f t="shared" si="99"/>
        <v>15.522115790194714</v>
      </c>
      <c r="DU52" s="222">
        <f t="shared" si="99"/>
        <v>15.769825618914057</v>
      </c>
      <c r="DV52" s="222">
        <f t="shared" si="99"/>
        <v>16.14357868779765</v>
      </c>
      <c r="DW52" s="222">
        <f t="shared" si="99"/>
        <v>16.350261914118125</v>
      </c>
      <c r="DX52" s="222">
        <f t="shared" si="99"/>
        <v>16.396429459840437</v>
      </c>
      <c r="DY52" s="222">
        <f t="shared" si="99"/>
        <v>16.196934901813751</v>
      </c>
      <c r="DZ52" s="222">
        <f t="shared" si="99"/>
        <v>16.12561783251196</v>
      </c>
      <c r="EA52" s="222">
        <f t="shared" si="99"/>
        <v>16.315529902913323</v>
      </c>
      <c r="EB52" s="222">
        <f t="shared" si="99"/>
        <v>16.229770604331229</v>
      </c>
      <c r="EC52" s="222">
        <f t="shared" si="99"/>
        <v>16.396530404029118</v>
      </c>
      <c r="ED52" s="222">
        <f t="shared" si="99"/>
        <v>16.436028422999414</v>
      </c>
      <c r="EE52" s="222">
        <f t="shared" si="99"/>
        <v>18.912614778950253</v>
      </c>
      <c r="EF52" s="222">
        <f t="shared" si="99"/>
        <v>20.31862312126642</v>
      </c>
      <c r="EG52" s="222">
        <f t="shared" si="99"/>
        <v>22.791755743904595</v>
      </c>
      <c r="EH52" s="222">
        <f t="shared" si="99"/>
        <v>23.837249126652512</v>
      </c>
      <c r="EI52" s="222">
        <f t="shared" si="99"/>
        <v>23.217163396195126</v>
      </c>
      <c r="EJ52" s="222">
        <f t="shared" si="99"/>
        <v>22.625918862503198</v>
      </c>
      <c r="EK52" s="222">
        <f t="shared" si="99"/>
        <v>22.481712878675904</v>
      </c>
      <c r="EL52" s="222">
        <f t="shared" si="99"/>
        <v>22.041884628002638</v>
      </c>
      <c r="EM52" s="222">
        <f t="shared" ref="EM52:FB52" si="100">EM45</f>
        <v>22.056305226385369</v>
      </c>
      <c r="EN52" s="222">
        <f t="shared" si="100"/>
        <v>21.537163684607094</v>
      </c>
      <c r="EO52" s="222">
        <f t="shared" si="100"/>
        <v>22.52497467382409</v>
      </c>
      <c r="EP52" s="222">
        <f t="shared" si="100"/>
        <v>21.364116504014337</v>
      </c>
      <c r="EQ52" s="222">
        <f t="shared" si="100"/>
        <v>22.258193603743585</v>
      </c>
      <c r="ER52" s="222">
        <f t="shared" si="100"/>
        <v>23.116219207516021</v>
      </c>
      <c r="ES52" s="222">
        <f t="shared" si="100"/>
        <v>24.060768401584824</v>
      </c>
      <c r="ET52" s="222">
        <f t="shared" si="100"/>
        <v>23.671412245251116</v>
      </c>
      <c r="EU52" s="222">
        <f t="shared" si="100"/>
        <v>22.351927493231333</v>
      </c>
      <c r="EV52" s="222">
        <f t="shared" si="100"/>
        <v>19.958108161698171</v>
      </c>
      <c r="EW52" s="222">
        <f t="shared" si="100"/>
        <v>20.592614490538288</v>
      </c>
      <c r="EX52" s="222">
        <f t="shared" si="100"/>
        <v>22.517764374632726</v>
      </c>
      <c r="EY52" s="222">
        <f t="shared" si="100"/>
        <v>23.671412245251116</v>
      </c>
      <c r="EZ52" s="222">
        <f t="shared" si="100"/>
        <v>23.152270703472844</v>
      </c>
      <c r="FA52" s="222">
        <f t="shared" si="100"/>
        <v>21.955361037706261</v>
      </c>
      <c r="FB52" s="222">
        <f t="shared" si="100"/>
        <v>21.688579967625756</v>
      </c>
      <c r="FC52" s="222">
        <f>FC45</f>
        <v>22.94</v>
      </c>
      <c r="FD52" s="222">
        <f t="shared" ref="FD52:HB52" si="101">FD45</f>
        <v>23.84</v>
      </c>
      <c r="FE52" s="222">
        <f t="shared" si="101"/>
        <v>23.87</v>
      </c>
      <c r="FF52" s="222">
        <f t="shared" si="101"/>
        <v>22.96</v>
      </c>
      <c r="FG52" s="222">
        <f t="shared" si="101"/>
        <v>22.6</v>
      </c>
      <c r="FH52" s="222">
        <f t="shared" si="101"/>
        <v>22.37</v>
      </c>
      <c r="FI52" s="222">
        <f t="shared" si="101"/>
        <v>23.1</v>
      </c>
      <c r="FJ52" s="222">
        <f t="shared" si="101"/>
        <v>23.24</v>
      </c>
      <c r="FK52" s="222">
        <f t="shared" si="101"/>
        <v>23.55</v>
      </c>
      <c r="FL52" s="222">
        <f t="shared" si="101"/>
        <v>22.85</v>
      </c>
      <c r="FM52" s="222">
        <f t="shared" si="101"/>
        <v>22.74</v>
      </c>
      <c r="FN52" s="222">
        <f t="shared" si="101"/>
        <v>22.81</v>
      </c>
      <c r="FO52" s="222">
        <f t="shared" si="101"/>
        <v>23.12</v>
      </c>
      <c r="FP52" s="222">
        <f t="shared" si="101"/>
        <v>23.97</v>
      </c>
      <c r="FQ52" s="222">
        <f t="shared" si="101"/>
        <v>23.83</v>
      </c>
      <c r="FR52" s="222">
        <f t="shared" si="101"/>
        <v>22.82</v>
      </c>
      <c r="FS52" s="222">
        <f t="shared" si="101"/>
        <v>22.77</v>
      </c>
      <c r="FT52" s="222">
        <f t="shared" si="101"/>
        <v>22.72</v>
      </c>
      <c r="FU52" s="222">
        <f t="shared" si="101"/>
        <v>22.36</v>
      </c>
      <c r="FV52" s="222">
        <f t="shared" si="101"/>
        <v>21.94</v>
      </c>
      <c r="FW52" s="222">
        <f t="shared" si="101"/>
        <v>21.38</v>
      </c>
      <c r="FX52" s="222">
        <f t="shared" si="101"/>
        <v>20.09</v>
      </c>
      <c r="FY52" s="222">
        <f t="shared" si="101"/>
        <v>19.68</v>
      </c>
      <c r="FZ52" s="222">
        <f t="shared" si="101"/>
        <v>16.5</v>
      </c>
      <c r="GA52" s="222">
        <f t="shared" si="101"/>
        <v>13.37</v>
      </c>
      <c r="GB52" s="222">
        <f t="shared" si="101"/>
        <v>16.46</v>
      </c>
      <c r="GC52" s="222">
        <f t="shared" si="101"/>
        <v>15.6</v>
      </c>
      <c r="GD52" s="222">
        <f t="shared" si="101"/>
        <v>14.82</v>
      </c>
      <c r="GE52" s="222">
        <f t="shared" si="101"/>
        <v>15.34</v>
      </c>
      <c r="GF52" s="222">
        <f t="shared" si="101"/>
        <v>15.29</v>
      </c>
      <c r="GG52" s="222">
        <f t="shared" si="101"/>
        <v>14.37</v>
      </c>
      <c r="GH52" s="222">
        <f t="shared" si="101"/>
        <v>13.05</v>
      </c>
      <c r="GI52" s="222">
        <f t="shared" si="101"/>
        <v>12.02</v>
      </c>
      <c r="GJ52" s="222">
        <f t="shared" si="101"/>
        <v>12.44</v>
      </c>
      <c r="GK52" s="222">
        <f t="shared" si="101"/>
        <v>12.38</v>
      </c>
      <c r="GL52" s="222">
        <f t="shared" si="101"/>
        <v>10.57</v>
      </c>
      <c r="GM52" s="222">
        <f t="shared" si="101"/>
        <v>8.9</v>
      </c>
      <c r="GN52" s="222">
        <f t="shared" si="101"/>
        <v>8.7799999999999994</v>
      </c>
      <c r="GO52" s="222">
        <f t="shared" si="101"/>
        <v>9.4600000000000009</v>
      </c>
      <c r="GP52" s="222">
        <f t="shared" si="101"/>
        <v>9.9700000000000006</v>
      </c>
      <c r="GQ52" s="222">
        <f t="shared" si="101"/>
        <v>10.75</v>
      </c>
      <c r="GR52" s="222">
        <f t="shared" si="101"/>
        <v>12.22</v>
      </c>
      <c r="GS52" s="222">
        <f t="shared" si="101"/>
        <v>12.08</v>
      </c>
      <c r="GT52" s="222">
        <f t="shared" si="101"/>
        <v>11.41</v>
      </c>
      <c r="GU52" s="222">
        <f t="shared" si="101"/>
        <v>11.36</v>
      </c>
      <c r="GV52" s="222">
        <f t="shared" si="101"/>
        <v>11.99</v>
      </c>
      <c r="GW52" s="222">
        <f t="shared" si="101"/>
        <v>12.11</v>
      </c>
      <c r="GX52" s="222">
        <f t="shared" si="101"/>
        <v>12.26</v>
      </c>
      <c r="GY52" s="222">
        <f t="shared" si="101"/>
        <v>12.95</v>
      </c>
      <c r="GZ52" s="222">
        <f t="shared" si="101"/>
        <v>13.197950000000001</v>
      </c>
      <c r="HA52" s="222">
        <f t="shared" si="101"/>
        <v>12.89302</v>
      </c>
      <c r="HB52" s="222">
        <f t="shared" si="101"/>
        <v>13.323119999999999</v>
      </c>
    </row>
    <row r="53" spans="2:210" x14ac:dyDescent="0.3">
      <c r="D53" s="219"/>
    </row>
    <row r="54" spans="2:210" x14ac:dyDescent="0.3">
      <c r="D54" s="219"/>
      <c r="E54" s="219"/>
    </row>
    <row r="55" spans="2:210" x14ac:dyDescent="0.3">
      <c r="D55" s="219"/>
      <c r="E55" s="219"/>
    </row>
    <row r="56" spans="2:210" x14ac:dyDescent="0.3">
      <c r="D56" s="219"/>
      <c r="E56" s="231" t="s">
        <v>130</v>
      </c>
    </row>
    <row r="57" spans="2:210" x14ac:dyDescent="0.3">
      <c r="D57" s="219"/>
      <c r="E57" s="231" t="s">
        <v>131</v>
      </c>
    </row>
    <row r="58" spans="2:210" ht="24" x14ac:dyDescent="0.3">
      <c r="D58" s="219"/>
      <c r="E58" s="231" t="s">
        <v>132</v>
      </c>
    </row>
    <row r="59" spans="2:210" ht="36" x14ac:dyDescent="0.3">
      <c r="D59" s="219"/>
      <c r="E59" s="232" t="s">
        <v>166</v>
      </c>
    </row>
    <row r="60" spans="2:210" x14ac:dyDescent="0.3">
      <c r="D60" s="219"/>
      <c r="E60" s="233" t="s">
        <v>134</v>
      </c>
    </row>
    <row r="61" spans="2:210" ht="48" x14ac:dyDescent="0.3">
      <c r="D61" s="219"/>
      <c r="E61" s="232" t="s">
        <v>167</v>
      </c>
    </row>
    <row r="62" spans="2:210" ht="48" x14ac:dyDescent="0.3">
      <c r="E62" s="234" t="s">
        <v>168</v>
      </c>
    </row>
    <row r="63" spans="2:210" ht="36" x14ac:dyDescent="0.3">
      <c r="E63" s="235" t="s">
        <v>137</v>
      </c>
    </row>
    <row r="64" spans="2:210" ht="24" x14ac:dyDescent="0.3">
      <c r="E64" s="233" t="s">
        <v>138</v>
      </c>
    </row>
    <row r="65" spans="5:5" x14ac:dyDescent="0.3">
      <c r="E65" s="236" t="s">
        <v>169</v>
      </c>
    </row>
    <row r="66" spans="5:5" x14ac:dyDescent="0.3">
      <c r="E66" s="219"/>
    </row>
    <row r="67" spans="5:5" x14ac:dyDescent="0.3">
      <c r="E67" s="219"/>
    </row>
  </sheetData>
  <conditionalFormatting sqref="A1:XFD1048576">
    <cfRule type="containsText" dxfId="17" priority="17" operator="containsText" text="FALSE">
      <formula>NOT(ISERROR(SEARCH("FALSE",A1)))</formula>
    </cfRule>
    <cfRule type="cellIs" dxfId="16" priority="18" operator="equal">
      <formula>TRUE</formula>
    </cfRule>
    <cfRule type="cellIs" dxfId="15" priority="16" operator="equal">
      <formula>TRUE</formula>
    </cfRule>
    <cfRule type="containsText" dxfId="14" priority="15" operator="containsText" text="FALSE">
      <formula>NOT(ISERROR(SEARCH("FALSE",A1)))</formula>
    </cfRule>
    <cfRule type="cellIs" dxfId="13" priority="14" operator="equal">
      <formula>TRUE</formula>
    </cfRule>
    <cfRule type="containsText" dxfId="12" priority="13" operator="containsText" text="FALSE">
      <formula>NOT(ISERROR(SEARCH("FALSE",A1)))</formula>
    </cfRule>
    <cfRule type="cellIs" dxfId="11" priority="12" operator="equal">
      <formula>TRUE</formula>
    </cfRule>
    <cfRule type="containsText" dxfId="10" priority="11" operator="containsText" text="FALSE">
      <formula>NOT(ISERROR(SEARCH("FALSE",A1)))</formula>
    </cfRule>
    <cfRule type="cellIs" dxfId="9" priority="10" operator="equal">
      <formula>TRUE</formula>
    </cfRule>
    <cfRule type="containsText" dxfId="8" priority="9" operator="containsText" text="FALSE">
      <formula>NOT(ISERROR(SEARCH("FALSE",A1)))</formula>
    </cfRule>
    <cfRule type="cellIs" dxfId="7" priority="8" operator="equal">
      <formula>TRUE</formula>
    </cfRule>
    <cfRule type="containsText" dxfId="6" priority="7" operator="containsText" text="FALSE">
      <formula>NOT(ISERROR(SEARCH("FALSE",A1)))</formula>
    </cfRule>
    <cfRule type="cellIs" dxfId="5" priority="6" operator="equal">
      <formula>TRUE</formula>
    </cfRule>
    <cfRule type="containsText" dxfId="4" priority="5" operator="containsText" text="FALSE">
      <formula>NOT(ISERROR(SEARCH("FALSE",A1)))</formula>
    </cfRule>
    <cfRule type="cellIs" dxfId="3" priority="4" operator="equal">
      <formula>TRUE</formula>
    </cfRule>
    <cfRule type="containsText" dxfId="2" priority="3" operator="containsText" text="FALSE">
      <formula>NOT(ISERROR(SEARCH("FALSE",A1)))</formula>
    </cfRule>
    <cfRule type="cellIs" dxfId="1" priority="2" operator="equal">
      <formula>TRUE</formula>
    </cfRule>
    <cfRule type="containsText" dxfId="0" priority="1" operator="containsText" text="FALSE">
      <formula>NOT(ISERROR(SEARCH("FALSE",A1)))</formula>
    </cfRule>
  </conditionalFormatting>
  <printOptions gridLines="1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</sheetPr>
  <dimension ref="A1:CZ52"/>
  <sheetViews>
    <sheetView workbookViewId="0">
      <pane xSplit="2" topLeftCell="C1" activePane="topRight" state="frozen"/>
      <selection activeCell="AO1" sqref="AO1"/>
      <selection pane="topRight" activeCell="A2" sqref="A2"/>
    </sheetView>
  </sheetViews>
  <sheetFormatPr defaultColWidth="10.109375" defaultRowHeight="10.5" x14ac:dyDescent="0.25"/>
  <cols>
    <col min="1" max="1" width="11.77734375" customWidth="1"/>
    <col min="2" max="2" width="67" customWidth="1"/>
  </cols>
  <sheetData>
    <row r="1" spans="1:104" ht="16.5" customHeight="1" x14ac:dyDescent="0.3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  <c r="AQ1" s="4"/>
      <c r="AR1" s="4"/>
      <c r="AS1" s="4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104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104" x14ac:dyDescent="0.25">
      <c r="A3" s="7" t="s">
        <v>1</v>
      </c>
      <c r="B3" s="8" t="s">
        <v>2</v>
      </c>
      <c r="C3" s="9">
        <v>200101</v>
      </c>
      <c r="D3" s="10">
        <v>200102</v>
      </c>
      <c r="E3" s="10">
        <v>200103</v>
      </c>
      <c r="F3" s="10">
        <v>200104</v>
      </c>
      <c r="G3" s="10">
        <v>200105</v>
      </c>
      <c r="H3" s="10">
        <v>200106</v>
      </c>
      <c r="I3" s="10">
        <v>200107</v>
      </c>
      <c r="J3" s="10">
        <v>200108</v>
      </c>
      <c r="K3" s="10">
        <v>200109</v>
      </c>
      <c r="L3" s="10">
        <v>200110</v>
      </c>
      <c r="M3" s="10">
        <v>200111</v>
      </c>
      <c r="N3" s="10">
        <v>200112</v>
      </c>
      <c r="O3" s="10">
        <v>200201</v>
      </c>
      <c r="P3" s="10">
        <v>200202</v>
      </c>
      <c r="Q3" s="10">
        <v>200203</v>
      </c>
      <c r="R3" s="10">
        <v>200204</v>
      </c>
      <c r="S3" s="10">
        <v>200205</v>
      </c>
      <c r="T3" s="10">
        <v>200206</v>
      </c>
      <c r="U3" s="10">
        <v>200207</v>
      </c>
      <c r="V3" s="10">
        <v>200208</v>
      </c>
      <c r="W3" s="10">
        <v>200209</v>
      </c>
      <c r="X3" s="10">
        <v>200210</v>
      </c>
      <c r="Y3" s="10">
        <v>200211</v>
      </c>
      <c r="Z3" s="10">
        <v>200212</v>
      </c>
      <c r="AA3" s="10">
        <v>200301</v>
      </c>
      <c r="AB3" s="10">
        <v>200302</v>
      </c>
      <c r="AC3" s="10">
        <v>200303</v>
      </c>
      <c r="AD3" s="10">
        <v>200304</v>
      </c>
      <c r="AE3" s="10">
        <v>200305</v>
      </c>
      <c r="AF3" s="10">
        <v>200306</v>
      </c>
      <c r="AG3" s="10">
        <v>200307</v>
      </c>
      <c r="AH3" s="10">
        <v>200308</v>
      </c>
      <c r="AI3" s="10">
        <v>200309</v>
      </c>
      <c r="AJ3" s="10">
        <v>200310</v>
      </c>
      <c r="AK3" s="10">
        <v>200311</v>
      </c>
      <c r="AL3" s="10">
        <v>200312</v>
      </c>
      <c r="AM3" s="10">
        <v>200401</v>
      </c>
      <c r="AN3" s="10">
        <v>200402</v>
      </c>
      <c r="AO3" s="10">
        <v>200403</v>
      </c>
      <c r="AP3" s="10">
        <v>200404</v>
      </c>
      <c r="AQ3" s="10">
        <v>200405</v>
      </c>
      <c r="AR3" s="10">
        <v>200406</v>
      </c>
      <c r="AS3" s="10">
        <v>200407</v>
      </c>
      <c r="AT3" s="11">
        <v>200408</v>
      </c>
      <c r="AU3" s="11">
        <v>200409</v>
      </c>
      <c r="AV3" s="11">
        <v>200410</v>
      </c>
      <c r="AW3" s="11">
        <v>200411</v>
      </c>
      <c r="AX3" s="11">
        <v>200412</v>
      </c>
      <c r="AY3" s="11">
        <v>200501</v>
      </c>
      <c r="AZ3" s="11">
        <v>200502</v>
      </c>
      <c r="BA3" s="11">
        <v>200503</v>
      </c>
      <c r="BB3" s="11">
        <v>200504</v>
      </c>
      <c r="BC3" s="11">
        <v>200505</v>
      </c>
      <c r="BD3" s="11">
        <v>200506</v>
      </c>
      <c r="BE3" s="11">
        <v>200507</v>
      </c>
      <c r="BF3" s="11">
        <v>200508</v>
      </c>
      <c r="BG3" s="11">
        <v>200509</v>
      </c>
      <c r="BH3" s="11">
        <v>200510</v>
      </c>
      <c r="BI3" s="11">
        <v>200511</v>
      </c>
      <c r="BJ3" s="11">
        <v>200512</v>
      </c>
      <c r="BK3" s="12"/>
    </row>
    <row r="4" spans="1:104" s="13" customFormat="1" x14ac:dyDescent="0.25">
      <c r="A4" s="13" t="s">
        <v>3</v>
      </c>
      <c r="B4" s="13" t="s">
        <v>4</v>
      </c>
      <c r="C4" s="14">
        <v>29.590000152587891</v>
      </c>
      <c r="D4" s="14">
        <v>29.610000610351563</v>
      </c>
      <c r="E4" s="15">
        <v>27.25</v>
      </c>
      <c r="F4" s="15">
        <v>27.489999771118164</v>
      </c>
      <c r="G4" s="15">
        <v>28.629999160766602</v>
      </c>
      <c r="H4" s="15">
        <v>27.629999160766602</v>
      </c>
      <c r="I4" s="15">
        <v>26.420000076293945</v>
      </c>
      <c r="J4" s="15">
        <v>27.360000610351563</v>
      </c>
      <c r="K4" s="15">
        <v>26.209999084472656</v>
      </c>
      <c r="L4" s="15">
        <v>22.170000076293945</v>
      </c>
      <c r="M4" s="15">
        <v>19.639997482299805</v>
      </c>
      <c r="N4" s="15">
        <v>19.389999389648438</v>
      </c>
      <c r="O4" s="15">
        <v>19.709999084472656</v>
      </c>
      <c r="P4" s="15">
        <v>20.75</v>
      </c>
      <c r="Q4" s="15">
        <v>24.530000686645508</v>
      </c>
      <c r="R4" s="15">
        <v>26.180000305175781</v>
      </c>
      <c r="S4" s="15">
        <v>27.040000915527344</v>
      </c>
      <c r="T4" s="15">
        <v>25.520000457763672</v>
      </c>
      <c r="U4" s="15">
        <v>26.969999313354492</v>
      </c>
      <c r="V4" s="15">
        <v>28.389999389648438</v>
      </c>
      <c r="W4" s="15">
        <v>29.659999847412109</v>
      </c>
      <c r="X4" s="15">
        <v>28.840000152587891</v>
      </c>
      <c r="Y4" s="15">
        <v>26.350000381469727</v>
      </c>
      <c r="Z4" s="15">
        <v>29.459999084472656</v>
      </c>
      <c r="AA4" s="15">
        <v>32.959999084472656</v>
      </c>
      <c r="AB4" s="15">
        <v>35.830001831054688</v>
      </c>
      <c r="AC4" s="15">
        <v>33.509998321533203</v>
      </c>
      <c r="AD4" s="15">
        <v>28.170000076293945</v>
      </c>
      <c r="AE4" s="15">
        <v>28.110000610351563</v>
      </c>
      <c r="AF4" s="15">
        <v>30.659999847412109</v>
      </c>
      <c r="AG4" s="15">
        <v>30.75</v>
      </c>
      <c r="AH4" s="15">
        <v>31.569999694824219</v>
      </c>
      <c r="AI4" s="15">
        <v>28.309999465942383</v>
      </c>
      <c r="AJ4" s="15">
        <v>30.340000152587891</v>
      </c>
      <c r="AK4" s="15">
        <v>31.110002517700195</v>
      </c>
      <c r="AL4" s="15">
        <v>32.130001068115234</v>
      </c>
      <c r="AM4" s="15">
        <v>34.310001373291016</v>
      </c>
      <c r="AN4" s="15">
        <v>34.680000305175781</v>
      </c>
      <c r="AO4" s="15">
        <v>36.740001678466797</v>
      </c>
      <c r="AP4" s="15">
        <v>36.75</v>
      </c>
      <c r="AQ4" s="15">
        <v>40.279998779296875</v>
      </c>
      <c r="AR4" s="15">
        <v>38.029994964599609</v>
      </c>
      <c r="AS4" s="15">
        <v>40.779998779296875</v>
      </c>
      <c r="AT4" s="16">
        <v>41.5</v>
      </c>
      <c r="AU4" s="16">
        <v>40.619998931884766</v>
      </c>
      <c r="AV4" s="16">
        <v>39.749996185302734</v>
      </c>
      <c r="AW4" s="16">
        <v>38.879997253417969</v>
      </c>
      <c r="AX4" s="16">
        <v>37.999996185302734</v>
      </c>
      <c r="AY4" s="16">
        <v>37.999996185302734</v>
      </c>
      <c r="AZ4" s="16">
        <v>37.999996185302734</v>
      </c>
      <c r="BA4" s="16">
        <v>37.999996185302734</v>
      </c>
      <c r="BB4" s="16">
        <v>37.999996185302734</v>
      </c>
      <c r="BC4" s="16">
        <v>37.999996185302734</v>
      </c>
      <c r="BD4" s="16">
        <v>38</v>
      </c>
      <c r="BE4" s="16">
        <v>38</v>
      </c>
      <c r="BF4" s="16">
        <v>38.000003814697266</v>
      </c>
      <c r="BG4" s="16">
        <v>38.000003814697266</v>
      </c>
      <c r="BH4" s="16">
        <v>38.000003814697266</v>
      </c>
      <c r="BI4" s="16">
        <v>38.000003814697266</v>
      </c>
      <c r="BJ4" s="16">
        <v>38</v>
      </c>
      <c r="BK4" s="17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</row>
    <row r="5" spans="1:104" x14ac:dyDescent="0.25">
      <c r="A5" s="18" t="s">
        <v>5</v>
      </c>
      <c r="B5" s="18" t="s">
        <v>6</v>
      </c>
      <c r="C5" s="14">
        <v>24.489999771118164</v>
      </c>
      <c r="D5" s="14">
        <v>24.969999313354492</v>
      </c>
      <c r="E5" s="15">
        <v>23.010000228881836</v>
      </c>
      <c r="F5" s="15">
        <v>22.989999771118164</v>
      </c>
      <c r="G5" s="15">
        <v>24.630001068115234</v>
      </c>
      <c r="H5" s="15">
        <v>23.950000762939453</v>
      </c>
      <c r="I5" s="15">
        <v>22.760000228881836</v>
      </c>
      <c r="J5" s="15">
        <v>23.770000457763672</v>
      </c>
      <c r="K5" s="15">
        <v>22.510000228881836</v>
      </c>
      <c r="L5" s="15">
        <v>18.760002136230469</v>
      </c>
      <c r="M5" s="15">
        <v>16.060001373291016</v>
      </c>
      <c r="N5" s="15">
        <v>15.949999809265137</v>
      </c>
      <c r="O5" s="15">
        <v>17.040000915527344</v>
      </c>
      <c r="P5" s="15">
        <v>18.239999771118164</v>
      </c>
      <c r="Q5" s="15">
        <v>22.290002822875977</v>
      </c>
      <c r="R5" s="15">
        <v>23.979999542236328</v>
      </c>
      <c r="S5" s="15">
        <v>24.439998626708984</v>
      </c>
      <c r="T5" s="15">
        <v>23.450000762939453</v>
      </c>
      <c r="U5" s="15">
        <v>24.989999771118164</v>
      </c>
      <c r="V5" s="15">
        <v>25.680002212524414</v>
      </c>
      <c r="W5" s="15">
        <v>27.14000129699707</v>
      </c>
      <c r="X5" s="15">
        <v>25.989999771118164</v>
      </c>
      <c r="Y5" s="15">
        <v>23.679998397827148</v>
      </c>
      <c r="Z5" s="15">
        <v>26.680000305175781</v>
      </c>
      <c r="AA5" s="15">
        <v>30.319997787475586</v>
      </c>
      <c r="AB5" s="15">
        <v>32.419998168945313</v>
      </c>
      <c r="AC5" s="15">
        <v>29.310001373291016</v>
      </c>
      <c r="AD5" s="15">
        <v>24.370002746582031</v>
      </c>
      <c r="AE5" s="15">
        <v>25.149999618530273</v>
      </c>
      <c r="AF5" s="15">
        <v>27.219997406005859</v>
      </c>
      <c r="AG5" s="15">
        <v>27.950002670288086</v>
      </c>
      <c r="AH5" s="15">
        <v>28.5</v>
      </c>
      <c r="AI5" s="15">
        <v>25.659999847412109</v>
      </c>
      <c r="AJ5" s="15">
        <v>27.319999694824219</v>
      </c>
      <c r="AK5" s="15">
        <v>27.469997406005859</v>
      </c>
      <c r="AL5" s="15">
        <v>28.629999160766602</v>
      </c>
      <c r="AM5" s="15">
        <v>30.239997863769531</v>
      </c>
      <c r="AN5" s="15">
        <v>30.770000457763672</v>
      </c>
      <c r="AO5" s="15">
        <v>32.250003814697266</v>
      </c>
      <c r="AP5" s="15">
        <v>32.419998168945313</v>
      </c>
      <c r="AQ5" s="15">
        <v>35.889999389648438</v>
      </c>
      <c r="AR5" s="15">
        <v>34</v>
      </c>
      <c r="AS5" s="15">
        <v>36.75</v>
      </c>
      <c r="AT5" s="16">
        <v>37.475288391113281</v>
      </c>
      <c r="AU5" s="16">
        <v>36.599647521972656</v>
      </c>
      <c r="AV5" s="16">
        <v>35.733234405517578</v>
      </c>
      <c r="AW5" s="16">
        <v>34.866191864013672</v>
      </c>
      <c r="AX5" s="16">
        <v>33.988624572753906</v>
      </c>
      <c r="AY5" s="16">
        <v>33.990627288818359</v>
      </c>
      <c r="AZ5" s="16">
        <v>33.992279052734375</v>
      </c>
      <c r="BA5" s="16">
        <v>33.993644714355469</v>
      </c>
      <c r="BB5" s="16">
        <v>33.994762420654297</v>
      </c>
      <c r="BC5" s="16">
        <v>33.995685577392578</v>
      </c>
      <c r="BD5" s="16">
        <v>33.996448516845703</v>
      </c>
      <c r="BE5" s="16">
        <v>33.997077941894531</v>
      </c>
      <c r="BF5" s="16">
        <v>33.997596740722656</v>
      </c>
      <c r="BG5" s="16">
        <v>33.998020172119141</v>
      </c>
      <c r="BH5" s="16">
        <v>33.998371124267578</v>
      </c>
      <c r="BI5" s="16">
        <v>33.998661041259766</v>
      </c>
      <c r="BJ5" s="16">
        <v>33.998893737792969</v>
      </c>
      <c r="BK5" s="17"/>
    </row>
    <row r="6" spans="1:104" x14ac:dyDescent="0.25">
      <c r="A6" t="s">
        <v>7</v>
      </c>
      <c r="B6" t="s">
        <v>8</v>
      </c>
      <c r="C6" s="14">
        <v>25.450000762939453</v>
      </c>
      <c r="D6" s="14">
        <v>26.090000152587891</v>
      </c>
      <c r="E6" s="15">
        <v>24.049999237060547</v>
      </c>
      <c r="F6" s="15">
        <v>23.870000839233398</v>
      </c>
      <c r="G6" s="15">
        <v>25.309999465942383</v>
      </c>
      <c r="H6" s="15">
        <v>24.920000076293945</v>
      </c>
      <c r="I6" s="15">
        <v>23.760000228881836</v>
      </c>
      <c r="J6" s="15">
        <v>24.44000244140625</v>
      </c>
      <c r="K6" s="15">
        <v>23.729999542236328</v>
      </c>
      <c r="L6" s="15">
        <v>20.040000915527344</v>
      </c>
      <c r="M6" s="15">
        <v>17.239999771118164</v>
      </c>
      <c r="N6" s="15">
        <v>16.520000457763672</v>
      </c>
      <c r="O6" s="15">
        <v>17.379999160766602</v>
      </c>
      <c r="P6" s="15">
        <v>18.430000305175781</v>
      </c>
      <c r="Q6" s="15">
        <v>22.000001907348633</v>
      </c>
      <c r="R6" s="15">
        <v>24.100000381469727</v>
      </c>
      <c r="S6" s="15">
        <v>25.030000686645508</v>
      </c>
      <c r="T6" s="15">
        <v>24.049999237060547</v>
      </c>
      <c r="U6" s="15">
        <v>25.159997940063477</v>
      </c>
      <c r="V6" s="15">
        <v>26.190000534057617</v>
      </c>
      <c r="W6" s="15">
        <v>27.659999847412109</v>
      </c>
      <c r="X6" s="15">
        <v>26.700000762939453</v>
      </c>
      <c r="Y6" s="15">
        <v>24.600000381469727</v>
      </c>
      <c r="Z6" s="15">
        <v>26.929998397827148</v>
      </c>
      <c r="AA6" s="15">
        <v>30.379999160766602</v>
      </c>
      <c r="AB6" s="15">
        <v>33.080001831054688</v>
      </c>
      <c r="AC6" s="15">
        <v>30.680000305175781</v>
      </c>
      <c r="AD6" s="15">
        <v>25.950002670288086</v>
      </c>
      <c r="AE6" s="15">
        <v>25.739999771118164</v>
      </c>
      <c r="AF6" s="15">
        <v>27.920000076293945</v>
      </c>
      <c r="AG6" s="15">
        <v>28.549999237060547</v>
      </c>
      <c r="AH6" s="15">
        <v>29.149997711181641</v>
      </c>
      <c r="AI6" s="15">
        <v>26.39000129699707</v>
      </c>
      <c r="AJ6" s="15">
        <v>27.750001907348633</v>
      </c>
      <c r="AK6" s="15">
        <v>28.280000686645508</v>
      </c>
      <c r="AL6" s="15">
        <v>29.279998779296875</v>
      </c>
      <c r="AM6" s="15">
        <v>30.919998168945313</v>
      </c>
      <c r="AN6" s="15">
        <v>31.719999313354492</v>
      </c>
      <c r="AO6" s="15">
        <v>33.090000152587891</v>
      </c>
      <c r="AP6" s="15">
        <v>33.459999084472656</v>
      </c>
      <c r="AQ6" s="15">
        <v>36.349998474121094</v>
      </c>
      <c r="AR6" s="15">
        <v>35</v>
      </c>
      <c r="AS6" s="15">
        <v>37.75</v>
      </c>
      <c r="AT6" s="16">
        <v>38.225292205810547</v>
      </c>
      <c r="AU6" s="16">
        <v>37.349647521972656</v>
      </c>
      <c r="AV6" s="16">
        <v>36.483234405517578</v>
      </c>
      <c r="AW6" s="16">
        <v>35.616191864013672</v>
      </c>
      <c r="AX6" s="16">
        <v>34.738628387451172</v>
      </c>
      <c r="AY6" s="16">
        <v>34.740627288818359</v>
      </c>
      <c r="AZ6" s="16">
        <v>34.742279052734375</v>
      </c>
      <c r="BA6" s="16">
        <v>34.743640899658203</v>
      </c>
      <c r="BB6" s="16">
        <v>34.744758605957031</v>
      </c>
      <c r="BC6" s="16">
        <v>34.745685577392578</v>
      </c>
      <c r="BD6" s="16">
        <v>34.746448516845703</v>
      </c>
      <c r="BE6" s="16">
        <v>34.747077941894531</v>
      </c>
      <c r="BF6" s="16">
        <v>34.747596740722656</v>
      </c>
      <c r="BG6" s="16">
        <v>34.748020172119141</v>
      </c>
      <c r="BH6" s="16">
        <v>34.748371124267578</v>
      </c>
      <c r="BI6" s="16">
        <v>34.748661041259766</v>
      </c>
      <c r="BJ6" s="16">
        <v>34.748893737792969</v>
      </c>
      <c r="BK6" s="17"/>
    </row>
    <row r="7" spans="1:104" x14ac:dyDescent="0.25">
      <c r="A7" t="s">
        <v>9</v>
      </c>
      <c r="B7" t="s">
        <v>10</v>
      </c>
      <c r="C7" s="19">
        <v>94.099998474121094</v>
      </c>
      <c r="D7" s="19">
        <v>93.799995422363281</v>
      </c>
      <c r="E7" s="20">
        <v>91.000007629394531</v>
      </c>
      <c r="F7" s="20">
        <v>106.30000305175781</v>
      </c>
      <c r="G7" s="20">
        <v>115.30000305175781</v>
      </c>
      <c r="H7" s="20">
        <v>98.5</v>
      </c>
      <c r="I7" s="20">
        <v>84</v>
      </c>
      <c r="J7" s="20">
        <v>90.599998474121094</v>
      </c>
      <c r="K7" s="20">
        <v>94.099998474121094</v>
      </c>
      <c r="L7" s="20">
        <v>74</v>
      </c>
      <c r="M7" s="20">
        <v>63.399997711181641</v>
      </c>
      <c r="N7" s="20">
        <v>58.299999237060547</v>
      </c>
      <c r="O7" s="20">
        <v>61.099994659423828</v>
      </c>
      <c r="P7" s="20">
        <v>62.599998474121094</v>
      </c>
      <c r="Q7" s="20">
        <v>78.100006103515625</v>
      </c>
      <c r="R7" s="20">
        <v>86.900001525878906</v>
      </c>
      <c r="S7" s="20">
        <v>86</v>
      </c>
      <c r="T7" s="20">
        <v>85.599998474121094</v>
      </c>
      <c r="U7" s="20">
        <v>87.800003051757813</v>
      </c>
      <c r="V7" s="20">
        <v>87.399993896484375</v>
      </c>
      <c r="W7" s="20">
        <v>89.099998474121094</v>
      </c>
      <c r="X7" s="20">
        <v>93.399993896484375</v>
      </c>
      <c r="Y7" s="20">
        <v>84.900009155273438</v>
      </c>
      <c r="Z7" s="20">
        <v>85.900001525878906</v>
      </c>
      <c r="AA7" s="20">
        <v>94.600006103515625</v>
      </c>
      <c r="AB7" s="20">
        <v>110</v>
      </c>
      <c r="AC7" s="20">
        <v>112.99999237060547</v>
      </c>
      <c r="AD7" s="20">
        <v>99.699996948242188</v>
      </c>
      <c r="AE7" s="20">
        <v>93.800003051757813</v>
      </c>
      <c r="AF7" s="20">
        <v>95.699989318847656</v>
      </c>
      <c r="AG7" s="20">
        <v>98.099998474121094</v>
      </c>
      <c r="AH7" s="20">
        <v>110.19998931884766</v>
      </c>
      <c r="AI7" s="20">
        <v>102.5</v>
      </c>
      <c r="AJ7" s="20">
        <v>98.200004577636719</v>
      </c>
      <c r="AK7" s="20">
        <v>94.300010681152344</v>
      </c>
      <c r="AL7" s="20">
        <v>93.900001525878906</v>
      </c>
      <c r="AM7" s="20">
        <v>105</v>
      </c>
      <c r="AN7" s="20">
        <v>112.69998931884766</v>
      </c>
      <c r="AO7" s="20">
        <v>119.89999389648438</v>
      </c>
      <c r="AP7" s="20">
        <v>125.29999542236328</v>
      </c>
      <c r="AQ7" s="20">
        <v>143.80000305175781</v>
      </c>
      <c r="AR7" s="20">
        <v>128.19999694824219</v>
      </c>
      <c r="AS7" s="20">
        <v>131</v>
      </c>
      <c r="AT7" s="21">
        <v>130.58279418945313</v>
      </c>
      <c r="AU7" s="21">
        <v>128.155029296875</v>
      </c>
      <c r="AV7" s="21">
        <v>123.141845703125</v>
      </c>
      <c r="AW7" s="21">
        <v>125.11676788330078</v>
      </c>
      <c r="AX7" s="21">
        <v>119.77880859375</v>
      </c>
      <c r="AY7" s="21">
        <v>121.51600646972656</v>
      </c>
      <c r="AZ7" s="21">
        <v>125.25048828125</v>
      </c>
      <c r="BA7" s="21">
        <v>129.85716247558594</v>
      </c>
      <c r="BB7" s="21">
        <v>132.10501098632813</v>
      </c>
      <c r="BC7" s="21">
        <v>133.72262573242188</v>
      </c>
      <c r="BD7" s="21">
        <v>130.90199279785156</v>
      </c>
      <c r="BE7" s="21">
        <v>128.09260559082031</v>
      </c>
      <c r="BF7" s="21">
        <v>127.91417694091797</v>
      </c>
      <c r="BG7" s="21">
        <v>123.23616027832031</v>
      </c>
      <c r="BH7" s="21">
        <v>122.02353668212891</v>
      </c>
      <c r="BI7" s="21">
        <v>117.72392272949219</v>
      </c>
      <c r="BJ7" s="21">
        <v>115.0072021484375</v>
      </c>
      <c r="BK7" s="22"/>
    </row>
    <row r="8" spans="1:104" x14ac:dyDescent="0.25">
      <c r="A8" t="s">
        <v>11</v>
      </c>
      <c r="B8" t="s">
        <v>12</v>
      </c>
      <c r="C8" s="19">
        <v>144.69999694824219</v>
      </c>
      <c r="D8" s="19">
        <v>145</v>
      </c>
      <c r="E8" s="20">
        <v>141</v>
      </c>
      <c r="F8" s="20">
        <v>155.19999694824219</v>
      </c>
      <c r="G8" s="20">
        <v>170.19999694824219</v>
      </c>
      <c r="H8" s="20">
        <v>161.60002136230469</v>
      </c>
      <c r="I8" s="20">
        <v>142.10002136230469</v>
      </c>
      <c r="J8" s="20">
        <v>142.10000610351563</v>
      </c>
      <c r="K8" s="20">
        <v>152.19999694824219</v>
      </c>
      <c r="L8" s="20">
        <v>131.5</v>
      </c>
      <c r="M8" s="20">
        <v>117.09999847412109</v>
      </c>
      <c r="N8" s="20">
        <v>108.59999847412109</v>
      </c>
      <c r="O8" s="20">
        <v>111</v>
      </c>
      <c r="P8" s="20">
        <v>111.39999389648438</v>
      </c>
      <c r="Q8" s="20">
        <v>124.90000915527344</v>
      </c>
      <c r="R8" s="20">
        <v>139.69999694824219</v>
      </c>
      <c r="S8" s="20">
        <v>139.19999694824219</v>
      </c>
      <c r="T8" s="20">
        <v>138.19999694824219</v>
      </c>
      <c r="U8" s="20">
        <v>139.69999694824219</v>
      </c>
      <c r="V8" s="20">
        <v>139.60000610351563</v>
      </c>
      <c r="W8" s="20">
        <v>140.30001831054688</v>
      </c>
      <c r="X8" s="20">
        <v>144.5</v>
      </c>
      <c r="Y8" s="20">
        <v>141.89999389648438</v>
      </c>
      <c r="Z8" s="20">
        <v>138.60000610351563</v>
      </c>
      <c r="AA8" s="20">
        <v>145.80001831054688</v>
      </c>
      <c r="AB8" s="20">
        <v>161.30000305175781</v>
      </c>
      <c r="AC8" s="20">
        <v>169.29998779296875</v>
      </c>
      <c r="AD8" s="20">
        <v>158.90000915527344</v>
      </c>
      <c r="AE8" s="20">
        <v>149.70001220703125</v>
      </c>
      <c r="AF8" s="20">
        <v>149.30000305175781</v>
      </c>
      <c r="AG8" s="20">
        <v>151.30000305175781</v>
      </c>
      <c r="AH8" s="20">
        <v>161.99998474121094</v>
      </c>
      <c r="AI8" s="20">
        <v>167.90000915527344</v>
      </c>
      <c r="AJ8" s="20">
        <v>156.39999389648438</v>
      </c>
      <c r="AK8" s="20">
        <v>151.20001220703125</v>
      </c>
      <c r="AL8" s="20">
        <v>147.89999389648438</v>
      </c>
      <c r="AM8" s="20">
        <v>157.19998168945313</v>
      </c>
      <c r="AN8" s="20">
        <v>164.80000305175781</v>
      </c>
      <c r="AO8" s="20">
        <v>173.60000610351563</v>
      </c>
      <c r="AP8" s="20">
        <v>179.80000305175781</v>
      </c>
      <c r="AQ8" s="20">
        <v>198.30000305175781</v>
      </c>
      <c r="AR8" s="20">
        <v>196.89999389648438</v>
      </c>
      <c r="AS8" s="20">
        <v>191.10000610351563</v>
      </c>
      <c r="AT8" s="21">
        <v>190.84336853027344</v>
      </c>
      <c r="AU8" s="21">
        <v>190.69419860839844</v>
      </c>
      <c r="AV8" s="21">
        <v>185.41775512695313</v>
      </c>
      <c r="AW8" s="21">
        <v>184.64430236816406</v>
      </c>
      <c r="AX8" s="21">
        <v>181.36521911621094</v>
      </c>
      <c r="AY8" s="21">
        <v>180.18348693847656</v>
      </c>
      <c r="AZ8" s="21">
        <v>184.47828674316406</v>
      </c>
      <c r="BA8" s="21">
        <v>190.28242492675781</v>
      </c>
      <c r="BB8" s="21">
        <v>193.9893798828125</v>
      </c>
      <c r="BC8" s="21">
        <v>195.5960693359375</v>
      </c>
      <c r="BD8" s="21">
        <v>194.22900390625</v>
      </c>
      <c r="BE8" s="21">
        <v>190.86660766601563</v>
      </c>
      <c r="BF8" s="21">
        <v>187.35490417480469</v>
      </c>
      <c r="BG8" s="21">
        <v>187.523193359375</v>
      </c>
      <c r="BH8" s="21">
        <v>182.43861389160156</v>
      </c>
      <c r="BI8" s="21">
        <v>178.47854614257813</v>
      </c>
      <c r="BJ8" s="21">
        <v>175.05430603027344</v>
      </c>
      <c r="BK8" s="22"/>
    </row>
    <row r="9" spans="1:104" x14ac:dyDescent="0.25">
      <c r="A9" t="s">
        <v>13</v>
      </c>
      <c r="B9" t="s">
        <v>14</v>
      </c>
      <c r="C9" s="19">
        <v>148.69999694824219</v>
      </c>
      <c r="D9" s="19">
        <v>149</v>
      </c>
      <c r="E9" s="20">
        <v>145</v>
      </c>
      <c r="F9" s="20">
        <v>159.19999694824219</v>
      </c>
      <c r="G9" s="20">
        <v>173.80000305175781</v>
      </c>
      <c r="H9" s="20">
        <v>165.80000305175781</v>
      </c>
      <c r="I9" s="20">
        <v>146.60000610351563</v>
      </c>
      <c r="J9" s="20">
        <v>146.10000610351563</v>
      </c>
      <c r="K9" s="20">
        <v>155.50001525878906</v>
      </c>
      <c r="L9" s="20">
        <v>135.40000915527344</v>
      </c>
      <c r="M9" s="20">
        <v>121.39999389648438</v>
      </c>
      <c r="N9" s="20">
        <v>112.69999694824219</v>
      </c>
      <c r="O9" s="20">
        <v>115</v>
      </c>
      <c r="P9" s="20">
        <v>115.40000152587891</v>
      </c>
      <c r="Q9" s="20">
        <v>128.90000915527344</v>
      </c>
      <c r="R9" s="20">
        <v>143.89999389648438</v>
      </c>
      <c r="S9" s="20">
        <v>143.39999389648438</v>
      </c>
      <c r="T9" s="20">
        <v>142.39999389648438</v>
      </c>
      <c r="U9" s="20">
        <v>143.80000305175781</v>
      </c>
      <c r="V9" s="20">
        <v>143.79998779296875</v>
      </c>
      <c r="W9" s="20">
        <v>144.10000610351563</v>
      </c>
      <c r="X9" s="20">
        <v>148.60000610351563</v>
      </c>
      <c r="Y9" s="20">
        <v>146.10000610351563</v>
      </c>
      <c r="Z9" s="20">
        <v>142.90000915527344</v>
      </c>
      <c r="AA9" s="20">
        <v>150</v>
      </c>
      <c r="AB9" s="20">
        <v>165</v>
      </c>
      <c r="AC9" s="20">
        <v>173.39997863769531</v>
      </c>
      <c r="AD9" s="20">
        <v>163.30001831054688</v>
      </c>
      <c r="AE9" s="20">
        <v>153.90000915527344</v>
      </c>
      <c r="AF9" s="20">
        <v>153.29998779296875</v>
      </c>
      <c r="AG9" s="20">
        <v>155.39999389648438</v>
      </c>
      <c r="AH9" s="20">
        <v>166.09999084472656</v>
      </c>
      <c r="AI9" s="20">
        <v>172.10002136230469</v>
      </c>
      <c r="AJ9" s="20">
        <v>160.60000610351563</v>
      </c>
      <c r="AK9" s="20">
        <v>155.50001525878906</v>
      </c>
      <c r="AL9" s="20">
        <v>152.19999694824219</v>
      </c>
      <c r="AM9" s="20">
        <v>161.19998168945313</v>
      </c>
      <c r="AN9" s="20">
        <v>169</v>
      </c>
      <c r="AO9" s="20">
        <v>178.29998779296875</v>
      </c>
      <c r="AP9" s="20">
        <v>183.89999389648438</v>
      </c>
      <c r="AQ9" s="20">
        <v>202.30001831054688</v>
      </c>
      <c r="AR9" s="20">
        <v>201.79998779296875</v>
      </c>
      <c r="AS9" s="20">
        <v>195.39999389648438</v>
      </c>
      <c r="AT9" s="21">
        <v>195.49919128417969</v>
      </c>
      <c r="AU9" s="21">
        <v>194.88960266113281</v>
      </c>
      <c r="AV9" s="21">
        <v>189.44454956054688</v>
      </c>
      <c r="AW9" s="21">
        <v>188.62950134277344</v>
      </c>
      <c r="AX9" s="21">
        <v>185.587158203125</v>
      </c>
      <c r="AY9" s="21">
        <v>184.45680236816406</v>
      </c>
      <c r="AZ9" s="21">
        <v>188.57330322265625</v>
      </c>
      <c r="BA9" s="21">
        <v>194.38507080078125</v>
      </c>
      <c r="BB9" s="21">
        <v>198.30538940429688</v>
      </c>
      <c r="BC9" s="21">
        <v>199.71299743652344</v>
      </c>
      <c r="BD9" s="21">
        <v>198.22645568847656</v>
      </c>
      <c r="BE9" s="21">
        <v>194.76507568359375</v>
      </c>
      <c r="BF9" s="21">
        <v>191.40312194824219</v>
      </c>
      <c r="BG9" s="21">
        <v>191.56919860839844</v>
      </c>
      <c r="BH9" s="21">
        <v>186.34248352050781</v>
      </c>
      <c r="BI9" s="21">
        <v>182.49234008789063</v>
      </c>
      <c r="BJ9" s="21">
        <v>179.23468017578125</v>
      </c>
      <c r="BK9" s="22"/>
    </row>
    <row r="10" spans="1:104" x14ac:dyDescent="0.25">
      <c r="A10" t="s">
        <v>15</v>
      </c>
      <c r="B10" t="s">
        <v>16</v>
      </c>
      <c r="C10" s="19">
        <v>90</v>
      </c>
      <c r="D10" s="19">
        <v>82.400001525878906</v>
      </c>
      <c r="E10" s="20">
        <v>76.200004577636719</v>
      </c>
      <c r="F10" s="20">
        <v>79.099998474121094</v>
      </c>
      <c r="G10" s="20">
        <v>82.299995422363281</v>
      </c>
      <c r="H10" s="20">
        <v>79</v>
      </c>
      <c r="I10" s="20">
        <v>72.699989318847656</v>
      </c>
      <c r="J10" s="20">
        <v>76.600006103515625</v>
      </c>
      <c r="K10" s="20">
        <v>78.699996948242188</v>
      </c>
      <c r="L10" s="20">
        <v>68.199996948242188</v>
      </c>
      <c r="M10" s="20">
        <v>60.599998474121094</v>
      </c>
      <c r="N10" s="20">
        <v>56.599994659423828</v>
      </c>
      <c r="O10" s="20">
        <v>57.5</v>
      </c>
      <c r="P10" s="20">
        <v>57.700000762939453</v>
      </c>
      <c r="Q10" s="20">
        <v>64.599998474121094</v>
      </c>
      <c r="R10" s="20">
        <v>68.300003051757813</v>
      </c>
      <c r="S10" s="20">
        <v>68.400001525878906</v>
      </c>
      <c r="T10" s="20">
        <v>65.800010681152344</v>
      </c>
      <c r="U10" s="20">
        <v>68.699996948242188</v>
      </c>
      <c r="V10" s="20">
        <v>71.300003051757813</v>
      </c>
      <c r="W10" s="20">
        <v>78.300003051757813</v>
      </c>
      <c r="X10" s="20">
        <v>79.599998474121094</v>
      </c>
      <c r="Y10" s="20">
        <v>74.800003051757813</v>
      </c>
      <c r="Z10" s="20">
        <v>80.800003051757813</v>
      </c>
      <c r="AA10" s="20">
        <v>89.5</v>
      </c>
      <c r="AB10" s="20">
        <v>107.79999542236328</v>
      </c>
      <c r="AC10" s="20">
        <v>104.50000762939453</v>
      </c>
      <c r="AD10" s="20">
        <v>82.400001525878906</v>
      </c>
      <c r="AE10" s="20">
        <v>75.599990844726563</v>
      </c>
      <c r="AF10" s="20">
        <v>76.800003051757813</v>
      </c>
      <c r="AG10" s="20">
        <v>78.900001525878906</v>
      </c>
      <c r="AH10" s="20">
        <v>83.699996948242188</v>
      </c>
      <c r="AI10" s="20">
        <v>77.400001525878906</v>
      </c>
      <c r="AJ10" s="20">
        <v>84.199989318847656</v>
      </c>
      <c r="AK10" s="20">
        <v>84.199996948242188</v>
      </c>
      <c r="AL10" s="20">
        <v>88.600006103515625</v>
      </c>
      <c r="AM10" s="20">
        <v>97.000007629394531</v>
      </c>
      <c r="AN10" s="20">
        <v>93</v>
      </c>
      <c r="AO10" s="20">
        <v>93.599998474121094</v>
      </c>
      <c r="AP10" s="20">
        <v>95.5</v>
      </c>
      <c r="AQ10" s="20">
        <v>103.90000152587891</v>
      </c>
      <c r="AR10" s="20">
        <v>101.09999084472656</v>
      </c>
      <c r="AS10" s="20">
        <v>110.40000152587891</v>
      </c>
      <c r="AT10" s="21">
        <v>114.19948577880859</v>
      </c>
      <c r="AU10" s="21">
        <v>114.15952301025391</v>
      </c>
      <c r="AV10" s="21">
        <v>112.17447662353516</v>
      </c>
      <c r="AW10" s="21">
        <v>109.16863250732422</v>
      </c>
      <c r="AX10" s="21">
        <v>108.15145111083984</v>
      </c>
      <c r="AY10" s="21">
        <v>109.13800811767578</v>
      </c>
      <c r="AZ10" s="21">
        <v>106.33647155761719</v>
      </c>
      <c r="BA10" s="21">
        <v>100.14161682128906</v>
      </c>
      <c r="BB10" s="21">
        <v>99.583267211914063</v>
      </c>
      <c r="BC10" s="21">
        <v>96.959205627441406</v>
      </c>
      <c r="BD10" s="21">
        <v>96.107254028320313</v>
      </c>
      <c r="BE10" s="21">
        <v>96.169441223144531</v>
      </c>
      <c r="BF10" s="21">
        <v>99.036720275878906</v>
      </c>
      <c r="BG10" s="21">
        <v>101.946044921875</v>
      </c>
      <c r="BH10" s="21">
        <v>104.83738708496094</v>
      </c>
      <c r="BI10" s="21">
        <v>104.91651916503906</v>
      </c>
      <c r="BJ10" s="21">
        <v>105.88292694091797</v>
      </c>
      <c r="BK10" s="22"/>
    </row>
    <row r="11" spans="1:104" x14ac:dyDescent="0.25">
      <c r="A11" t="s">
        <v>17</v>
      </c>
      <c r="B11" t="s">
        <v>18</v>
      </c>
      <c r="C11" s="19">
        <v>138.60000610351563</v>
      </c>
      <c r="D11" s="19">
        <v>134.29998779296875</v>
      </c>
      <c r="E11" s="20">
        <v>129.39999389648438</v>
      </c>
      <c r="F11" s="20">
        <v>127.29999542236328</v>
      </c>
      <c r="G11" s="20">
        <v>124.90000152587891</v>
      </c>
      <c r="H11" s="20">
        <v>120.29999542236328</v>
      </c>
      <c r="I11" s="20">
        <v>113.59999847412109</v>
      </c>
      <c r="J11" s="20">
        <v>114.30000305175781</v>
      </c>
      <c r="K11" s="20">
        <v>117.5</v>
      </c>
      <c r="L11" s="20">
        <v>114.20000457763672</v>
      </c>
      <c r="M11" s="20">
        <v>110.99999237060547</v>
      </c>
      <c r="N11" s="20">
        <v>107.99999237060547</v>
      </c>
      <c r="O11" s="20">
        <v>109.69998931884766</v>
      </c>
      <c r="P11" s="20">
        <v>108.59999847412109</v>
      </c>
      <c r="Q11" s="20">
        <v>109.90000915527344</v>
      </c>
      <c r="R11" s="20">
        <v>111.19999694824219</v>
      </c>
      <c r="S11" s="20">
        <v>108.90000152587891</v>
      </c>
      <c r="T11" s="20">
        <v>104.90000915527344</v>
      </c>
      <c r="U11" s="20">
        <v>102.90000152587891</v>
      </c>
      <c r="V11" s="20">
        <v>103.80000305175781</v>
      </c>
      <c r="W11" s="20">
        <v>109.90000152587891</v>
      </c>
      <c r="X11" s="20">
        <v>114.59999847412109</v>
      </c>
      <c r="Y11" s="20">
        <v>117.90000915527344</v>
      </c>
      <c r="Z11" s="20">
        <v>123.80000305175781</v>
      </c>
      <c r="AA11" s="20">
        <v>133.30000305175781</v>
      </c>
      <c r="AB11" s="20">
        <v>150.69999694824219</v>
      </c>
      <c r="AC11" s="20">
        <v>154.89999389648438</v>
      </c>
      <c r="AD11" s="20">
        <v>134.5</v>
      </c>
      <c r="AE11" s="20">
        <v>126.50000762939453</v>
      </c>
      <c r="AF11" s="20">
        <v>122</v>
      </c>
      <c r="AG11" s="20">
        <v>116.40000152587891</v>
      </c>
      <c r="AH11" s="20">
        <v>117.69999694824219</v>
      </c>
      <c r="AI11" s="20">
        <v>118.59999084472656</v>
      </c>
      <c r="AJ11" s="20">
        <v>123.69999694824219</v>
      </c>
      <c r="AK11" s="20">
        <v>128.19999694824219</v>
      </c>
      <c r="AL11" s="20">
        <v>133.99998474121094</v>
      </c>
      <c r="AM11" s="20">
        <v>142</v>
      </c>
      <c r="AN11" s="20">
        <v>143.30000305175781</v>
      </c>
      <c r="AO11" s="20">
        <v>141.30000305175781</v>
      </c>
      <c r="AP11" s="20">
        <v>141.19999694824219</v>
      </c>
      <c r="AQ11" s="20">
        <v>142.10002136230469</v>
      </c>
      <c r="AR11" s="20">
        <v>145.10000610351563</v>
      </c>
      <c r="AS11" s="20">
        <v>145.84170532226563</v>
      </c>
      <c r="AT11" s="21">
        <v>149.28668212890625</v>
      </c>
      <c r="AU11" s="21">
        <v>152.99346923828125</v>
      </c>
      <c r="AV11" s="21">
        <v>155.00764465332031</v>
      </c>
      <c r="AW11" s="21">
        <v>155.69610595703125</v>
      </c>
      <c r="AX11" s="21">
        <v>157.49409484863281</v>
      </c>
      <c r="AY11" s="21">
        <v>158.41249084472656</v>
      </c>
      <c r="AZ11" s="21">
        <v>156.70164489746094</v>
      </c>
      <c r="BA11" s="21">
        <v>150.20037841796875</v>
      </c>
      <c r="BB11" s="21">
        <v>145.89663696289063</v>
      </c>
      <c r="BC11" s="21">
        <v>143.91851806640625</v>
      </c>
      <c r="BD11" s="21">
        <v>142.03878784179688</v>
      </c>
      <c r="BE11" s="21">
        <v>139.16978454589844</v>
      </c>
      <c r="BF11" s="21">
        <v>139.89143371582031</v>
      </c>
      <c r="BG11" s="21">
        <v>143.843994140625</v>
      </c>
      <c r="BH11" s="21">
        <v>148.66925048828125</v>
      </c>
      <c r="BI11" s="21">
        <v>151.90634155273438</v>
      </c>
      <c r="BJ11" s="21">
        <v>155.53810119628906</v>
      </c>
      <c r="BK11" s="22"/>
    </row>
    <row r="12" spans="1:104" x14ac:dyDescent="0.25">
      <c r="A12" t="s">
        <v>19</v>
      </c>
      <c r="B12" t="s">
        <v>20</v>
      </c>
      <c r="C12" s="19">
        <v>152.39999389648438</v>
      </c>
      <c r="D12" s="19">
        <v>149.19999694824219</v>
      </c>
      <c r="E12" s="20">
        <v>139.89999389648438</v>
      </c>
      <c r="F12" s="20">
        <v>142.20001220703125</v>
      </c>
      <c r="G12" s="20">
        <v>149.60000610351563</v>
      </c>
      <c r="H12" s="20">
        <v>148.19999694824219</v>
      </c>
      <c r="I12" s="20">
        <v>137.5</v>
      </c>
      <c r="J12" s="20">
        <v>139</v>
      </c>
      <c r="K12" s="20">
        <v>149.5</v>
      </c>
      <c r="L12" s="20">
        <v>135</v>
      </c>
      <c r="M12" s="20">
        <v>125.89999389648438</v>
      </c>
      <c r="N12" s="20">
        <v>116.80000305175781</v>
      </c>
      <c r="O12" s="20">
        <v>115.00000762939453</v>
      </c>
      <c r="P12" s="20">
        <v>115.19999694824219</v>
      </c>
      <c r="Q12" s="20">
        <v>123</v>
      </c>
      <c r="R12" s="20">
        <v>130.89999389648438</v>
      </c>
      <c r="S12" s="20">
        <v>130.50001525878906</v>
      </c>
      <c r="T12" s="20">
        <v>128.60000610351563</v>
      </c>
      <c r="U12" s="20">
        <v>129.89999389648438</v>
      </c>
      <c r="V12" s="20">
        <v>133.00001525878906</v>
      </c>
      <c r="W12" s="20">
        <v>141.09999084472656</v>
      </c>
      <c r="X12" s="20">
        <v>146.19999694824219</v>
      </c>
      <c r="Y12" s="20">
        <v>142</v>
      </c>
      <c r="Z12" s="20">
        <v>142.80000305175781</v>
      </c>
      <c r="AA12" s="20">
        <v>148.80001831054688</v>
      </c>
      <c r="AB12" s="20">
        <v>165.39999389648438</v>
      </c>
      <c r="AC12" s="20">
        <v>170.80001831054688</v>
      </c>
      <c r="AD12" s="20">
        <v>153.30000305175781</v>
      </c>
      <c r="AE12" s="20">
        <v>145.10000610351563</v>
      </c>
      <c r="AF12" s="20">
        <v>142.39999389648438</v>
      </c>
      <c r="AG12" s="20">
        <v>143.50001525878906</v>
      </c>
      <c r="AH12" s="20">
        <v>148.5</v>
      </c>
      <c r="AI12" s="20">
        <v>146.09999084472656</v>
      </c>
      <c r="AJ12" s="20">
        <v>148.10002136230469</v>
      </c>
      <c r="AK12" s="20">
        <v>148.19998168945313</v>
      </c>
      <c r="AL12" s="20">
        <v>148.99998474121094</v>
      </c>
      <c r="AM12" s="20">
        <v>155</v>
      </c>
      <c r="AN12" s="20">
        <v>158.19999694824219</v>
      </c>
      <c r="AO12" s="20">
        <v>162.89999389648438</v>
      </c>
      <c r="AP12" s="20">
        <v>169.19999694824219</v>
      </c>
      <c r="AQ12" s="20">
        <v>174.59999084472656</v>
      </c>
      <c r="AR12" s="20">
        <v>171.10000610351563</v>
      </c>
      <c r="AS12" s="20">
        <v>173.85000610351563</v>
      </c>
      <c r="AT12" s="21">
        <v>180.56253051757813</v>
      </c>
      <c r="AU12" s="21">
        <v>182.02474975585938</v>
      </c>
      <c r="AV12" s="21">
        <v>180.48004150390625</v>
      </c>
      <c r="AW12" s="21">
        <v>179.47245788574219</v>
      </c>
      <c r="AX12" s="21">
        <v>177.00726318359375</v>
      </c>
      <c r="AY12" s="21">
        <v>176.27302551269531</v>
      </c>
      <c r="AZ12" s="21">
        <v>174.72593688964844</v>
      </c>
      <c r="BA12" s="21">
        <v>169.75053405761719</v>
      </c>
      <c r="BB12" s="21">
        <v>169.73243713378906</v>
      </c>
      <c r="BC12" s="21">
        <v>167.86677551269531</v>
      </c>
      <c r="BD12" s="21">
        <v>165.970703125</v>
      </c>
      <c r="BE12" s="21">
        <v>164.390380859375</v>
      </c>
      <c r="BF12" s="21">
        <v>165.01695251464844</v>
      </c>
      <c r="BG12" s="21">
        <v>168.34550476074219</v>
      </c>
      <c r="BH12" s="21">
        <v>170.85910034179688</v>
      </c>
      <c r="BI12" s="21">
        <v>171.389404296875</v>
      </c>
      <c r="BJ12" s="21">
        <v>171.853759765625</v>
      </c>
      <c r="BK12" s="22"/>
    </row>
    <row r="13" spans="1:104" x14ac:dyDescent="0.25">
      <c r="A13" t="s">
        <v>21</v>
      </c>
      <c r="B13" t="s">
        <v>22</v>
      </c>
      <c r="C13" s="19">
        <v>61.499996185302734</v>
      </c>
      <c r="D13" s="19">
        <v>59.499996185302734</v>
      </c>
      <c r="E13" s="20">
        <v>57.099998474121094</v>
      </c>
      <c r="F13" s="20">
        <v>53.000003814697266</v>
      </c>
      <c r="G13" s="20">
        <v>53.5</v>
      </c>
      <c r="H13" s="20">
        <v>52.399997711181641</v>
      </c>
      <c r="I13" s="20">
        <v>51.499996185302734</v>
      </c>
      <c r="J13" s="20">
        <v>50.999996185302734</v>
      </c>
      <c r="K13" s="20">
        <v>53.300003051757813</v>
      </c>
      <c r="L13" s="20">
        <v>49.200000762939453</v>
      </c>
      <c r="M13" s="20">
        <v>42.799999237060547</v>
      </c>
      <c r="N13" s="20">
        <v>42</v>
      </c>
      <c r="O13" s="20">
        <v>44.400001525878906</v>
      </c>
      <c r="P13" s="20">
        <v>43.300003051757813</v>
      </c>
      <c r="Q13" s="20">
        <v>49.499996185302734</v>
      </c>
      <c r="R13" s="20">
        <v>55.799999237060547</v>
      </c>
      <c r="S13" s="20">
        <v>58.100002288818359</v>
      </c>
      <c r="T13" s="20">
        <v>58.400001525878906</v>
      </c>
      <c r="U13" s="20">
        <v>58.599994659423828</v>
      </c>
      <c r="V13" s="20">
        <v>61.400005340576172</v>
      </c>
      <c r="W13" s="20">
        <v>63.799999237060547</v>
      </c>
      <c r="X13" s="20">
        <v>65.800003051757813</v>
      </c>
      <c r="Y13" s="20">
        <v>60</v>
      </c>
      <c r="Z13" s="20">
        <v>62</v>
      </c>
      <c r="AA13" s="20">
        <v>75.400001525878906</v>
      </c>
      <c r="AB13" s="20">
        <v>83.800003051757813</v>
      </c>
      <c r="AC13" s="20">
        <v>81.300003051757813</v>
      </c>
      <c r="AD13" s="20">
        <v>64.5</v>
      </c>
      <c r="AE13" s="20">
        <v>61.899997711181641</v>
      </c>
      <c r="AF13" s="20">
        <v>63.900005340576172</v>
      </c>
      <c r="AG13" s="20">
        <v>70.099998474121094</v>
      </c>
      <c r="AH13" s="20">
        <v>69.800003051757813</v>
      </c>
      <c r="AI13" s="20">
        <v>64.599998474121094</v>
      </c>
      <c r="AJ13" s="20">
        <v>65.200004577636719</v>
      </c>
      <c r="AK13" s="20">
        <v>66.699996948242188</v>
      </c>
      <c r="AL13" s="20">
        <v>66.800003051757813</v>
      </c>
      <c r="AM13" s="20">
        <v>71.599998474121094</v>
      </c>
      <c r="AN13" s="20">
        <v>70.300003051757813</v>
      </c>
      <c r="AO13" s="20">
        <v>67.5</v>
      </c>
      <c r="AP13" s="20">
        <v>68.800010681152344</v>
      </c>
      <c r="AQ13" s="20">
        <v>72.800003051757813</v>
      </c>
      <c r="AR13" s="20">
        <v>70.926040649414063</v>
      </c>
      <c r="AS13" s="20">
        <v>70.789291381835938</v>
      </c>
      <c r="AT13" s="21">
        <v>77.569900512695313</v>
      </c>
      <c r="AU13" s="21">
        <v>79.647064208984375</v>
      </c>
      <c r="AV13" s="21">
        <v>80.474761962890625</v>
      </c>
      <c r="AW13" s="21">
        <v>82.182350158691406</v>
      </c>
      <c r="AX13" s="21">
        <v>83.411575317382813</v>
      </c>
      <c r="AY13" s="21">
        <v>84.138931274414063</v>
      </c>
      <c r="AZ13" s="21">
        <v>83.316780090332031</v>
      </c>
      <c r="BA13" s="21">
        <v>81.149665832519531</v>
      </c>
      <c r="BB13" s="21">
        <v>80.217857360839844</v>
      </c>
      <c r="BC13" s="21">
        <v>79.190376281738281</v>
      </c>
      <c r="BD13" s="21">
        <v>79.384841918945313</v>
      </c>
      <c r="BE13" s="21">
        <v>80.069755554199219</v>
      </c>
      <c r="BF13" s="21">
        <v>78.637649536132813</v>
      </c>
      <c r="BG13" s="21">
        <v>79.250541687011719</v>
      </c>
      <c r="BH13" s="21">
        <v>78.397209167480469</v>
      </c>
      <c r="BI13" s="21">
        <v>83.053680419921875</v>
      </c>
      <c r="BJ13" s="21">
        <v>84.460586547851563</v>
      </c>
      <c r="BK13" s="22"/>
    </row>
    <row r="14" spans="1:104" x14ac:dyDescent="0.25">
      <c r="A14" t="s">
        <v>23</v>
      </c>
      <c r="B14" t="s">
        <v>24</v>
      </c>
      <c r="C14" s="19">
        <v>88.300003051757813</v>
      </c>
      <c r="D14" s="19">
        <v>87</v>
      </c>
      <c r="E14" s="20">
        <v>81.099998474121094</v>
      </c>
      <c r="F14" s="20">
        <v>80.199996948242188</v>
      </c>
      <c r="G14" s="20">
        <v>84</v>
      </c>
      <c r="H14" s="20">
        <v>83.599998474121094</v>
      </c>
      <c r="I14" s="20">
        <v>76.800003051757813</v>
      </c>
      <c r="J14" s="20">
        <v>77.800010681152344</v>
      </c>
      <c r="K14" s="20">
        <v>82.400001525878906</v>
      </c>
      <c r="L14" s="20">
        <v>67.5</v>
      </c>
      <c r="M14" s="20">
        <v>62.499996185302734</v>
      </c>
      <c r="N14" s="20">
        <v>55.599998474121094</v>
      </c>
      <c r="O14" s="20">
        <v>58.099998474121094</v>
      </c>
      <c r="P14" s="20">
        <v>58.400001525878906</v>
      </c>
      <c r="Q14" s="20">
        <v>64.300003051757813</v>
      </c>
      <c r="R14" s="20">
        <v>69.999992370605469</v>
      </c>
      <c r="S14" s="20">
        <v>70.900001525878906</v>
      </c>
      <c r="T14" s="20">
        <v>68.800003051757813</v>
      </c>
      <c r="U14" s="20">
        <v>72.199996948242188</v>
      </c>
      <c r="V14" s="20">
        <v>75.199996948242188</v>
      </c>
      <c r="W14" s="20">
        <v>82.799995422363281</v>
      </c>
      <c r="X14" s="20">
        <v>84.800003051757813</v>
      </c>
      <c r="Y14" s="20">
        <v>76.900009155273438</v>
      </c>
      <c r="Z14" s="20">
        <v>81.300003051757813</v>
      </c>
      <c r="AA14" s="20">
        <v>91.5</v>
      </c>
      <c r="AB14" s="20">
        <v>101.80000305175781</v>
      </c>
      <c r="AC14" s="20">
        <v>104.40000152587891</v>
      </c>
      <c r="AD14" s="20">
        <v>82.400001525878906</v>
      </c>
      <c r="AE14" s="20">
        <v>75.900001525878906</v>
      </c>
      <c r="AF14" s="20">
        <v>76.799995422363281</v>
      </c>
      <c r="AG14" s="20">
        <v>81.800003051757813</v>
      </c>
      <c r="AH14" s="20">
        <v>87.400001525878906</v>
      </c>
      <c r="AI14" s="20">
        <v>81.900001525878906</v>
      </c>
      <c r="AJ14" s="20">
        <v>84.599998474121094</v>
      </c>
      <c r="AK14" s="20">
        <v>87.900001525878906</v>
      </c>
      <c r="AL14" s="20">
        <v>92.900001525878906</v>
      </c>
      <c r="AM14" s="20">
        <v>99.800003051757813</v>
      </c>
      <c r="AN14" s="20">
        <v>101.30000305175781</v>
      </c>
      <c r="AO14" s="20">
        <v>102.69999694824219</v>
      </c>
      <c r="AP14" s="20">
        <v>106.60000610351563</v>
      </c>
      <c r="AQ14" s="20">
        <v>117</v>
      </c>
      <c r="AR14" s="20">
        <v>113.30879974365234</v>
      </c>
      <c r="AS14" s="20">
        <v>116.15899658203125</v>
      </c>
      <c r="AT14" s="21">
        <v>122.01239776611328</v>
      </c>
      <c r="AU14" s="21">
        <v>122.43656921386719</v>
      </c>
      <c r="AV14" s="21">
        <v>118.42502593994141</v>
      </c>
      <c r="AW14" s="21">
        <v>114.25156402587891</v>
      </c>
      <c r="AX14" s="21">
        <v>112.17232513427734</v>
      </c>
      <c r="AY14" s="21">
        <v>111.86872100830078</v>
      </c>
      <c r="AZ14" s="21">
        <v>109.03942108154297</v>
      </c>
      <c r="BA14" s="21">
        <v>103.96492004394531</v>
      </c>
      <c r="BB14" s="21">
        <v>102.73744964599609</v>
      </c>
      <c r="BC14" s="21">
        <v>100.9791259765625</v>
      </c>
      <c r="BD14" s="21">
        <v>100.14998626708984</v>
      </c>
      <c r="BE14" s="21">
        <v>100.60962677001953</v>
      </c>
      <c r="BF14" s="21">
        <v>103.04241943359375</v>
      </c>
      <c r="BG14" s="21">
        <v>106.54704284667969</v>
      </c>
      <c r="BH14" s="21">
        <v>108.25914764404297</v>
      </c>
      <c r="BI14" s="21">
        <v>108.77029418945313</v>
      </c>
      <c r="BJ14" s="21">
        <v>109.24130249023438</v>
      </c>
      <c r="BK14" s="22"/>
    </row>
    <row r="15" spans="1:104" x14ac:dyDescent="0.25">
      <c r="A15" t="s">
        <v>25</v>
      </c>
      <c r="B15" t="s">
        <v>26</v>
      </c>
      <c r="C15" s="19">
        <v>157.60000610351563</v>
      </c>
      <c r="D15" s="19">
        <v>144.39999389648438</v>
      </c>
      <c r="E15" s="20">
        <v>134.69999694824219</v>
      </c>
      <c r="F15" s="20">
        <v>130.30000305175781</v>
      </c>
      <c r="G15" s="20">
        <v>130.10000610351563</v>
      </c>
      <c r="H15" s="20">
        <v>118.90000152587891</v>
      </c>
      <c r="I15" s="20">
        <v>109.59999847412109</v>
      </c>
      <c r="J15" s="20">
        <v>105.59999847412109</v>
      </c>
      <c r="K15" s="20">
        <v>109.5</v>
      </c>
      <c r="L15" s="20">
        <v>111.59999847412109</v>
      </c>
      <c r="M15" s="20">
        <v>111.09999847412109</v>
      </c>
      <c r="N15" s="20">
        <v>110.30000305175781</v>
      </c>
      <c r="O15" s="20">
        <v>111.09999847412109</v>
      </c>
      <c r="P15" s="20">
        <v>111.09999847412109</v>
      </c>
      <c r="Q15" s="20">
        <v>107.90000152587891</v>
      </c>
      <c r="R15" s="20">
        <v>110.59999847412109</v>
      </c>
      <c r="S15" s="20">
        <v>111</v>
      </c>
      <c r="T15" s="20">
        <v>109</v>
      </c>
      <c r="U15" s="20">
        <v>101.5</v>
      </c>
      <c r="V15" s="20">
        <v>96.599998474121094</v>
      </c>
      <c r="W15" s="20">
        <v>99.699996948242188</v>
      </c>
      <c r="X15" s="20">
        <v>104.09999847412109</v>
      </c>
      <c r="Y15" s="20">
        <v>108.59999847412109</v>
      </c>
      <c r="Z15" s="20">
        <v>114.30000305175781</v>
      </c>
      <c r="AA15" s="20">
        <v>122.40000152587891</v>
      </c>
      <c r="AB15" s="20">
        <v>129.69999694824219</v>
      </c>
      <c r="AC15" s="20">
        <v>139.89999389648438</v>
      </c>
      <c r="AD15" s="20">
        <v>130.39999389648438</v>
      </c>
      <c r="AE15" s="20">
        <v>129.60000610351563</v>
      </c>
      <c r="AF15" s="20">
        <v>125</v>
      </c>
      <c r="AG15" s="20">
        <v>120</v>
      </c>
      <c r="AH15" s="20">
        <v>116.09999847412109</v>
      </c>
      <c r="AI15" s="20">
        <v>116</v>
      </c>
      <c r="AJ15" s="20">
        <v>116.69999694824219</v>
      </c>
      <c r="AK15" s="20">
        <v>122.09999847412109</v>
      </c>
      <c r="AL15" s="20">
        <v>128.5</v>
      </c>
      <c r="AM15" s="20">
        <v>135.5</v>
      </c>
      <c r="AN15" s="20">
        <v>138.19999694824219</v>
      </c>
      <c r="AO15" s="20">
        <v>136.30000305175781</v>
      </c>
      <c r="AP15" s="20">
        <v>138.10000610351563</v>
      </c>
      <c r="AQ15" s="20">
        <v>138.19999694824219</v>
      </c>
      <c r="AR15" s="20">
        <v>133.89810180664063</v>
      </c>
      <c r="AS15" s="20">
        <v>130.07209777832031</v>
      </c>
      <c r="AT15" s="21">
        <v>128.3712158203125</v>
      </c>
      <c r="AU15" s="21">
        <v>131.63702392578125</v>
      </c>
      <c r="AV15" s="21">
        <v>135.53675842285156</v>
      </c>
      <c r="AW15" s="21">
        <v>138.72608947753906</v>
      </c>
      <c r="AX15" s="21">
        <v>141.84782409667969</v>
      </c>
      <c r="AY15" s="21">
        <v>143.85581970214844</v>
      </c>
      <c r="AZ15" s="21">
        <v>143.79791259765625</v>
      </c>
      <c r="BA15" s="21">
        <v>140.39888000488281</v>
      </c>
      <c r="BB15" s="21">
        <v>136.83494567871094</v>
      </c>
      <c r="BC15" s="21">
        <v>136.66717529296875</v>
      </c>
      <c r="BD15" s="21">
        <v>134.363037109375</v>
      </c>
      <c r="BE15" s="21">
        <v>129.29026794433594</v>
      </c>
      <c r="BF15" s="21">
        <v>126.18197631835938</v>
      </c>
      <c r="BG15" s="21">
        <v>129.04629516601563</v>
      </c>
      <c r="BH15" s="21">
        <v>133.20306396484375</v>
      </c>
      <c r="BI15" s="21">
        <v>137.01998901367188</v>
      </c>
      <c r="BJ15" s="21">
        <v>140.91334533691406</v>
      </c>
      <c r="BK15" s="22"/>
    </row>
    <row r="16" spans="1:104" x14ac:dyDescent="0.25">
      <c r="C16" s="23"/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3" x14ac:dyDescent="0.25">
      <c r="B17" s="8" t="s">
        <v>27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3" x14ac:dyDescent="0.25">
      <c r="A18" t="s">
        <v>28</v>
      </c>
      <c r="B18" t="s">
        <v>29</v>
      </c>
      <c r="C18" s="14">
        <v>8.9815998077392578</v>
      </c>
      <c r="D18" s="14">
        <v>5.7989001274108887</v>
      </c>
      <c r="E18" s="15">
        <v>5.1602997779846191</v>
      </c>
      <c r="F18" s="15">
        <v>5.201500415802002</v>
      </c>
      <c r="G18" s="15">
        <v>4.1921000480651855</v>
      </c>
      <c r="H18" s="15">
        <v>3.6256000995635986</v>
      </c>
      <c r="I18" s="15">
        <v>3.0488002300262451</v>
      </c>
      <c r="J18" s="15">
        <v>3.0385003089904785</v>
      </c>
      <c r="K18" s="15">
        <v>2.1424000263214111</v>
      </c>
      <c r="L18" s="15">
        <v>2.3484001159667969</v>
      </c>
      <c r="M18" s="15">
        <v>2.2557003498077393</v>
      </c>
      <c r="N18" s="15">
        <v>2.2248001098632813</v>
      </c>
      <c r="O18" s="15">
        <v>2.2144999504089355</v>
      </c>
      <c r="P18" s="15">
        <v>2.3071999549865723</v>
      </c>
      <c r="Q18" s="15">
        <v>2.9869999885559082</v>
      </c>
      <c r="R18" s="15">
        <v>3.2548000812530518</v>
      </c>
      <c r="S18" s="15">
        <v>3.3372001647949219</v>
      </c>
      <c r="T18" s="15">
        <v>3.1003000736236572</v>
      </c>
      <c r="U18" s="15">
        <v>3.0076000690460205</v>
      </c>
      <c r="V18" s="15">
        <v>2.9561002254486084</v>
      </c>
      <c r="W18" s="15">
        <v>3.2239000797271729</v>
      </c>
      <c r="X18" s="15">
        <v>3.8006999492645264</v>
      </c>
      <c r="Y18" s="15">
        <v>3.9758002758026123</v>
      </c>
      <c r="Z18" s="15">
        <v>4.4805002212524414</v>
      </c>
      <c r="AA18" s="15">
        <v>5.3045001029968262</v>
      </c>
      <c r="AB18" s="15">
        <v>7.1173000335693359</v>
      </c>
      <c r="AC18" s="15">
        <v>7.3542003631591797</v>
      </c>
      <c r="AD18" s="15">
        <v>5.0882000923156738</v>
      </c>
      <c r="AE18" s="15">
        <v>5.6444001197814941</v>
      </c>
      <c r="AF18" s="15">
        <v>5.8194999694824219</v>
      </c>
      <c r="AG18" s="15">
        <v>5.0160999298095703</v>
      </c>
      <c r="AH18" s="15">
        <v>5.026400089263916</v>
      </c>
      <c r="AI18" s="15">
        <v>4.5938000679016113</v>
      </c>
      <c r="AJ18" s="15">
        <v>4.6350002288818359</v>
      </c>
      <c r="AK18" s="15">
        <v>4.45989990234375</v>
      </c>
      <c r="AL18" s="15">
        <v>6.0563998222351074</v>
      </c>
      <c r="AM18" s="15">
        <v>6.0770001411437988</v>
      </c>
      <c r="AN18" s="15">
        <v>4.9337000846862793</v>
      </c>
      <c r="AO18" s="15">
        <v>5.3559994697570801</v>
      </c>
      <c r="AP18" s="15">
        <v>5.788599967956543</v>
      </c>
      <c r="AQ18" s="15">
        <v>6.3551006317138672</v>
      </c>
      <c r="AR18" s="15">
        <v>6.2933001518249512</v>
      </c>
      <c r="AS18" s="15">
        <v>5.9843001365661621</v>
      </c>
      <c r="AT18" s="16">
        <v>5.8057608604431152</v>
      </c>
      <c r="AU18" s="16">
        <v>5.6379818916320801</v>
      </c>
      <c r="AV18" s="16">
        <v>6.084505558013916</v>
      </c>
      <c r="AW18" s="16">
        <v>6.4838876724243164</v>
      </c>
      <c r="AX18" s="16">
        <v>6.7082581520080566</v>
      </c>
      <c r="AY18" s="16">
        <v>6.8866133689880371</v>
      </c>
      <c r="AZ18" s="16">
        <v>6.7347579002380371</v>
      </c>
      <c r="BA18" s="16">
        <v>6.1802229881286621</v>
      </c>
      <c r="BB18" s="16">
        <v>6.0973119735717773</v>
      </c>
      <c r="BC18" s="16">
        <v>6.1427249908447266</v>
      </c>
      <c r="BD18" s="16">
        <v>6.2146077156066895</v>
      </c>
      <c r="BE18" s="16">
        <v>6.2464485168457031</v>
      </c>
      <c r="BF18" s="16">
        <v>6.2694621086120605</v>
      </c>
      <c r="BG18" s="16">
        <v>6.3075566291809082</v>
      </c>
      <c r="BH18" s="16">
        <v>6.5212321281433105</v>
      </c>
      <c r="BI18" s="16">
        <v>6.7246537208557129</v>
      </c>
      <c r="BJ18" s="16">
        <v>6.8972153663635254</v>
      </c>
      <c r="BK18" s="17"/>
    </row>
    <row r="19" spans="1:63" x14ac:dyDescent="0.25">
      <c r="A19" t="s">
        <v>30</v>
      </c>
      <c r="B19" t="s">
        <v>31</v>
      </c>
      <c r="C19" s="14">
        <v>6.820000171661377</v>
      </c>
      <c r="D19" s="14">
        <v>5.0799999237060547</v>
      </c>
      <c r="E19" s="15">
        <v>4.369999885559082</v>
      </c>
      <c r="F19" s="15">
        <v>4.5199999809265137</v>
      </c>
      <c r="G19" s="15">
        <v>4.3600001335144043</v>
      </c>
      <c r="H19" s="15">
        <v>3.7899999618530273</v>
      </c>
      <c r="I19" s="15">
        <v>3.3500001430511475</v>
      </c>
      <c r="J19" s="15">
        <v>3.3299999237060547</v>
      </c>
      <c r="K19" s="15">
        <v>2.9300000667572021</v>
      </c>
      <c r="L19" s="15">
        <v>2.7800002098083496</v>
      </c>
      <c r="M19" s="15">
        <v>3.4100003242492676</v>
      </c>
      <c r="N19" s="15">
        <v>3.4200000762939453</v>
      </c>
      <c r="O19" s="15">
        <v>2.5</v>
      </c>
      <c r="P19" s="15">
        <v>2.190000057220459</v>
      </c>
      <c r="Q19" s="15">
        <v>2.4000000953674316</v>
      </c>
      <c r="R19" s="15">
        <v>2.940000057220459</v>
      </c>
      <c r="S19" s="15">
        <v>2.940000057220459</v>
      </c>
      <c r="T19" s="15">
        <v>2.9600000381469727</v>
      </c>
      <c r="U19" s="15">
        <v>2.9199998378753662</v>
      </c>
      <c r="V19" s="15">
        <v>2.7599999904632568</v>
      </c>
      <c r="W19" s="15">
        <v>2.9700000286102295</v>
      </c>
      <c r="X19" s="15">
        <v>3.2400000095367432</v>
      </c>
      <c r="Y19" s="15">
        <v>3.5899999141693115</v>
      </c>
      <c r="Z19" s="15">
        <v>3.9599997997283936</v>
      </c>
      <c r="AA19" s="15">
        <v>4.4699997901916504</v>
      </c>
      <c r="AB19" s="15">
        <v>5.4499998092651367</v>
      </c>
      <c r="AC19" s="15">
        <v>6.6900005340576172</v>
      </c>
      <c r="AD19" s="15">
        <v>4.7100000381469727</v>
      </c>
      <c r="AE19" s="15">
        <v>4.9699997901916504</v>
      </c>
      <c r="AF19" s="15">
        <v>5.3600001335144043</v>
      </c>
      <c r="AG19" s="15">
        <v>4.9099998474121094</v>
      </c>
      <c r="AH19" s="15">
        <v>4.7199997901916504</v>
      </c>
      <c r="AI19" s="15">
        <v>4.5799999237060547</v>
      </c>
      <c r="AJ19" s="15">
        <v>4.429999828338623</v>
      </c>
      <c r="AK19" s="15">
        <v>4.3400001525878906</v>
      </c>
      <c r="AL19" s="15">
        <v>5.0799999237060547</v>
      </c>
      <c r="AM19" s="15">
        <v>5.5300002098083496</v>
      </c>
      <c r="AN19" s="15">
        <v>5.1500000953674316</v>
      </c>
      <c r="AO19" s="15">
        <v>4.9699993133544922</v>
      </c>
      <c r="AP19" s="15">
        <v>5.1999998092651367</v>
      </c>
      <c r="AQ19" s="15">
        <v>5.6500005722045898</v>
      </c>
      <c r="AR19" s="15">
        <v>5.7899999618530273</v>
      </c>
      <c r="AS19" s="15">
        <v>5.4882340431213379</v>
      </c>
      <c r="AT19" s="16">
        <v>5.3485360145568848</v>
      </c>
      <c r="AU19" s="16">
        <v>5.2445459365844727</v>
      </c>
      <c r="AV19" s="16">
        <v>5.5497112274169922</v>
      </c>
      <c r="AW19" s="16">
        <v>5.9748563766479492</v>
      </c>
      <c r="AX19" s="16">
        <v>6.3017349243164063</v>
      </c>
      <c r="AY19" s="16">
        <v>6.5381388664245605</v>
      </c>
      <c r="AZ19" s="16">
        <v>6.5243887901306152</v>
      </c>
      <c r="BA19" s="16">
        <v>6.1456131935119629</v>
      </c>
      <c r="BB19" s="16">
        <v>5.943793773651123</v>
      </c>
      <c r="BC19" s="16">
        <v>5.9244866371154785</v>
      </c>
      <c r="BD19" s="16">
        <v>5.9871420860290527</v>
      </c>
      <c r="BE19" s="16">
        <v>6.0372486114501953</v>
      </c>
      <c r="BF19" s="16">
        <v>6.0709576606750488</v>
      </c>
      <c r="BG19" s="16">
        <v>6.108393669128418</v>
      </c>
      <c r="BH19" s="16">
        <v>6.2648277282714844</v>
      </c>
      <c r="BI19" s="16">
        <v>6.4624066352844238</v>
      </c>
      <c r="BJ19" s="16">
        <v>6.6481118202209473</v>
      </c>
      <c r="BK19" s="17"/>
    </row>
    <row r="20" spans="1:63" x14ac:dyDescent="0.25">
      <c r="A20" t="s">
        <v>32</v>
      </c>
      <c r="B20" t="s">
        <v>33</v>
      </c>
      <c r="C20" s="14">
        <v>10.119998931884766</v>
      </c>
      <c r="D20" s="14">
        <v>10.260000228881836</v>
      </c>
      <c r="E20" s="15">
        <v>9.8500003814697266</v>
      </c>
      <c r="F20" s="15">
        <v>10.159999847412109</v>
      </c>
      <c r="G20" s="15">
        <v>11.140000343322754</v>
      </c>
      <c r="H20" s="15">
        <v>11.579999923706055</v>
      </c>
      <c r="I20" s="15">
        <v>11.220000267028809</v>
      </c>
      <c r="J20" s="15">
        <v>10.890000343322754</v>
      </c>
      <c r="K20" s="15">
        <v>10.170000076293945</v>
      </c>
      <c r="L20" s="15">
        <v>8.2399997711181641</v>
      </c>
      <c r="M20" s="15">
        <v>7.9800000190734863</v>
      </c>
      <c r="N20" s="15">
        <v>7.3000001907348633</v>
      </c>
      <c r="O20" s="15">
        <v>7.3899993896484375</v>
      </c>
      <c r="P20" s="15">
        <v>7.2399997711181641</v>
      </c>
      <c r="Q20" s="15">
        <v>7.1099996566772461</v>
      </c>
      <c r="R20" s="15">
        <v>7.679999828338623</v>
      </c>
      <c r="S20" s="15">
        <v>8.5500001907348633</v>
      </c>
      <c r="T20" s="15">
        <v>9.6000003814697266</v>
      </c>
      <c r="U20" s="15">
        <v>10.340001106262207</v>
      </c>
      <c r="V20" s="15">
        <v>10.469999313354492</v>
      </c>
      <c r="W20" s="15">
        <v>10.260000228881836</v>
      </c>
      <c r="X20" s="15">
        <v>8.619999885559082</v>
      </c>
      <c r="Y20" s="15">
        <v>8.0100002288818359</v>
      </c>
      <c r="Z20" s="15">
        <v>7.8799996376037598</v>
      </c>
      <c r="AA20" s="15">
        <v>8.0699996948242188</v>
      </c>
      <c r="AB20" s="15">
        <v>8.4399995803833008</v>
      </c>
      <c r="AC20" s="15">
        <v>9.6099996566772461</v>
      </c>
      <c r="AD20" s="15">
        <v>10.050000190734863</v>
      </c>
      <c r="AE20" s="15">
        <v>10.630000114440918</v>
      </c>
      <c r="AF20" s="15">
        <v>11.909998893737793</v>
      </c>
      <c r="AG20" s="15">
        <v>12.529999732971191</v>
      </c>
      <c r="AH20" s="15">
        <v>12.739998817443848</v>
      </c>
      <c r="AI20" s="15">
        <v>12.180000305175781</v>
      </c>
      <c r="AJ20" s="15">
        <v>10.539999961853027</v>
      </c>
      <c r="AK20" s="15">
        <v>9.6800012588500977</v>
      </c>
      <c r="AL20" s="15">
        <v>9.3999996185302734</v>
      </c>
      <c r="AM20" s="15">
        <v>9.6000003814697266</v>
      </c>
      <c r="AN20" s="15">
        <v>9.7299995422363281</v>
      </c>
      <c r="AO20" s="15">
        <v>9.8399991989135742</v>
      </c>
      <c r="AP20" s="15">
        <v>10.430000305175781</v>
      </c>
      <c r="AQ20" s="15">
        <v>11.069998741149902</v>
      </c>
      <c r="AR20" s="15">
        <v>12.479999542236328</v>
      </c>
      <c r="AS20" s="15">
        <v>12.905220985412598</v>
      </c>
      <c r="AT20" s="16">
        <v>13.017297744750977</v>
      </c>
      <c r="AU20" s="16">
        <v>12.555893898010254</v>
      </c>
      <c r="AV20" s="16">
        <v>11.360137939453125</v>
      </c>
      <c r="AW20" s="16">
        <v>10.762748718261719</v>
      </c>
      <c r="AX20" s="16">
        <v>10.601932525634766</v>
      </c>
      <c r="AY20" s="16">
        <v>10.129447937011719</v>
      </c>
      <c r="AZ20" s="16">
        <v>10.499907493591309</v>
      </c>
      <c r="BA20" s="16">
        <v>10.657424926757813</v>
      </c>
      <c r="BB20" s="16">
        <v>10.910854339599609</v>
      </c>
      <c r="BC20" s="16">
        <v>11.778637886047363</v>
      </c>
      <c r="BD20" s="16">
        <v>12.981818199157715</v>
      </c>
      <c r="BE20" s="16">
        <v>13.43346118927002</v>
      </c>
      <c r="BF20" s="16">
        <v>13.61142635345459</v>
      </c>
      <c r="BG20" s="16">
        <v>13.212234497070313</v>
      </c>
      <c r="BH20" s="16">
        <v>12.039681434631348</v>
      </c>
      <c r="BI20" s="16">
        <v>11.406579971313477</v>
      </c>
      <c r="BJ20" s="16">
        <v>11.191097259521484</v>
      </c>
      <c r="BK20" s="17"/>
    </row>
    <row r="21" spans="1:63" x14ac:dyDescent="0.25">
      <c r="A21" t="s">
        <v>34</v>
      </c>
      <c r="B21" t="s">
        <v>35</v>
      </c>
      <c r="C21" s="14">
        <v>9.5</v>
      </c>
      <c r="D21" s="14">
        <v>9.8000001907348633</v>
      </c>
      <c r="E21" s="15">
        <v>9.1400003433227539</v>
      </c>
      <c r="F21" s="15">
        <v>9.0100002288818359</v>
      </c>
      <c r="G21" s="15">
        <v>9.1900005340576172</v>
      </c>
      <c r="H21" s="15">
        <v>8.5</v>
      </c>
      <c r="I21" s="15">
        <v>7.9000000953674316</v>
      </c>
      <c r="J21" s="15">
        <v>7.6100006103515625</v>
      </c>
      <c r="K21" s="15">
        <v>6.9600000381469727</v>
      </c>
      <c r="L21" s="15">
        <v>6.3900003433227539</v>
      </c>
      <c r="M21" s="15">
        <v>6.7899999618530273</v>
      </c>
      <c r="N21" s="15">
        <v>6.3499994277954102</v>
      </c>
      <c r="O21" s="15">
        <v>6.5300002098083496</v>
      </c>
      <c r="P21" s="15">
        <v>6.4099998474121094</v>
      </c>
      <c r="Q21" s="15">
        <v>6.2999997138977051</v>
      </c>
      <c r="R21" s="15">
        <v>6.570000171661377</v>
      </c>
      <c r="S21" s="15">
        <v>6.6899995803833008</v>
      </c>
      <c r="T21" s="15">
        <v>6.820000171661377</v>
      </c>
      <c r="U21" s="15">
        <v>6.630000114440918</v>
      </c>
      <c r="V21" s="15">
        <v>6.4600005149841309</v>
      </c>
      <c r="W21" s="15">
        <v>6.5499997138977051</v>
      </c>
      <c r="X21" s="15">
        <v>6.6500000953674316</v>
      </c>
      <c r="Y21" s="15">
        <v>6.9099993705749512</v>
      </c>
      <c r="Z21" s="15">
        <v>7.179999828338623</v>
      </c>
      <c r="AA21" s="15">
        <v>7.3400001525878906</v>
      </c>
      <c r="AB21" s="15">
        <v>7.8299999237060547</v>
      </c>
      <c r="AC21" s="15">
        <v>8.9600000381469727</v>
      </c>
      <c r="AD21" s="15">
        <v>8.7600002288818359</v>
      </c>
      <c r="AE21" s="15">
        <v>8.7299995422363281</v>
      </c>
      <c r="AF21" s="15">
        <v>8.8800010681152344</v>
      </c>
      <c r="AG21" s="15">
        <v>8.6800003051757813</v>
      </c>
      <c r="AH21" s="15">
        <v>8.3500003814697266</v>
      </c>
      <c r="AI21" s="15">
        <v>8.340001106262207</v>
      </c>
      <c r="AJ21" s="15">
        <v>8.1700000762939453</v>
      </c>
      <c r="AK21" s="15">
        <v>8.2399997711181641</v>
      </c>
      <c r="AL21" s="15">
        <v>8.4399995803833008</v>
      </c>
      <c r="AM21" s="15">
        <v>8.8500003814697266</v>
      </c>
      <c r="AN21" s="15">
        <v>8.8999996185302734</v>
      </c>
      <c r="AO21" s="15">
        <v>8.7799997329711914</v>
      </c>
      <c r="AP21" s="15">
        <v>8.8800010681152344</v>
      </c>
      <c r="AQ21" s="15">
        <v>8.9200811386108398</v>
      </c>
      <c r="AR21" s="15">
        <v>9.1942663192749023</v>
      </c>
      <c r="AS21" s="15">
        <v>9.2092437744140625</v>
      </c>
      <c r="AT21" s="16">
        <v>9.1698379516601563</v>
      </c>
      <c r="AU21" s="16">
        <v>8.9342861175537109</v>
      </c>
      <c r="AV21" s="16">
        <v>9.1114215850830078</v>
      </c>
      <c r="AW21" s="16">
        <v>9.4358949661254883</v>
      </c>
      <c r="AX21" s="16">
        <v>9.7366123199462891</v>
      </c>
      <c r="AY21" s="16">
        <v>9.8113746643066406</v>
      </c>
      <c r="AZ21" s="16">
        <v>10.106689453125</v>
      </c>
      <c r="BA21" s="16">
        <v>10.01962947845459</v>
      </c>
      <c r="BB21" s="16">
        <v>10.019504547119141</v>
      </c>
      <c r="BC21" s="16">
        <v>9.8519134521484375</v>
      </c>
      <c r="BD21" s="16">
        <v>9.727569580078125</v>
      </c>
      <c r="BE21" s="16">
        <v>9.6859350204467773</v>
      </c>
      <c r="BF21" s="16">
        <v>9.6759128570556641</v>
      </c>
      <c r="BG21" s="16">
        <v>9.7756023406982422</v>
      </c>
      <c r="BH21" s="16">
        <v>9.8181877136230469</v>
      </c>
      <c r="BI21" s="16">
        <v>10.05116081237793</v>
      </c>
      <c r="BJ21" s="16">
        <v>10.212541580200195</v>
      </c>
      <c r="BK21" s="17"/>
    </row>
    <row r="22" spans="1:63" x14ac:dyDescent="0.25">
      <c r="A22" t="s">
        <v>36</v>
      </c>
      <c r="B22" t="s">
        <v>37</v>
      </c>
      <c r="C22" s="14">
        <v>8.8400001525878906</v>
      </c>
      <c r="D22" s="14">
        <v>7.2099995613098145</v>
      </c>
      <c r="E22" s="15">
        <v>6.2999997138977051</v>
      </c>
      <c r="F22" s="15">
        <v>6.0800004005432129</v>
      </c>
      <c r="G22" s="15">
        <v>5.4600000381469727</v>
      </c>
      <c r="H22" s="15">
        <v>4.75</v>
      </c>
      <c r="I22" s="15">
        <v>4.0999999046325684</v>
      </c>
      <c r="J22" s="15">
        <v>3.9900000095367432</v>
      </c>
      <c r="K22" s="15">
        <v>3.5</v>
      </c>
      <c r="L22" s="15">
        <v>3.1800000667572021</v>
      </c>
      <c r="M22" s="15">
        <v>3.880000114440918</v>
      </c>
      <c r="N22" s="15">
        <v>3.690000057220459</v>
      </c>
      <c r="O22" s="15">
        <v>4.0500001907348633</v>
      </c>
      <c r="P22" s="15">
        <v>3.7000000476837158</v>
      </c>
      <c r="Q22" s="15">
        <v>3.7799999713897705</v>
      </c>
      <c r="R22" s="15">
        <v>3.6400003433227539</v>
      </c>
      <c r="S22" s="15">
        <v>4.070000171661377</v>
      </c>
      <c r="T22" s="15">
        <v>3.8600001335144043</v>
      </c>
      <c r="U22" s="15">
        <v>3.7999997138977051</v>
      </c>
      <c r="V22" s="15">
        <v>3.619999885559082</v>
      </c>
      <c r="W22" s="15">
        <v>3.8900001049041748</v>
      </c>
      <c r="X22" s="15">
        <v>4.1399998664855957</v>
      </c>
      <c r="Y22" s="15">
        <v>4.7199997901916504</v>
      </c>
      <c r="Z22" s="15">
        <v>4.9200000762939453</v>
      </c>
      <c r="AA22" s="15">
        <v>5.5399994850158691</v>
      </c>
      <c r="AB22" s="15">
        <v>6.2699999809265137</v>
      </c>
      <c r="AC22" s="15">
        <v>8.0100002288818359</v>
      </c>
      <c r="AD22" s="15">
        <v>5.8899998664855957</v>
      </c>
      <c r="AE22" s="15">
        <v>5.6100001335144043</v>
      </c>
      <c r="AF22" s="15">
        <v>6.369999885559082</v>
      </c>
      <c r="AG22" s="15">
        <v>5.630000114440918</v>
      </c>
      <c r="AH22" s="15">
        <v>5.2199997901916504</v>
      </c>
      <c r="AI22" s="15">
        <v>5.2899994850158691</v>
      </c>
      <c r="AJ22" s="15">
        <v>4.7899999618530273</v>
      </c>
      <c r="AK22" s="15">
        <v>5.1500000953674316</v>
      </c>
      <c r="AL22" s="15">
        <v>5.7699999809265137</v>
      </c>
      <c r="AM22" s="15">
        <v>6.630000114440918</v>
      </c>
      <c r="AN22" s="15">
        <v>6.3400001525878906</v>
      </c>
      <c r="AO22" s="15">
        <v>5.8499999046325684</v>
      </c>
      <c r="AP22" s="15">
        <v>5.929999828338623</v>
      </c>
      <c r="AQ22" s="15">
        <v>6.25</v>
      </c>
      <c r="AR22" s="15">
        <v>6.2800002098083496</v>
      </c>
      <c r="AS22" s="15">
        <v>6.1545124053955078</v>
      </c>
      <c r="AT22" s="16">
        <v>5.9802498817443848</v>
      </c>
      <c r="AU22" s="16">
        <v>5.9791698455810547</v>
      </c>
      <c r="AV22" s="16">
        <v>6.0988993644714355</v>
      </c>
      <c r="AW22" s="16">
        <v>6.6865410804748535</v>
      </c>
      <c r="AX22" s="16">
        <v>6.9313931465148926</v>
      </c>
      <c r="AY22" s="16">
        <v>7.4863295555114746</v>
      </c>
      <c r="AZ22" s="16">
        <v>7.3251357078552246</v>
      </c>
      <c r="BA22" s="16">
        <v>7.1270475387573242</v>
      </c>
      <c r="BB22" s="16">
        <v>6.6962594985961914</v>
      </c>
      <c r="BC22" s="16">
        <v>6.5901241302490234</v>
      </c>
      <c r="BD22" s="16">
        <v>6.8037548065185547</v>
      </c>
      <c r="BE22" s="16">
        <v>6.8615975379943848</v>
      </c>
      <c r="BF22" s="16">
        <v>6.7968173027038574</v>
      </c>
      <c r="BG22" s="16">
        <v>6.9430365562438965</v>
      </c>
      <c r="BH22" s="16">
        <v>7.0004258155822754</v>
      </c>
      <c r="BI22" s="16">
        <v>7.4283890724182129</v>
      </c>
      <c r="BJ22" s="16">
        <v>7.5506172180175781</v>
      </c>
      <c r="BK22" s="17"/>
    </row>
    <row r="23" spans="1:63" x14ac:dyDescent="0.25">
      <c r="A23" t="s">
        <v>38</v>
      </c>
      <c r="B23" t="s">
        <v>39</v>
      </c>
      <c r="C23" s="14">
        <v>8.7200002670288086</v>
      </c>
      <c r="D23" s="14">
        <v>5.630000114440918</v>
      </c>
      <c r="E23" s="15">
        <v>5.0100002288818359</v>
      </c>
      <c r="F23" s="15">
        <v>5.0500001907348633</v>
      </c>
      <c r="G23" s="15">
        <v>4.070000171661377</v>
      </c>
      <c r="H23" s="15">
        <v>3.5199997425079346</v>
      </c>
      <c r="I23" s="15">
        <v>2.9600000381469727</v>
      </c>
      <c r="J23" s="15">
        <v>2.9500002861022949</v>
      </c>
      <c r="K23" s="15">
        <v>2.0799999237060547</v>
      </c>
      <c r="L23" s="15">
        <v>2.2799999713897705</v>
      </c>
      <c r="M23" s="15">
        <v>2.190000057220459</v>
      </c>
      <c r="N23" s="15">
        <v>2.1600000858306885</v>
      </c>
      <c r="O23" s="15">
        <v>2.1500000953674316</v>
      </c>
      <c r="P23" s="15">
        <v>2.2400000095367432</v>
      </c>
      <c r="Q23" s="15">
        <v>2.9000000953674316</v>
      </c>
      <c r="R23" s="15">
        <v>3.1600003242492676</v>
      </c>
      <c r="S23" s="15">
        <v>3.2400000095367432</v>
      </c>
      <c r="T23" s="15">
        <v>3.0099997520446777</v>
      </c>
      <c r="U23" s="15">
        <v>2.9199998378753662</v>
      </c>
      <c r="V23" s="15">
        <v>2.869999885559082</v>
      </c>
      <c r="W23" s="15">
        <v>3.130000114440918</v>
      </c>
      <c r="X23" s="15">
        <v>3.690000057220459</v>
      </c>
      <c r="Y23" s="15">
        <v>3.8600001335144043</v>
      </c>
      <c r="Z23" s="15">
        <v>4.3499999046325684</v>
      </c>
      <c r="AA23" s="15">
        <v>5.1500005722045898</v>
      </c>
      <c r="AB23" s="15">
        <v>6.9099998474121094</v>
      </c>
      <c r="AC23" s="15">
        <v>7.1400003433227539</v>
      </c>
      <c r="AD23" s="15">
        <v>4.940000057220459</v>
      </c>
      <c r="AE23" s="15">
        <v>5.4800000190734863</v>
      </c>
      <c r="AF23" s="15">
        <v>5.6500000953674316</v>
      </c>
      <c r="AG23" s="15">
        <v>4.869999885559082</v>
      </c>
      <c r="AH23" s="15">
        <v>4.880000114440918</v>
      </c>
      <c r="AI23" s="15">
        <v>4.4600000381469727</v>
      </c>
      <c r="AJ23" s="15">
        <v>4.5</v>
      </c>
      <c r="AK23" s="15">
        <v>4.3299999237060547</v>
      </c>
      <c r="AL23" s="15">
        <v>5.880000114440918</v>
      </c>
      <c r="AM23" s="15">
        <v>5.9000005722045898</v>
      </c>
      <c r="AN23" s="15">
        <v>4.7899999618530273</v>
      </c>
      <c r="AO23" s="15">
        <v>5.1999998092651367</v>
      </c>
      <c r="AP23" s="15">
        <v>5.619999885559082</v>
      </c>
      <c r="AQ23" s="15">
        <v>6.1700000762939453</v>
      </c>
      <c r="AR23" s="15">
        <v>6.1100001335144043</v>
      </c>
      <c r="AS23" s="15">
        <v>5.8100004196166992</v>
      </c>
      <c r="AT23" s="16">
        <v>5.6366615295410156</v>
      </c>
      <c r="AU23" s="16">
        <v>5.4737691879272461</v>
      </c>
      <c r="AV23" s="16">
        <v>5.9072871208190918</v>
      </c>
      <c r="AW23" s="16">
        <v>6.295036792755127</v>
      </c>
      <c r="AX23" s="16">
        <v>6.5128722190856934</v>
      </c>
      <c r="AY23" s="16">
        <v>6.6860318183898926</v>
      </c>
      <c r="AZ23" s="16">
        <v>6.5385994911193848</v>
      </c>
      <c r="BA23" s="16">
        <v>6.0002164840698242</v>
      </c>
      <c r="BB23" s="16">
        <v>5.9197196960449219</v>
      </c>
      <c r="BC23" s="16">
        <v>5.9638104438781738</v>
      </c>
      <c r="BD23" s="16">
        <v>6.033599853515625</v>
      </c>
      <c r="BE23" s="16">
        <v>6.0645136833190918</v>
      </c>
      <c r="BF23" s="16">
        <v>6.0868563652038574</v>
      </c>
      <c r="BG23" s="16">
        <v>6.1238412857055664</v>
      </c>
      <c r="BH23" s="16">
        <v>6.3312931060791016</v>
      </c>
      <c r="BI23" s="16">
        <v>6.5287895202636719</v>
      </c>
      <c r="BJ23" s="16">
        <v>6.6963257789611816</v>
      </c>
      <c r="BK23" s="17"/>
    </row>
    <row r="24" spans="1:63" x14ac:dyDescent="0.25">
      <c r="B24" s="8" t="s">
        <v>40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3" x14ac:dyDescent="0.25">
      <c r="A25" t="s">
        <v>41</v>
      </c>
      <c r="B25" t="s">
        <v>42</v>
      </c>
      <c r="C25" s="14">
        <v>1.2230000495910645</v>
      </c>
      <c r="D25" s="14">
        <v>1.2389999628067017</v>
      </c>
      <c r="E25" s="15">
        <v>1.2259999513626099</v>
      </c>
      <c r="F25" s="15">
        <v>1.2389999628067017</v>
      </c>
      <c r="G25" s="15">
        <v>1.2450000047683716</v>
      </c>
      <c r="H25" s="15">
        <v>1.2480000257492065</v>
      </c>
      <c r="I25" s="15">
        <v>1.2250000238418579</v>
      </c>
      <c r="J25" s="15">
        <v>1.2330000400543213</v>
      </c>
      <c r="K25" s="15">
        <v>1.2339999675750732</v>
      </c>
      <c r="L25" s="15">
        <v>1.2100000381469727</v>
      </c>
      <c r="M25" s="15">
        <v>1.2369999885559082</v>
      </c>
      <c r="N25" s="15">
        <v>1.2200000286102295</v>
      </c>
      <c r="O25" s="15">
        <v>1.2619999647140503</v>
      </c>
      <c r="P25" s="15">
        <v>1.281999945640564</v>
      </c>
      <c r="Q25" s="15">
        <v>1.253000020980835</v>
      </c>
      <c r="R25" s="15">
        <v>1.2549999952316284</v>
      </c>
      <c r="S25" s="15">
        <v>1.2599999904632568</v>
      </c>
      <c r="T25" s="15">
        <v>1.2630000114440918</v>
      </c>
      <c r="U25" s="15">
        <v>1.2480000257492065</v>
      </c>
      <c r="V25" s="15">
        <v>1.2730000019073486</v>
      </c>
      <c r="W25" s="15">
        <v>1.2569999694824219</v>
      </c>
      <c r="X25" s="15">
        <v>1.2220000028610229</v>
      </c>
      <c r="Y25" s="15">
        <v>1.2510000467300415</v>
      </c>
      <c r="Z25" s="15">
        <v>1.2200000286102295</v>
      </c>
      <c r="AA25" s="15">
        <v>1.253000020980835</v>
      </c>
      <c r="AB25" s="15">
        <v>1.2760000228881836</v>
      </c>
      <c r="AC25" s="15">
        <v>1.2855000495910645</v>
      </c>
      <c r="AD25" s="15">
        <v>1.3109999895095825</v>
      </c>
      <c r="AE25" s="15">
        <v>1.2779999971389771</v>
      </c>
      <c r="AF25" s="15">
        <v>1.2757999897003174</v>
      </c>
      <c r="AG25" s="15">
        <v>1.2726999521255493</v>
      </c>
      <c r="AH25" s="15">
        <v>1.2676000595092773</v>
      </c>
      <c r="AI25" s="15">
        <v>1.2604999542236328</v>
      </c>
      <c r="AJ25" s="15">
        <v>1.2628999948501587</v>
      </c>
      <c r="AK25" s="15">
        <v>1.2546999454498291</v>
      </c>
      <c r="AL25" s="15">
        <v>1.2480000257492065</v>
      </c>
      <c r="AM25" s="15">
        <v>1.2779999971389771</v>
      </c>
      <c r="AN25" s="15">
        <v>1.309999942779541</v>
      </c>
      <c r="AO25" s="15">
        <v>1.3200000524520874</v>
      </c>
      <c r="AP25" s="15">
        <v>1.3178969621658325</v>
      </c>
      <c r="AQ25" s="15">
        <v>1.332226037979126</v>
      </c>
      <c r="AR25" s="15">
        <v>1.3336780071258545</v>
      </c>
      <c r="AS25" s="15">
        <v>1.3328759670257568</v>
      </c>
      <c r="AT25" s="16">
        <v>1.3321943283081055</v>
      </c>
      <c r="AU25" s="16">
        <v>1.326414942741394</v>
      </c>
      <c r="AV25" s="16">
        <v>1.3156846761703491</v>
      </c>
      <c r="AW25" s="16">
        <v>1.3132673501968384</v>
      </c>
      <c r="AX25" s="16">
        <v>1.299943208694458</v>
      </c>
      <c r="AY25" s="16">
        <v>1.3203562498092651</v>
      </c>
      <c r="AZ25" s="16">
        <v>1.3369739055633545</v>
      </c>
      <c r="BA25" s="16">
        <v>1.3395781517028809</v>
      </c>
      <c r="BB25" s="16">
        <v>1.3435146808624268</v>
      </c>
      <c r="BC25" s="16">
        <v>1.3415149450302124</v>
      </c>
      <c r="BD25" s="16">
        <v>1.330668568611145</v>
      </c>
      <c r="BE25" s="16">
        <v>1.310454249382019</v>
      </c>
      <c r="BF25" s="16">
        <v>1.3104478120803833</v>
      </c>
      <c r="BG25" s="16">
        <v>1.3109803199768066</v>
      </c>
      <c r="BH25" s="16">
        <v>1.3089927434921265</v>
      </c>
      <c r="BI25" s="16">
        <v>1.3061686754226685</v>
      </c>
      <c r="BJ25" s="16">
        <v>1.2973178625106812</v>
      </c>
      <c r="BK25" s="17"/>
    </row>
    <row r="26" spans="1:63" x14ac:dyDescent="0.25">
      <c r="A26" t="s">
        <v>43</v>
      </c>
      <c r="B26" t="s">
        <v>44</v>
      </c>
      <c r="C26" s="14">
        <v>4.2170000076293945</v>
      </c>
      <c r="D26" s="14">
        <v>4.4219999313354492</v>
      </c>
      <c r="E26" s="15">
        <v>4.0229997634887695</v>
      </c>
      <c r="F26" s="15">
        <v>3.8840000629425049</v>
      </c>
      <c r="G26" s="15">
        <v>3.7669999599456787</v>
      </c>
      <c r="H26" s="15">
        <v>3.8010001182556152</v>
      </c>
      <c r="I26" s="15">
        <v>3.5969998836517334</v>
      </c>
      <c r="J26" s="15">
        <v>3.4769999980926514</v>
      </c>
      <c r="K26" s="15">
        <v>3.4129998683929443</v>
      </c>
      <c r="L26" s="15">
        <v>3.0899999141693115</v>
      </c>
      <c r="M26" s="15">
        <v>2.7999999523162842</v>
      </c>
      <c r="N26" s="15">
        <v>2.744999885559082</v>
      </c>
      <c r="O26" s="15">
        <v>2.7869999408721924</v>
      </c>
      <c r="P26" s="15">
        <v>2.7300000190734863</v>
      </c>
      <c r="Q26" s="15">
        <v>3.1129999160766602</v>
      </c>
      <c r="R26" s="15">
        <v>3.5039999485015869</v>
      </c>
      <c r="S26" s="15">
        <v>3.6500000953674316</v>
      </c>
      <c r="T26" s="15">
        <v>3.6800000667572021</v>
      </c>
      <c r="U26" s="15">
        <v>3.625999927520752</v>
      </c>
      <c r="V26" s="15">
        <v>3.934999942779541</v>
      </c>
      <c r="W26" s="15">
        <v>3.880000114440918</v>
      </c>
      <c r="X26" s="15">
        <v>4.2369999885559082</v>
      </c>
      <c r="Y26" s="15">
        <v>4.2259998321533203</v>
      </c>
      <c r="Z26" s="15">
        <v>4.2430000305175781</v>
      </c>
      <c r="AA26" s="15">
        <v>4.7895002365112305</v>
      </c>
      <c r="AB26" s="15">
        <v>4.9137001037597656</v>
      </c>
      <c r="AC26" s="15">
        <v>5.4762001037597656</v>
      </c>
      <c r="AD26" s="15">
        <v>4.6637005805969238</v>
      </c>
      <c r="AE26" s="15">
        <v>5.33489990234375</v>
      </c>
      <c r="AF26" s="15">
        <v>4.4449000358581543</v>
      </c>
      <c r="AG26" s="15">
        <v>4.6666998863220215</v>
      </c>
      <c r="AH26" s="15">
        <v>4.679999828338623</v>
      </c>
      <c r="AI26" s="15">
        <v>4.3951997756958008</v>
      </c>
      <c r="AJ26" s="15">
        <v>4.3222999572753906</v>
      </c>
      <c r="AK26" s="15">
        <v>4.369999885559082</v>
      </c>
      <c r="AL26" s="15">
        <v>4.380000114440918</v>
      </c>
      <c r="AM26" s="15">
        <v>4.5100002288818359</v>
      </c>
      <c r="AN26" s="15">
        <v>4.4600000381469727</v>
      </c>
      <c r="AO26" s="15">
        <v>4.7953829765319824</v>
      </c>
      <c r="AP26" s="15">
        <v>5.2469758987426758</v>
      </c>
      <c r="AQ26" s="15">
        <v>5.4624161720275879</v>
      </c>
      <c r="AR26" s="15">
        <v>5.7270441055297852</v>
      </c>
      <c r="AS26" s="15">
        <v>5.8430662155151367</v>
      </c>
      <c r="AT26" s="16">
        <v>6.0885872840881348</v>
      </c>
      <c r="AU26" s="16">
        <v>5.9453167915344238</v>
      </c>
      <c r="AV26" s="16">
        <v>5.76708984375</v>
      </c>
      <c r="AW26" s="16">
        <v>5.6744656562805176</v>
      </c>
      <c r="AX26" s="16">
        <v>5.5807576179504395</v>
      </c>
      <c r="AY26" s="16">
        <v>5.4547276496887207</v>
      </c>
      <c r="AZ26" s="16">
        <v>5.4618844985961914</v>
      </c>
      <c r="BA26" s="16">
        <v>5.4261655807495117</v>
      </c>
      <c r="BB26" s="16">
        <v>5.4360289573669434</v>
      </c>
      <c r="BC26" s="16">
        <v>5.4319748878479004</v>
      </c>
      <c r="BD26" s="16">
        <v>5.4133410453796387</v>
      </c>
      <c r="BE26" s="16">
        <v>5.4316344261169434</v>
      </c>
      <c r="BF26" s="16">
        <v>5.4494304656982422</v>
      </c>
      <c r="BG26" s="16">
        <v>5.4970955848693848</v>
      </c>
      <c r="BH26" s="16">
        <v>5.5617594718933105</v>
      </c>
      <c r="BI26" s="16">
        <v>5.6135501861572266</v>
      </c>
      <c r="BJ26" s="16">
        <v>5.6855978965759277</v>
      </c>
      <c r="BK26" s="17"/>
    </row>
    <row r="27" spans="1:63" x14ac:dyDescent="0.25">
      <c r="A27" t="s">
        <v>45</v>
      </c>
      <c r="B27" t="s">
        <v>46</v>
      </c>
      <c r="C27" s="14">
        <v>9.2069997787475586</v>
      </c>
      <c r="D27" s="14">
        <v>6.9470000267028809</v>
      </c>
      <c r="E27" s="15">
        <v>5.7379999160766602</v>
      </c>
      <c r="F27" s="15">
        <v>5.6370000839233398</v>
      </c>
      <c r="G27" s="15">
        <v>5.1409997940063477</v>
      </c>
      <c r="H27" s="15">
        <v>4.250999927520752</v>
      </c>
      <c r="I27" s="15">
        <v>3.7430002689361572</v>
      </c>
      <c r="J27" s="15">
        <v>3.5580000877380371</v>
      </c>
      <c r="K27" s="15">
        <v>2.9549996852874756</v>
      </c>
      <c r="L27" s="15">
        <v>2.7149999141693115</v>
      </c>
      <c r="M27" s="15">
        <v>3.2409999370574951</v>
      </c>
      <c r="N27" s="15">
        <v>3.0759999752044678</v>
      </c>
      <c r="O27" s="15">
        <v>2.999000072479248</v>
      </c>
      <c r="P27" s="15">
        <v>2.7290000915527344</v>
      </c>
      <c r="Q27" s="15">
        <v>3.190000057220459</v>
      </c>
      <c r="R27" s="15">
        <v>3.6410000324249268</v>
      </c>
      <c r="S27" s="15">
        <v>3.6640000343322754</v>
      </c>
      <c r="T27" s="15">
        <v>3.4769999980926514</v>
      </c>
      <c r="U27" s="15">
        <v>3.380000114440918</v>
      </c>
      <c r="V27" s="15">
        <v>3.3029999732971191</v>
      </c>
      <c r="W27" s="15">
        <v>3.5929999351501465</v>
      </c>
      <c r="X27" s="15">
        <v>4.0399999618530273</v>
      </c>
      <c r="Y27" s="15">
        <v>4.2480001449584961</v>
      </c>
      <c r="Z27" s="15">
        <v>4.5409998893737793</v>
      </c>
      <c r="AA27" s="15">
        <v>5.2280001640319824</v>
      </c>
      <c r="AB27" s="15">
        <v>6.1399998664855957</v>
      </c>
      <c r="AC27" s="15">
        <v>7.070000171661377</v>
      </c>
      <c r="AD27" s="15">
        <v>5.1978001594543457</v>
      </c>
      <c r="AE27" s="15">
        <v>5.4770002365112305</v>
      </c>
      <c r="AF27" s="15">
        <v>5.8077001571655273</v>
      </c>
      <c r="AG27" s="15">
        <v>5.3253998756408691</v>
      </c>
      <c r="AH27" s="15">
        <v>5.0447998046875</v>
      </c>
      <c r="AI27" s="15">
        <v>4.9857997894287109</v>
      </c>
      <c r="AJ27" s="15">
        <v>4.8962998390197754</v>
      </c>
      <c r="AK27" s="15">
        <v>4.6711993217468262</v>
      </c>
      <c r="AL27" s="15">
        <v>5.2431998252868652</v>
      </c>
      <c r="AM27" s="15">
        <v>6.1589999198913574</v>
      </c>
      <c r="AN27" s="15">
        <v>5.630000114440918</v>
      </c>
      <c r="AO27" s="15">
        <v>5.3499999046325684</v>
      </c>
      <c r="AP27" s="15">
        <v>5.690000057220459</v>
      </c>
      <c r="AQ27" s="15">
        <v>6.190000057220459</v>
      </c>
      <c r="AR27" s="15">
        <v>6.1715598106384277</v>
      </c>
      <c r="AS27" s="15">
        <v>5.8491740226745605</v>
      </c>
      <c r="AT27" s="16">
        <v>5.748957633972168</v>
      </c>
      <c r="AU27" s="16">
        <v>5.6625790596008301</v>
      </c>
      <c r="AV27" s="16">
        <v>6.0216155052185059</v>
      </c>
      <c r="AW27" s="16">
        <v>6.5059866905212402</v>
      </c>
      <c r="AX27" s="16">
        <v>6.850822925567627</v>
      </c>
      <c r="AY27" s="16">
        <v>7.1495046615600586</v>
      </c>
      <c r="AZ27" s="16">
        <v>6.9052929878234863</v>
      </c>
      <c r="BA27" s="16">
        <v>6.5078449249267578</v>
      </c>
      <c r="BB27" s="16">
        <v>6.3348608016967773</v>
      </c>
      <c r="BC27" s="16">
        <v>6.4165549278259277</v>
      </c>
      <c r="BD27" s="16">
        <v>6.4659852981567383</v>
      </c>
      <c r="BE27" s="16">
        <v>6.5199828147888184</v>
      </c>
      <c r="BF27" s="16">
        <v>6.5484528541564941</v>
      </c>
      <c r="BG27" s="16">
        <v>6.6126904487609863</v>
      </c>
      <c r="BH27" s="16">
        <v>6.7976241111755371</v>
      </c>
      <c r="BI27" s="16">
        <v>7.0456042289733887</v>
      </c>
      <c r="BJ27" s="16">
        <v>7.2233524322509766</v>
      </c>
      <c r="BK27" s="17"/>
    </row>
    <row r="28" spans="1:63" x14ac:dyDescent="0.25">
      <c r="C28" s="24"/>
      <c r="D28" s="2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3" x14ac:dyDescent="0.25">
      <c r="B29" s="8" t="s">
        <v>47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3" x14ac:dyDescent="0.25">
      <c r="A30" t="s">
        <v>48</v>
      </c>
      <c r="B30" t="s">
        <v>49</v>
      </c>
      <c r="C30" s="19">
        <v>18.399999618530273</v>
      </c>
      <c r="D30" s="19">
        <v>18.399999618530273</v>
      </c>
      <c r="E30" s="20">
        <v>18.399999618530273</v>
      </c>
      <c r="F30" s="20">
        <v>18.399999618530273</v>
      </c>
      <c r="G30" s="20">
        <v>18.399999618530273</v>
      </c>
      <c r="H30" s="20">
        <v>18.399999618530273</v>
      </c>
      <c r="I30" s="20">
        <v>18.400001525878906</v>
      </c>
      <c r="J30" s="20">
        <v>18.399999618530273</v>
      </c>
      <c r="K30" s="20">
        <v>18.400001525878906</v>
      </c>
      <c r="L30" s="20">
        <v>18.399999618530273</v>
      </c>
      <c r="M30" s="20">
        <v>18.399997711181641</v>
      </c>
      <c r="N30" s="20">
        <v>18.399999618530273</v>
      </c>
      <c r="O30" s="20">
        <v>18.399999618530273</v>
      </c>
      <c r="P30" s="20">
        <v>18.399997711181641</v>
      </c>
      <c r="Q30" s="20">
        <v>18.399999618530273</v>
      </c>
      <c r="R30" s="20">
        <v>18.399999618530273</v>
      </c>
      <c r="S30" s="20">
        <v>18.399999618530273</v>
      </c>
      <c r="T30" s="20">
        <v>18.399999618530273</v>
      </c>
      <c r="U30" s="20">
        <v>18.399999618530273</v>
      </c>
      <c r="V30" s="20">
        <v>18.399999618530273</v>
      </c>
      <c r="W30" s="20">
        <v>18.399999618530273</v>
      </c>
      <c r="X30" s="20">
        <v>18.399997711181641</v>
      </c>
      <c r="Y30" s="20">
        <v>18.399999618530273</v>
      </c>
      <c r="Z30" s="20">
        <v>18.399999618530273</v>
      </c>
      <c r="AA30" s="20">
        <v>18.399999618530273</v>
      </c>
      <c r="AB30" s="20">
        <v>18.399999618530273</v>
      </c>
      <c r="AC30" s="20">
        <v>18.399999618530273</v>
      </c>
      <c r="AD30" s="20">
        <v>18.400001525878906</v>
      </c>
      <c r="AE30" s="20">
        <v>18.399999618530273</v>
      </c>
      <c r="AF30" s="20">
        <v>18.399997711181641</v>
      </c>
      <c r="AG30" s="20">
        <v>18.399999618530273</v>
      </c>
      <c r="AH30" s="20">
        <v>18.399999618530273</v>
      </c>
      <c r="AI30" s="20">
        <v>18.399999618530273</v>
      </c>
      <c r="AJ30" s="20">
        <v>18.399999618530273</v>
      </c>
      <c r="AK30" s="20">
        <v>18.400001525878906</v>
      </c>
      <c r="AL30" s="20">
        <v>18.399999618530273</v>
      </c>
      <c r="AM30" s="20">
        <v>18.399999618530273</v>
      </c>
      <c r="AN30" s="20">
        <v>18.399999618530273</v>
      </c>
      <c r="AO30" s="20">
        <v>18.399997711181641</v>
      </c>
      <c r="AP30" s="20">
        <v>18.399997711181641</v>
      </c>
      <c r="AQ30" s="20">
        <v>18.399999618530273</v>
      </c>
      <c r="AR30" s="20">
        <v>18.399997711181641</v>
      </c>
      <c r="AS30" s="20">
        <v>18.399999618530273</v>
      </c>
      <c r="AT30" s="21">
        <v>18.399999618530273</v>
      </c>
      <c r="AU30" s="21">
        <v>18.399999618530273</v>
      </c>
      <c r="AV30" s="21">
        <v>18.399997711181641</v>
      </c>
      <c r="AW30" s="21">
        <v>18.399999618530273</v>
      </c>
      <c r="AX30" s="21">
        <v>18.399999618530273</v>
      </c>
      <c r="AY30" s="21">
        <v>18.399997711181641</v>
      </c>
      <c r="AZ30" s="21">
        <v>18.399999618530273</v>
      </c>
      <c r="BA30" s="21">
        <v>18.399999618530273</v>
      </c>
      <c r="BB30" s="21">
        <v>18.399999618530273</v>
      </c>
      <c r="BC30" s="21">
        <v>18.400001525878906</v>
      </c>
      <c r="BD30" s="21">
        <v>18.399999618530273</v>
      </c>
      <c r="BE30" s="21">
        <v>18.399999618530273</v>
      </c>
      <c r="BF30" s="21">
        <v>18.399999618530273</v>
      </c>
      <c r="BG30" s="21">
        <v>18.399999618530273</v>
      </c>
      <c r="BH30" s="21">
        <v>18.399999618530273</v>
      </c>
      <c r="BI30" s="21">
        <v>18.399999618530273</v>
      </c>
      <c r="BJ30" s="21">
        <v>18.399999618530273</v>
      </c>
      <c r="BK30" s="22"/>
    </row>
    <row r="31" spans="1:63" x14ac:dyDescent="0.25">
      <c r="A31" t="s">
        <v>50</v>
      </c>
      <c r="B31" t="s">
        <v>51</v>
      </c>
      <c r="C31" s="19">
        <v>20</v>
      </c>
      <c r="D31" s="19">
        <v>20</v>
      </c>
      <c r="E31" s="20">
        <v>20</v>
      </c>
      <c r="F31" s="20">
        <v>20</v>
      </c>
      <c r="G31" s="20">
        <v>20</v>
      </c>
      <c r="H31" s="20">
        <v>20</v>
      </c>
      <c r="I31" s="20">
        <v>20</v>
      </c>
      <c r="J31" s="20">
        <v>20.000001907348633</v>
      </c>
      <c r="K31" s="20">
        <v>19.969999313354492</v>
      </c>
      <c r="L31" s="20">
        <v>19.970001220703125</v>
      </c>
      <c r="M31" s="20">
        <v>19.969997406005859</v>
      </c>
      <c r="N31" s="20">
        <v>19.969999313354492</v>
      </c>
      <c r="O31" s="20">
        <v>19.969999313354492</v>
      </c>
      <c r="P31" s="20">
        <v>19.969999313354492</v>
      </c>
      <c r="Q31" s="20">
        <v>19.969999313354492</v>
      </c>
      <c r="R31" s="20">
        <v>20.049999237060547</v>
      </c>
      <c r="S31" s="20">
        <v>20.049997329711914</v>
      </c>
      <c r="T31" s="20">
        <v>20.049999237060547</v>
      </c>
      <c r="U31" s="20">
        <v>20.100000381469727</v>
      </c>
      <c r="V31" s="20">
        <v>20.100000381469727</v>
      </c>
      <c r="W31" s="20">
        <v>20.100000381469727</v>
      </c>
      <c r="X31" s="20">
        <v>20.099998474121094</v>
      </c>
      <c r="Y31" s="20">
        <v>20.100000381469727</v>
      </c>
      <c r="Z31" s="20">
        <v>20.100000381469727</v>
      </c>
      <c r="AA31" s="20">
        <v>20.150001525878906</v>
      </c>
      <c r="AB31" s="20">
        <v>20.149999618530273</v>
      </c>
      <c r="AC31" s="20">
        <v>20.149999618530273</v>
      </c>
      <c r="AD31" s="20">
        <v>20.149999618530273</v>
      </c>
      <c r="AE31" s="20">
        <v>20.149999618530273</v>
      </c>
      <c r="AF31" s="20">
        <v>20.149997711181641</v>
      </c>
      <c r="AG31" s="20">
        <v>20.510000228881836</v>
      </c>
      <c r="AH31" s="20">
        <v>20.510000228881836</v>
      </c>
      <c r="AI31" s="20">
        <v>20.510000228881836</v>
      </c>
      <c r="AJ31" s="20">
        <v>20.510000228881836</v>
      </c>
      <c r="AK31" s="20">
        <v>20.510002136230469</v>
      </c>
      <c r="AL31" s="20">
        <v>20.509998321533203</v>
      </c>
      <c r="AM31" s="20">
        <v>20.649997711181641</v>
      </c>
      <c r="AN31" s="20">
        <v>20.649999618530273</v>
      </c>
      <c r="AO31" s="20">
        <v>20.649999618530273</v>
      </c>
      <c r="AP31" s="20">
        <v>20.649997711181641</v>
      </c>
      <c r="AQ31" s="20">
        <v>20.649999618530273</v>
      </c>
      <c r="AR31" s="20">
        <v>20.649999618530273</v>
      </c>
      <c r="AS31" s="20">
        <v>20.649999618530273</v>
      </c>
      <c r="AT31" s="21">
        <v>20.650001525878906</v>
      </c>
      <c r="AU31" s="21">
        <v>20.649997711181641</v>
      </c>
      <c r="AV31" s="21">
        <v>20.649997711181641</v>
      </c>
      <c r="AW31" s="21">
        <v>20.649999618530273</v>
      </c>
      <c r="AX31" s="21">
        <v>20.649999618530273</v>
      </c>
      <c r="AY31" s="21">
        <v>20.799999237060547</v>
      </c>
      <c r="AZ31" s="21">
        <v>20.799999237060547</v>
      </c>
      <c r="BA31" s="21">
        <v>20.799999237060547</v>
      </c>
      <c r="BB31" s="21">
        <v>20.80000114440918</v>
      </c>
      <c r="BC31" s="21">
        <v>20.799999237060547</v>
      </c>
      <c r="BD31" s="21">
        <v>20.799997329711914</v>
      </c>
      <c r="BE31" s="21">
        <v>20.799999237060547</v>
      </c>
      <c r="BF31" s="21">
        <v>20.80000114440918</v>
      </c>
      <c r="BG31" s="21">
        <v>20.799999237060547</v>
      </c>
      <c r="BH31" s="21">
        <v>20.799999237060547</v>
      </c>
      <c r="BI31" s="21">
        <v>20.799997329711914</v>
      </c>
      <c r="BJ31" s="21">
        <v>20.799999237060547</v>
      </c>
      <c r="BK31" s="22"/>
    </row>
    <row r="32" spans="1:63" x14ac:dyDescent="0.25">
      <c r="A32" t="s">
        <v>52</v>
      </c>
      <c r="B32" t="s">
        <v>53</v>
      </c>
      <c r="C32" s="19">
        <v>38.400001525878906</v>
      </c>
      <c r="D32" s="19">
        <v>38.400001525878906</v>
      </c>
      <c r="E32" s="20">
        <v>38.400001525878906</v>
      </c>
      <c r="F32" s="20">
        <v>38.400001525878906</v>
      </c>
      <c r="G32" s="20">
        <v>38.400001525878906</v>
      </c>
      <c r="H32" s="20">
        <v>38.400001525878906</v>
      </c>
      <c r="I32" s="20">
        <v>38.400001525878906</v>
      </c>
      <c r="J32" s="20">
        <v>38.400001525878906</v>
      </c>
      <c r="K32" s="20">
        <v>38.369998931884766</v>
      </c>
      <c r="L32" s="20">
        <v>38.369998931884766</v>
      </c>
      <c r="M32" s="20">
        <v>38.369998931884766</v>
      </c>
      <c r="N32" s="20">
        <v>38.369998931884766</v>
      </c>
      <c r="O32" s="20">
        <v>38.369998931884766</v>
      </c>
      <c r="P32" s="20">
        <v>38.369998931884766</v>
      </c>
      <c r="Q32" s="20">
        <v>38.369998931884766</v>
      </c>
      <c r="R32" s="20">
        <v>38.450000762939453</v>
      </c>
      <c r="S32" s="20">
        <v>38.450000762939453</v>
      </c>
      <c r="T32" s="20">
        <v>38.450000762939453</v>
      </c>
      <c r="U32" s="20">
        <v>38.5</v>
      </c>
      <c r="V32" s="20">
        <v>38.5</v>
      </c>
      <c r="W32" s="20">
        <v>38.5</v>
      </c>
      <c r="X32" s="20">
        <v>38.5</v>
      </c>
      <c r="Y32" s="20">
        <v>38.5</v>
      </c>
      <c r="Z32" s="20">
        <v>38.5</v>
      </c>
      <c r="AA32" s="20">
        <v>38.549999237060547</v>
      </c>
      <c r="AB32" s="20">
        <v>38.549999237060547</v>
      </c>
      <c r="AC32" s="20">
        <v>38.549999237060547</v>
      </c>
      <c r="AD32" s="20">
        <v>38.549999237060547</v>
      </c>
      <c r="AE32" s="20">
        <v>38.549999237060547</v>
      </c>
      <c r="AF32" s="20">
        <v>38.549999237060547</v>
      </c>
      <c r="AG32" s="20">
        <v>38.909999847412109</v>
      </c>
      <c r="AH32" s="20">
        <v>38.909999847412109</v>
      </c>
      <c r="AI32" s="20">
        <v>38.909999847412109</v>
      </c>
      <c r="AJ32" s="20">
        <v>38.909999847412109</v>
      </c>
      <c r="AK32" s="20">
        <v>38.909999847412109</v>
      </c>
      <c r="AL32" s="20">
        <v>38.909999847412109</v>
      </c>
      <c r="AM32" s="20">
        <v>39.049999237060547</v>
      </c>
      <c r="AN32" s="20">
        <v>39.049999237060547</v>
      </c>
      <c r="AO32" s="20">
        <v>39.049999237060547</v>
      </c>
      <c r="AP32" s="20">
        <v>39.049999237060547</v>
      </c>
      <c r="AQ32" s="20">
        <v>39.049999237060547</v>
      </c>
      <c r="AR32" s="20">
        <v>39.049999237060547</v>
      </c>
      <c r="AS32" s="20">
        <v>39.049999237060547</v>
      </c>
      <c r="AT32" s="21">
        <v>39.049999237060547</v>
      </c>
      <c r="AU32" s="21">
        <v>39.049999237060547</v>
      </c>
      <c r="AV32" s="21">
        <v>39.049999237060547</v>
      </c>
      <c r="AW32" s="21">
        <v>39.049999237060547</v>
      </c>
      <c r="AX32" s="21">
        <v>39.049999237060547</v>
      </c>
      <c r="AY32" s="21">
        <v>39.199996948242188</v>
      </c>
      <c r="AZ32" s="21">
        <v>39.199993133544922</v>
      </c>
      <c r="BA32" s="21">
        <v>39.199996948242188</v>
      </c>
      <c r="BB32" s="21">
        <v>39.199996948242188</v>
      </c>
      <c r="BC32" s="21">
        <v>39.199996948242188</v>
      </c>
      <c r="BD32" s="21">
        <v>39.199996948242188</v>
      </c>
      <c r="BE32" s="21">
        <v>39.199996948242188</v>
      </c>
      <c r="BF32" s="21">
        <v>39.199996948242188</v>
      </c>
      <c r="BG32" s="21">
        <v>39.199996948242188</v>
      </c>
      <c r="BH32" s="21">
        <v>39.199996948242188</v>
      </c>
      <c r="BI32" s="21">
        <v>39.199996948242188</v>
      </c>
      <c r="BJ32" s="21">
        <v>39.199996948242188</v>
      </c>
      <c r="BK32" s="22"/>
    </row>
    <row r="33" spans="1:63" x14ac:dyDescent="0.25">
      <c r="A33" t="s">
        <v>54</v>
      </c>
      <c r="B33" t="s">
        <v>55</v>
      </c>
      <c r="C33" s="19">
        <v>44.509998321533203</v>
      </c>
      <c r="D33" s="19">
        <v>44.509998321533203</v>
      </c>
      <c r="E33" s="20">
        <v>44.509998321533203</v>
      </c>
      <c r="F33" s="20">
        <v>44.509998321533203</v>
      </c>
      <c r="G33" s="20">
        <v>44.509998321533203</v>
      </c>
      <c r="H33" s="20">
        <v>44.509998321533203</v>
      </c>
      <c r="I33" s="20">
        <v>44.549995422363281</v>
      </c>
      <c r="J33" s="20">
        <v>44.550003051757813</v>
      </c>
      <c r="K33" s="20">
        <v>44.549995422363281</v>
      </c>
      <c r="L33" s="20">
        <v>44.549999237060547</v>
      </c>
      <c r="M33" s="20">
        <v>44.549999237060547</v>
      </c>
      <c r="N33" s="20">
        <v>44.549999237060547</v>
      </c>
      <c r="O33" s="20">
        <v>44.549999237060547</v>
      </c>
      <c r="P33" s="20">
        <v>44.549999237060547</v>
      </c>
      <c r="Q33" s="20">
        <v>44.549999237060547</v>
      </c>
      <c r="R33" s="20">
        <v>44.650001525878906</v>
      </c>
      <c r="S33" s="20">
        <v>44.650001525878906</v>
      </c>
      <c r="T33" s="20">
        <v>44.650001525878906</v>
      </c>
      <c r="U33" s="20">
        <v>44.650001525878906</v>
      </c>
      <c r="V33" s="20">
        <v>44.650001525878906</v>
      </c>
      <c r="W33" s="20">
        <v>44.650001525878906</v>
      </c>
      <c r="X33" s="20">
        <v>44.650001525878906</v>
      </c>
      <c r="Y33" s="20">
        <v>44.650001525878906</v>
      </c>
      <c r="Z33" s="20">
        <v>44.649997711181641</v>
      </c>
      <c r="AA33" s="20">
        <v>44.700004577636719</v>
      </c>
      <c r="AB33" s="20">
        <v>44.700000762939453</v>
      </c>
      <c r="AC33" s="20">
        <v>44.700000762939453</v>
      </c>
      <c r="AD33" s="20">
        <v>44.700000762939453</v>
      </c>
      <c r="AE33" s="20">
        <v>44.700000762939453</v>
      </c>
      <c r="AF33" s="20">
        <v>44.700000762939453</v>
      </c>
      <c r="AG33" s="20">
        <v>45.360004425048828</v>
      </c>
      <c r="AH33" s="20">
        <v>45.359996795654297</v>
      </c>
      <c r="AI33" s="20">
        <v>45.360000610351563</v>
      </c>
      <c r="AJ33" s="20">
        <v>45.360000610351563</v>
      </c>
      <c r="AK33" s="20">
        <v>45.359996795654297</v>
      </c>
      <c r="AL33" s="20">
        <v>45.360000610351563</v>
      </c>
      <c r="AM33" s="20">
        <v>45.5</v>
      </c>
      <c r="AN33" s="20">
        <v>45.5</v>
      </c>
      <c r="AO33" s="20">
        <v>45.500003814697266</v>
      </c>
      <c r="AP33" s="20">
        <v>45.5</v>
      </c>
      <c r="AQ33" s="20">
        <v>45.5</v>
      </c>
      <c r="AR33" s="20">
        <v>45.5</v>
      </c>
      <c r="AS33" s="20">
        <v>45.599998474121094</v>
      </c>
      <c r="AT33" s="21">
        <v>45.599998474121094</v>
      </c>
      <c r="AU33" s="21">
        <v>45.599994659423828</v>
      </c>
      <c r="AV33" s="21">
        <v>45.599998474121094</v>
      </c>
      <c r="AW33" s="21">
        <v>45.599994659423828</v>
      </c>
      <c r="AX33" s="21">
        <v>45.599998474121094</v>
      </c>
      <c r="AY33" s="21">
        <v>45.699996948242188</v>
      </c>
      <c r="AZ33" s="21">
        <v>45.699996948242188</v>
      </c>
      <c r="BA33" s="21">
        <v>45.699996948242188</v>
      </c>
      <c r="BB33" s="21">
        <v>45.699996948242188</v>
      </c>
      <c r="BC33" s="21">
        <v>45.699996948242188</v>
      </c>
      <c r="BD33" s="21">
        <v>45.699993133544922</v>
      </c>
      <c r="BE33" s="21">
        <v>45.799999237060547</v>
      </c>
      <c r="BF33" s="21">
        <v>45.799999237060547</v>
      </c>
      <c r="BG33" s="21">
        <v>45.799999237060547</v>
      </c>
      <c r="BH33" s="21">
        <v>45.799999237060547</v>
      </c>
      <c r="BI33" s="21">
        <v>45.799995422363281</v>
      </c>
      <c r="BJ33" s="21">
        <v>45.799999237060547</v>
      </c>
      <c r="BK33" s="22"/>
    </row>
    <row r="34" spans="1:63" x14ac:dyDescent="0.25">
      <c r="C34" s="24"/>
      <c r="D34" s="2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3" x14ac:dyDescent="0.25">
      <c r="B35" s="8" t="s">
        <v>56</v>
      </c>
      <c r="C35" s="25"/>
      <c r="D35" s="2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3" x14ac:dyDescent="0.25">
      <c r="A36" t="s">
        <v>57</v>
      </c>
      <c r="B36" t="s">
        <v>58</v>
      </c>
      <c r="C36" s="26">
        <v>0.91399997472763062</v>
      </c>
      <c r="D36" s="26">
        <v>0.90399998426437378</v>
      </c>
      <c r="E36" s="27">
        <v>0.85900002717971802</v>
      </c>
      <c r="F36" s="27">
        <v>0.93999999761581421</v>
      </c>
      <c r="G36" s="27">
        <v>1.0119999647140503</v>
      </c>
      <c r="H36" s="27">
        <v>0.95099997520446777</v>
      </c>
      <c r="I36" s="27">
        <v>0.82400000095367432</v>
      </c>
      <c r="J36" s="27">
        <v>0.85399997234344482</v>
      </c>
      <c r="K36" s="27">
        <v>0.94599997997283936</v>
      </c>
      <c r="L36" s="27">
        <v>0.75599998235702515</v>
      </c>
      <c r="M36" s="27">
        <v>0.68300002813339233</v>
      </c>
      <c r="N36" s="27">
        <v>0.59200006723403931</v>
      </c>
      <c r="O36" s="27">
        <v>0.61299997568130493</v>
      </c>
      <c r="P36" s="27">
        <v>0.62900000810623169</v>
      </c>
      <c r="Q36" s="27">
        <v>0.72500002384185791</v>
      </c>
      <c r="R36" s="27">
        <v>0.82400000095367432</v>
      </c>
      <c r="S36" s="27">
        <v>0.80900001525878906</v>
      </c>
      <c r="T36" s="27">
        <v>0.79600006341934204</v>
      </c>
      <c r="U36" s="27">
        <v>0.81199997663497925</v>
      </c>
      <c r="V36" s="27">
        <v>0.82300001382827759</v>
      </c>
      <c r="W36" s="27">
        <v>0.88200002908706665</v>
      </c>
      <c r="X36" s="27">
        <v>0.95599997043609619</v>
      </c>
      <c r="Y36" s="27">
        <v>0.85799998044967651</v>
      </c>
      <c r="Z36" s="27">
        <v>0.81199997663497925</v>
      </c>
      <c r="AA36" s="27">
        <v>0.9309999942779541</v>
      </c>
      <c r="AB36" s="27">
        <v>1.1059999465942383</v>
      </c>
      <c r="AC36" s="27">
        <v>1.1840001344680786</v>
      </c>
      <c r="AD36" s="27">
        <v>0.9570000171661377</v>
      </c>
      <c r="AE36" s="27">
        <v>0.88099998235702515</v>
      </c>
      <c r="AF36" s="27">
        <v>0.92299997806549072</v>
      </c>
      <c r="AG36" s="27">
        <v>0.95099997520446777</v>
      </c>
      <c r="AH36" s="27">
        <v>1</v>
      </c>
      <c r="AI36" s="27">
        <v>0.9779999852180481</v>
      </c>
      <c r="AJ36" s="27">
        <v>0.96299999952316284</v>
      </c>
      <c r="AK36" s="27">
        <v>0.91600000858306885</v>
      </c>
      <c r="AL36" s="27">
        <v>0.92799997329711914</v>
      </c>
      <c r="AM36" s="27">
        <v>1.0369999408721924</v>
      </c>
      <c r="AN36" s="27">
        <v>1.0369999408721924</v>
      </c>
      <c r="AO36" s="27">
        <v>1.0809999704360962</v>
      </c>
      <c r="AP36" s="27">
        <v>1.1380000114440918</v>
      </c>
      <c r="AQ36" s="27">
        <v>1.1041300296783447</v>
      </c>
      <c r="AR36" s="27">
        <v>1.1314979791641235</v>
      </c>
      <c r="AS36" s="27">
        <v>1.1258159875869751</v>
      </c>
      <c r="AT36" s="28">
        <v>1.2034446001052856</v>
      </c>
      <c r="AU36" s="28">
        <v>1.2229360342025757</v>
      </c>
      <c r="AV36" s="28">
        <v>1.1993941068649292</v>
      </c>
      <c r="AW36" s="28">
        <v>1.206182599067688</v>
      </c>
      <c r="AX36" s="28">
        <v>1.1732066869735718</v>
      </c>
      <c r="AY36" s="28">
        <v>1.1796668767929077</v>
      </c>
      <c r="AZ36" s="28">
        <v>1.1896225214004517</v>
      </c>
      <c r="BA36" s="28">
        <v>1.1900385618209839</v>
      </c>
      <c r="BB36" s="28">
        <v>1.1985952854156494</v>
      </c>
      <c r="BC36" s="28">
        <v>1.1980664730072021</v>
      </c>
      <c r="BD36" s="28">
        <v>1.1784589290618896</v>
      </c>
      <c r="BE36" s="28">
        <v>1.1612036228179932</v>
      </c>
      <c r="BF36" s="28">
        <v>1.1622962951660156</v>
      </c>
      <c r="BG36" s="28">
        <v>1.1533541679382324</v>
      </c>
      <c r="BH36" s="28">
        <v>1.1552973985671997</v>
      </c>
      <c r="BI36" s="28">
        <v>1.1426626443862915</v>
      </c>
      <c r="BJ36" s="28">
        <v>1.1332004070281982</v>
      </c>
      <c r="BK36" s="29"/>
    </row>
    <row r="37" spans="1:63" x14ac:dyDescent="0.25">
      <c r="A37" t="s">
        <v>59</v>
      </c>
      <c r="B37" t="s">
        <v>60</v>
      </c>
      <c r="C37" s="26">
        <v>1.7532962560653687</v>
      </c>
      <c r="D37" s="26">
        <v>1.7584073543548584</v>
      </c>
      <c r="E37" s="27">
        <v>1.7632962465286255</v>
      </c>
      <c r="F37" s="27">
        <v>1.7690987586975098</v>
      </c>
      <c r="G37" s="27">
        <v>1.7726913690567017</v>
      </c>
      <c r="H37" s="27">
        <v>1.775209903717041</v>
      </c>
      <c r="I37" s="27">
        <v>1.776209831237793</v>
      </c>
      <c r="J37" s="27">
        <v>1.7769135236740112</v>
      </c>
      <c r="K37" s="27">
        <v>1.7768765687942505</v>
      </c>
      <c r="L37" s="27">
        <v>1.7739259004592896</v>
      </c>
      <c r="M37" s="27">
        <v>1.7740370035171509</v>
      </c>
      <c r="N37" s="27">
        <v>1.7750370502471924</v>
      </c>
      <c r="O37" s="27">
        <v>1.7766790390014648</v>
      </c>
      <c r="P37" s="27">
        <v>1.7796419858932495</v>
      </c>
      <c r="Q37" s="27">
        <v>1.7836790084838867</v>
      </c>
      <c r="R37" s="27">
        <v>1.7910122871398926</v>
      </c>
      <c r="S37" s="27">
        <v>1.7955309152603149</v>
      </c>
      <c r="T37" s="27">
        <v>1.7994568347930908</v>
      </c>
      <c r="U37" s="27">
        <v>1.8021975755691528</v>
      </c>
      <c r="V37" s="27">
        <v>1.8053827285766602</v>
      </c>
      <c r="W37" s="27">
        <v>1.8084197044372559</v>
      </c>
      <c r="X37" s="27">
        <v>1.8098272085189819</v>
      </c>
      <c r="Y37" s="27">
        <v>1.8136789798736572</v>
      </c>
      <c r="Z37" s="27">
        <v>1.8184938430786133</v>
      </c>
      <c r="AA37" s="27">
        <v>1.8277283906936646</v>
      </c>
      <c r="AB37" s="27">
        <v>1.8318765163421631</v>
      </c>
      <c r="AC37" s="27">
        <v>1.8343950510025024</v>
      </c>
      <c r="AD37" s="27">
        <v>1.8319258689880371</v>
      </c>
      <c r="AE37" s="27">
        <v>1.8337037563323975</v>
      </c>
      <c r="AF37" s="27">
        <v>1.8363703489303589</v>
      </c>
      <c r="AG37" s="27">
        <v>1.8421975374221802</v>
      </c>
      <c r="AH37" s="27">
        <v>1.8449381589889526</v>
      </c>
      <c r="AI37" s="27">
        <v>1.8468642234802246</v>
      </c>
      <c r="AJ37" s="27">
        <v>1.8449629545211792</v>
      </c>
      <c r="AK37" s="27">
        <v>1.8475185632705688</v>
      </c>
      <c r="AL37" s="27">
        <v>1.8515185117721558</v>
      </c>
      <c r="AM37" s="27">
        <v>1.8583799600601196</v>
      </c>
      <c r="AN37" s="27">
        <v>1.864206075668335</v>
      </c>
      <c r="AO37" s="27">
        <v>1.8704138994216919</v>
      </c>
      <c r="AP37" s="27">
        <v>1.8778326511383057</v>
      </c>
      <c r="AQ37" s="27">
        <v>1.8841820955276489</v>
      </c>
      <c r="AR37" s="27">
        <v>1.8902912139892578</v>
      </c>
      <c r="AS37" s="27">
        <v>1.8965691328048706</v>
      </c>
      <c r="AT37" s="28">
        <v>1.9018913507461548</v>
      </c>
      <c r="AU37" s="28">
        <v>1.9066665172576904</v>
      </c>
      <c r="AV37" s="28">
        <v>1.9107012748718262</v>
      </c>
      <c r="AW37" s="28">
        <v>1.9145278930664063</v>
      </c>
      <c r="AX37" s="28">
        <v>1.9179528951644897</v>
      </c>
      <c r="AY37" s="28">
        <v>1.9206016063690186</v>
      </c>
      <c r="AZ37" s="28">
        <v>1.9235042333602905</v>
      </c>
      <c r="BA37" s="28">
        <v>1.9262862205505371</v>
      </c>
      <c r="BB37" s="28">
        <v>1.9288161993026733</v>
      </c>
      <c r="BC37" s="28">
        <v>1.9314553737640381</v>
      </c>
      <c r="BD37" s="28">
        <v>1.9340724945068359</v>
      </c>
      <c r="BE37" s="28">
        <v>1.9362407922744751</v>
      </c>
      <c r="BF37" s="28">
        <v>1.9391336441040039</v>
      </c>
      <c r="BG37" s="28">
        <v>1.9423245191574097</v>
      </c>
      <c r="BH37" s="28">
        <v>1.946232795715332</v>
      </c>
      <c r="BI37" s="28">
        <v>1.949704647064209</v>
      </c>
      <c r="BJ37" s="28">
        <v>1.9531595706939697</v>
      </c>
      <c r="BK37" s="29"/>
    </row>
    <row r="38" spans="1:63" x14ac:dyDescent="0.25">
      <c r="A38" t="s">
        <v>61</v>
      </c>
      <c r="B38" t="s">
        <v>62</v>
      </c>
      <c r="C38" s="26">
        <v>1.3777709007263184</v>
      </c>
      <c r="D38" s="26">
        <v>1.3800586462020874</v>
      </c>
      <c r="E38" s="27">
        <v>1.3780341148376465</v>
      </c>
      <c r="F38" s="27">
        <v>1.3672610521316528</v>
      </c>
      <c r="G38" s="27">
        <v>1.3599386215209961</v>
      </c>
      <c r="H38" s="27">
        <v>1.3516309261322021</v>
      </c>
      <c r="I38" s="27">
        <v>1.3417354822158813</v>
      </c>
      <c r="J38" s="27">
        <v>1.3319088220596313</v>
      </c>
      <c r="K38" s="27">
        <v>1.3215485811233521</v>
      </c>
      <c r="L38" s="27">
        <v>1.306700587272644</v>
      </c>
      <c r="M38" s="27">
        <v>1.2982388734817505</v>
      </c>
      <c r="N38" s="27">
        <v>1.2922091484069824</v>
      </c>
      <c r="O38" s="27">
        <v>1.2877476215362549</v>
      </c>
      <c r="P38" s="27">
        <v>1.2872298955917358</v>
      </c>
      <c r="Q38" s="27">
        <v>1.2897921800613403</v>
      </c>
      <c r="R38" s="27">
        <v>1.3005585670471191</v>
      </c>
      <c r="S38" s="27">
        <v>1.3054375648498535</v>
      </c>
      <c r="T38" s="27">
        <v>1.3095533847808838</v>
      </c>
      <c r="U38" s="27">
        <v>1.3101418018341064</v>
      </c>
      <c r="V38" s="27">
        <v>1.3148044347763062</v>
      </c>
      <c r="W38" s="27">
        <v>1.3207768201828003</v>
      </c>
      <c r="X38" s="27">
        <v>1.3269063234329224</v>
      </c>
      <c r="Y38" s="27">
        <v>1.3363634347915649</v>
      </c>
      <c r="Z38" s="27">
        <v>1.347995400428772</v>
      </c>
      <c r="AA38" s="27">
        <v>1.372395396232605</v>
      </c>
      <c r="AB38" s="27">
        <v>1.3804318904876709</v>
      </c>
      <c r="AC38" s="27">
        <v>1.3826980590820313</v>
      </c>
      <c r="AD38" s="27">
        <v>1.3682441711425781</v>
      </c>
      <c r="AE38" s="27">
        <v>1.3671824932098389</v>
      </c>
      <c r="AF38" s="27">
        <v>1.3685630559921265</v>
      </c>
      <c r="AG38" s="27">
        <v>1.374375581741333</v>
      </c>
      <c r="AH38" s="27">
        <v>1.3791483640670776</v>
      </c>
      <c r="AI38" s="27">
        <v>1.3848713636398315</v>
      </c>
      <c r="AJ38" s="27">
        <v>1.3931440114974976</v>
      </c>
      <c r="AK38" s="27">
        <v>1.3995672464370728</v>
      </c>
      <c r="AL38" s="27">
        <v>1.4057408571243286</v>
      </c>
      <c r="AM38" s="27">
        <v>1.4080549478530884</v>
      </c>
      <c r="AN38" s="27">
        <v>1.4164360761642456</v>
      </c>
      <c r="AO38" s="27">
        <v>1.4272745847702026</v>
      </c>
      <c r="AP38" s="27">
        <v>1.4452478885650635</v>
      </c>
      <c r="AQ38" s="27">
        <v>1.4574931859970093</v>
      </c>
      <c r="AR38" s="27">
        <v>1.468687891960144</v>
      </c>
      <c r="AS38" s="27">
        <v>1.4804427623748779</v>
      </c>
      <c r="AT38" s="28">
        <v>1.4883279800415039</v>
      </c>
      <c r="AU38" s="28">
        <v>1.4939544200897217</v>
      </c>
      <c r="AV38" s="28">
        <v>1.4956724643707275</v>
      </c>
      <c r="AW38" s="28">
        <v>1.4980185031890869</v>
      </c>
      <c r="AX38" s="28">
        <v>1.4993430376052856</v>
      </c>
      <c r="AY38" s="28">
        <v>1.498531699180603</v>
      </c>
      <c r="AZ38" s="28">
        <v>1.4986488819122314</v>
      </c>
      <c r="BA38" s="28">
        <v>1.4985803365707397</v>
      </c>
      <c r="BB38" s="28">
        <v>1.4979366064071655</v>
      </c>
      <c r="BC38" s="28">
        <v>1.4977885484695435</v>
      </c>
      <c r="BD38" s="28">
        <v>1.4977469444274902</v>
      </c>
      <c r="BE38" s="28">
        <v>1.497254490852356</v>
      </c>
      <c r="BF38" s="28">
        <v>1.4978432655334473</v>
      </c>
      <c r="BG38" s="28">
        <v>1.4989562034606934</v>
      </c>
      <c r="BH38" s="28">
        <v>1.502419114112854</v>
      </c>
      <c r="BI38" s="28">
        <v>1.5032107830047607</v>
      </c>
      <c r="BJ38" s="28">
        <v>1.5031571388244629</v>
      </c>
      <c r="BK38" s="29"/>
    </row>
    <row r="39" spans="1:63" x14ac:dyDescent="0.25">
      <c r="A39" t="s">
        <v>63</v>
      </c>
      <c r="B39" t="s">
        <v>64</v>
      </c>
      <c r="C39" s="26">
        <v>101.21373748779297</v>
      </c>
      <c r="D39" s="26">
        <v>101.47785186767578</v>
      </c>
      <c r="E39" s="27">
        <v>101.74240875244141</v>
      </c>
      <c r="F39" s="27">
        <v>102.06607055664063</v>
      </c>
      <c r="G39" s="27">
        <v>102.28752136230469</v>
      </c>
      <c r="H39" s="27">
        <v>102.46540832519531</v>
      </c>
      <c r="I39" s="27">
        <v>102.54181671142578</v>
      </c>
      <c r="J39" s="27">
        <v>102.67604064941406</v>
      </c>
      <c r="K39" s="27">
        <v>102.81015014648438</v>
      </c>
      <c r="L39" s="27">
        <v>102.961181640625</v>
      </c>
      <c r="M39" s="27">
        <v>103.08229827880859</v>
      </c>
      <c r="N39" s="27">
        <v>103.19052124023438</v>
      </c>
      <c r="O39" s="27">
        <v>103.25563049316406</v>
      </c>
      <c r="P39" s="27">
        <v>103.36074066162109</v>
      </c>
      <c r="Q39" s="27">
        <v>103.47563171386719</v>
      </c>
      <c r="R39" s="27">
        <v>103.61170196533203</v>
      </c>
      <c r="S39" s="27">
        <v>103.73759460449219</v>
      </c>
      <c r="T39" s="27">
        <v>103.86470031738281</v>
      </c>
      <c r="U39" s="27">
        <v>103.98533630371094</v>
      </c>
      <c r="V39" s="27">
        <v>104.12066650390625</v>
      </c>
      <c r="W39" s="27">
        <v>104.26300811767578</v>
      </c>
      <c r="X39" s="27">
        <v>104.40032958984375</v>
      </c>
      <c r="Y39" s="27">
        <v>104.56566619873047</v>
      </c>
      <c r="Z39" s="27">
        <v>104.74700164794922</v>
      </c>
      <c r="AA39" s="27">
        <v>105.01233673095703</v>
      </c>
      <c r="AB39" s="27">
        <v>105.17466735839844</v>
      </c>
      <c r="AC39" s="27">
        <v>105.302001953125</v>
      </c>
      <c r="AD39" s="27">
        <v>105.32499694824219</v>
      </c>
      <c r="AE39" s="27">
        <v>105.43433380126953</v>
      </c>
      <c r="AF39" s="27">
        <v>105.5606689453125</v>
      </c>
      <c r="AG39" s="27">
        <v>105.73110961914063</v>
      </c>
      <c r="AH39" s="27">
        <v>105.87110900878906</v>
      </c>
      <c r="AI39" s="27">
        <v>106.00777435302734</v>
      </c>
      <c r="AJ39" s="27">
        <v>106.0849609375</v>
      </c>
      <c r="AK39" s="27">
        <v>106.25707244873047</v>
      </c>
      <c r="AL39" s="27">
        <v>106.46796417236328</v>
      </c>
      <c r="AM39" s="27">
        <v>106.77133178710938</v>
      </c>
      <c r="AN39" s="27">
        <v>107.01950073242188</v>
      </c>
      <c r="AO39" s="27">
        <v>107.26616668701172</v>
      </c>
      <c r="AP39" s="27">
        <v>107.48999786376953</v>
      </c>
      <c r="AQ39" s="27">
        <v>107.74966430664063</v>
      </c>
      <c r="AR39" s="27">
        <v>108.02383422851563</v>
      </c>
      <c r="AS39" s="27">
        <v>108.36562347412109</v>
      </c>
      <c r="AT39" s="28">
        <v>108.62889862060547</v>
      </c>
      <c r="AU39" s="28">
        <v>108.86689758300781</v>
      </c>
      <c r="AV39" s="28">
        <v>109.05169677734375</v>
      </c>
      <c r="AW39" s="28">
        <v>109.25990295410156</v>
      </c>
      <c r="AX39" s="28">
        <v>109.46369934082031</v>
      </c>
      <c r="AY39" s="28">
        <v>109.67030334472656</v>
      </c>
      <c r="AZ39" s="28">
        <v>109.85980224609375</v>
      </c>
      <c r="BA39" s="28">
        <v>110.03939819335938</v>
      </c>
      <c r="BB39" s="28">
        <v>110.20079803466797</v>
      </c>
      <c r="BC39" s="28">
        <v>110.36710357666016</v>
      </c>
      <c r="BD39" s="28">
        <v>110.52989959716797</v>
      </c>
      <c r="BE39" s="28">
        <v>110.67169952392578</v>
      </c>
      <c r="BF39" s="28">
        <v>110.84059906005859</v>
      </c>
      <c r="BG39" s="28">
        <v>111.01909637451172</v>
      </c>
      <c r="BH39" s="28">
        <v>111.21379852294922</v>
      </c>
      <c r="BI39" s="28">
        <v>111.40650177001953</v>
      </c>
      <c r="BJ39" s="28">
        <v>111.60379791259766</v>
      </c>
      <c r="BK39" s="29"/>
    </row>
    <row r="40" spans="1:63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3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3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3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3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3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3" x14ac:dyDescent="0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3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3" x14ac:dyDescent="0.25">
      <c r="A48" s="30"/>
      <c r="B48" s="30"/>
      <c r="C48" s="31"/>
      <c r="D48" s="3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x14ac:dyDescent="0.25">
      <c r="A49" s="30"/>
      <c r="B49" s="30"/>
      <c r="C49" s="31"/>
      <c r="D49" s="3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x14ac:dyDescent="0.25">
      <c r="A50" s="30"/>
      <c r="B50" s="30"/>
      <c r="C50" s="31"/>
      <c r="D50" s="3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x14ac:dyDescent="0.25">
      <c r="A51" s="30"/>
      <c r="B51" s="30"/>
      <c r="C51" s="31"/>
      <c r="D51" s="3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x14ac:dyDescent="0.25">
      <c r="A52" s="30"/>
      <c r="B52" s="30"/>
      <c r="C52" s="31"/>
      <c r="D52" s="3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</sheetData>
  <printOptions gridLines="1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tabColor rgb="FFFF0000"/>
  </sheetPr>
  <dimension ref="A1:DE52"/>
  <sheetViews>
    <sheetView workbookViewId="0">
      <pane xSplit="2" topLeftCell="C1" activePane="topRight" state="frozen"/>
      <selection activeCell="AK1" sqref="AK1"/>
      <selection pane="topRight" activeCell="C3" sqref="C3"/>
    </sheetView>
  </sheetViews>
  <sheetFormatPr defaultColWidth="10.109375" defaultRowHeight="10.5" x14ac:dyDescent="0.25"/>
  <cols>
    <col min="1" max="1" width="11.77734375" customWidth="1"/>
    <col min="2" max="2" width="60.33203125" customWidth="1"/>
    <col min="46" max="46" width="10.109375" style="3" customWidth="1"/>
  </cols>
  <sheetData>
    <row r="1" spans="1:109" ht="16.5" customHeight="1" x14ac:dyDescent="0.35">
      <c r="A1" s="1" t="s">
        <v>65</v>
      </c>
      <c r="C1" s="32" t="s">
        <v>66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109" x14ac:dyDescent="0.25">
      <c r="A2" s="33" t="s">
        <v>67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109" x14ac:dyDescent="0.25">
      <c r="A3" s="7" t="s">
        <v>1</v>
      </c>
      <c r="B3" s="8" t="s">
        <v>68</v>
      </c>
      <c r="C3" s="9">
        <v>200301</v>
      </c>
      <c r="D3" s="10">
        <v>200302</v>
      </c>
      <c r="E3" s="10">
        <v>200303</v>
      </c>
      <c r="F3" s="10">
        <v>200304</v>
      </c>
      <c r="G3" s="10">
        <v>200305</v>
      </c>
      <c r="H3" s="10">
        <v>200306</v>
      </c>
      <c r="I3" s="10">
        <v>200307</v>
      </c>
      <c r="J3" s="10">
        <v>200308</v>
      </c>
      <c r="K3" s="10">
        <v>200309</v>
      </c>
      <c r="L3" s="10">
        <v>200310</v>
      </c>
      <c r="M3" s="10">
        <v>200311</v>
      </c>
      <c r="N3" s="10">
        <v>200312</v>
      </c>
      <c r="O3" s="10">
        <v>200401</v>
      </c>
      <c r="P3" s="10">
        <v>200402</v>
      </c>
      <c r="Q3" s="10">
        <v>200403</v>
      </c>
      <c r="R3" s="10">
        <v>200404</v>
      </c>
      <c r="S3" s="10">
        <v>200405</v>
      </c>
      <c r="T3" s="10">
        <v>200406</v>
      </c>
      <c r="U3" s="10">
        <v>200407</v>
      </c>
      <c r="V3" s="10">
        <v>200408</v>
      </c>
      <c r="W3" s="10">
        <v>200409</v>
      </c>
      <c r="X3" s="10">
        <v>200410</v>
      </c>
      <c r="Y3" s="10">
        <v>200411</v>
      </c>
      <c r="Z3" s="10">
        <v>200412</v>
      </c>
      <c r="AA3" s="10">
        <v>200501</v>
      </c>
      <c r="AB3" s="10">
        <v>200502</v>
      </c>
      <c r="AC3" s="10">
        <v>200503</v>
      </c>
      <c r="AD3" s="10">
        <v>200504</v>
      </c>
      <c r="AE3" s="10">
        <v>200505</v>
      </c>
      <c r="AF3" s="10">
        <v>200506</v>
      </c>
      <c r="AG3" s="10">
        <v>200507</v>
      </c>
      <c r="AH3" s="10">
        <v>200508</v>
      </c>
      <c r="AI3" s="10">
        <v>200509</v>
      </c>
      <c r="AJ3" s="10">
        <v>200510</v>
      </c>
      <c r="AK3" s="10">
        <v>200511</v>
      </c>
      <c r="AL3" s="10">
        <v>200512</v>
      </c>
      <c r="AM3" s="10">
        <v>200601</v>
      </c>
      <c r="AN3" s="10">
        <v>200602</v>
      </c>
      <c r="AO3" s="10">
        <v>200603</v>
      </c>
      <c r="AP3" s="10">
        <v>200604</v>
      </c>
      <c r="AQ3" s="10">
        <v>200605</v>
      </c>
      <c r="AR3" s="10">
        <v>200606</v>
      </c>
      <c r="AS3" s="10">
        <v>200607</v>
      </c>
      <c r="AT3" s="10">
        <v>200608</v>
      </c>
      <c r="AU3" s="10">
        <v>200609</v>
      </c>
      <c r="AV3" s="10">
        <v>200610</v>
      </c>
      <c r="AW3" s="10">
        <v>200611</v>
      </c>
      <c r="AX3" s="11">
        <v>200612</v>
      </c>
      <c r="AY3" s="11">
        <v>200701</v>
      </c>
      <c r="AZ3" s="11">
        <v>200702</v>
      </c>
      <c r="BA3" s="11">
        <v>200703</v>
      </c>
      <c r="BB3" s="11">
        <v>200704</v>
      </c>
      <c r="BC3" s="11">
        <v>200705</v>
      </c>
      <c r="BD3" s="11">
        <v>200706</v>
      </c>
      <c r="BE3" s="11">
        <v>200707</v>
      </c>
      <c r="BF3" s="11">
        <v>200708</v>
      </c>
      <c r="BG3" s="11">
        <v>200709</v>
      </c>
      <c r="BH3" s="11">
        <v>200710</v>
      </c>
      <c r="BI3" s="11">
        <v>200711</v>
      </c>
      <c r="BJ3" s="11">
        <v>200712</v>
      </c>
      <c r="BK3" s="12"/>
    </row>
    <row r="4" spans="1:109" s="13" customFormat="1" x14ac:dyDescent="0.25">
      <c r="A4" s="13" t="s">
        <v>3</v>
      </c>
      <c r="B4" s="13" t="s">
        <v>4</v>
      </c>
      <c r="C4" s="14">
        <v>32.959999084472656</v>
      </c>
      <c r="D4" s="14">
        <v>35.830001831054688</v>
      </c>
      <c r="E4" s="15">
        <v>33.509998321533203</v>
      </c>
      <c r="F4" s="15">
        <v>28.170000076293945</v>
      </c>
      <c r="G4" s="15">
        <v>28.110000610351563</v>
      </c>
      <c r="H4" s="15">
        <v>30.659999847412109</v>
      </c>
      <c r="I4" s="15">
        <v>30.75</v>
      </c>
      <c r="J4" s="15">
        <v>31.569999694824219</v>
      </c>
      <c r="K4" s="15">
        <v>28.309999465942383</v>
      </c>
      <c r="L4" s="15">
        <v>30.340000152587891</v>
      </c>
      <c r="M4" s="15">
        <v>31.110000610351563</v>
      </c>
      <c r="N4" s="15">
        <v>32.130001068115234</v>
      </c>
      <c r="O4" s="15">
        <v>34.310001373291016</v>
      </c>
      <c r="P4" s="15">
        <v>34.680000305175781</v>
      </c>
      <c r="Q4" s="15">
        <v>36.740001678466797</v>
      </c>
      <c r="R4" s="15">
        <v>36.75</v>
      </c>
      <c r="S4" s="15">
        <v>40.279998779296875</v>
      </c>
      <c r="T4" s="15">
        <v>38.029998779296875</v>
      </c>
      <c r="U4" s="15">
        <v>40.779998779296875</v>
      </c>
      <c r="V4" s="15">
        <v>44.900001525878906</v>
      </c>
      <c r="W4" s="15">
        <v>45.939998626708984</v>
      </c>
      <c r="X4" s="15">
        <v>53.270000457763672</v>
      </c>
      <c r="Y4" s="15">
        <v>48.470001220703125</v>
      </c>
      <c r="Z4" s="15">
        <v>43.180000305175781</v>
      </c>
      <c r="AA4" s="15">
        <v>46.840000152587891</v>
      </c>
      <c r="AB4" s="15">
        <v>48.150001525878906</v>
      </c>
      <c r="AC4" s="15">
        <v>54.189998626708984</v>
      </c>
      <c r="AD4" s="15">
        <v>52.979999542236328</v>
      </c>
      <c r="AE4" s="15">
        <v>49.830001831054688</v>
      </c>
      <c r="AF4" s="15">
        <v>56.349998474121094</v>
      </c>
      <c r="AG4" s="15">
        <v>59</v>
      </c>
      <c r="AH4" s="15">
        <v>64.989997863769531</v>
      </c>
      <c r="AI4" s="15">
        <v>65.589996337890625</v>
      </c>
      <c r="AJ4" s="15">
        <v>62.259998321533203</v>
      </c>
      <c r="AK4" s="15">
        <v>58.319999694824219</v>
      </c>
      <c r="AL4" s="15">
        <v>59.419998168945313</v>
      </c>
      <c r="AM4" s="15">
        <v>65.480003356933594</v>
      </c>
      <c r="AN4" s="15">
        <v>61.630001068115234</v>
      </c>
      <c r="AO4" s="15">
        <v>62.689998626708984</v>
      </c>
      <c r="AP4" s="15">
        <v>69.44000244140625</v>
      </c>
      <c r="AQ4" s="15">
        <v>70.839996337890625</v>
      </c>
      <c r="AR4" s="15">
        <v>70.949996948242188</v>
      </c>
      <c r="AS4" s="15">
        <v>74.410003662109375</v>
      </c>
      <c r="AT4" s="15">
        <v>73.040000915527344</v>
      </c>
      <c r="AU4" s="15">
        <v>63.799999237060547</v>
      </c>
      <c r="AV4" s="15">
        <v>58.889999389648438</v>
      </c>
      <c r="AW4" s="15">
        <v>59.080001831054688</v>
      </c>
      <c r="AX4" s="16">
        <v>63</v>
      </c>
      <c r="AY4" s="16">
        <v>65</v>
      </c>
      <c r="AZ4" s="16">
        <v>64</v>
      </c>
      <c r="BA4" s="16">
        <v>64</v>
      </c>
      <c r="BB4" s="16">
        <v>66</v>
      </c>
      <c r="BC4" s="16">
        <v>67</v>
      </c>
      <c r="BD4" s="16">
        <v>66</v>
      </c>
      <c r="BE4" s="16">
        <v>65</v>
      </c>
      <c r="BF4" s="16">
        <v>65</v>
      </c>
      <c r="BG4" s="16">
        <v>65</v>
      </c>
      <c r="BH4" s="16">
        <v>65</v>
      </c>
      <c r="BI4" s="16">
        <v>65</v>
      </c>
      <c r="BJ4" s="16">
        <v>65</v>
      </c>
      <c r="BK4" s="17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109" x14ac:dyDescent="0.25">
      <c r="A5" s="18" t="s">
        <v>5</v>
      </c>
      <c r="B5" s="18" t="s">
        <v>6</v>
      </c>
      <c r="C5" s="14">
        <v>30.299999237060547</v>
      </c>
      <c r="D5" s="14">
        <v>32.229999542236328</v>
      </c>
      <c r="E5" s="15">
        <v>29.229999542236328</v>
      </c>
      <c r="F5" s="15">
        <v>24.479999542236328</v>
      </c>
      <c r="G5" s="15">
        <v>25.149999618530273</v>
      </c>
      <c r="H5" s="15">
        <v>27.219999313354492</v>
      </c>
      <c r="I5" s="15">
        <v>27.950000762939453</v>
      </c>
      <c r="J5" s="15">
        <v>28.5</v>
      </c>
      <c r="K5" s="15">
        <v>25.659999847412109</v>
      </c>
      <c r="L5" s="15">
        <v>27.319999694824219</v>
      </c>
      <c r="M5" s="15">
        <v>27.469999313354492</v>
      </c>
      <c r="N5" s="15">
        <v>28.629999160766602</v>
      </c>
      <c r="O5" s="15">
        <v>30.239999771118164</v>
      </c>
      <c r="P5" s="15">
        <v>30.770000457763672</v>
      </c>
      <c r="Q5" s="15">
        <v>32.25</v>
      </c>
      <c r="R5" s="15">
        <v>32.419998168945313</v>
      </c>
      <c r="S5" s="15">
        <v>35.819999694824219</v>
      </c>
      <c r="T5" s="15">
        <v>33.580001831054688</v>
      </c>
      <c r="U5" s="15">
        <v>35.979999542236328</v>
      </c>
      <c r="V5" s="15">
        <v>39.569999694824219</v>
      </c>
      <c r="W5" s="15">
        <v>40.509998321533203</v>
      </c>
      <c r="X5" s="15">
        <v>45.529998779296875</v>
      </c>
      <c r="Y5" s="15">
        <v>39.889999389648438</v>
      </c>
      <c r="Z5" s="15">
        <v>34.169998168945313</v>
      </c>
      <c r="AA5" s="15">
        <v>37.549999237060547</v>
      </c>
      <c r="AB5" s="15">
        <v>39.720001220703125</v>
      </c>
      <c r="AC5" s="15">
        <v>45.709999084472656</v>
      </c>
      <c r="AD5" s="15">
        <v>45.180000305175781</v>
      </c>
      <c r="AE5" s="15">
        <v>43.119998931884766</v>
      </c>
      <c r="AF5" s="15">
        <v>49.279998779296875</v>
      </c>
      <c r="AG5" s="15">
        <v>52.880001068115234</v>
      </c>
      <c r="AH5" s="15">
        <v>58.659999847412109</v>
      </c>
      <c r="AI5" s="15">
        <v>58.790000915527344</v>
      </c>
      <c r="AJ5" s="15">
        <v>55.310001373291016</v>
      </c>
      <c r="AK5" s="15">
        <v>49.970001220703125</v>
      </c>
      <c r="AL5" s="15">
        <v>50.849998474121094</v>
      </c>
      <c r="AM5" s="15">
        <v>55.900001525878906</v>
      </c>
      <c r="AN5" s="15">
        <v>52.799999237060547</v>
      </c>
      <c r="AO5" s="15">
        <v>55.310001373291016</v>
      </c>
      <c r="AP5" s="15">
        <v>62.409999847412109</v>
      </c>
      <c r="AQ5" s="15">
        <v>64.389999389648438</v>
      </c>
      <c r="AR5" s="15">
        <v>63.970001220703125</v>
      </c>
      <c r="AS5" s="15">
        <v>67.989997863769531</v>
      </c>
      <c r="AT5" s="15">
        <v>66.19000244140625</v>
      </c>
      <c r="AU5" s="15">
        <v>57.290000915527344</v>
      </c>
      <c r="AV5" s="15">
        <v>52</v>
      </c>
      <c r="AW5" s="15">
        <v>51.080001831054688</v>
      </c>
      <c r="AX5" s="16">
        <v>54.5</v>
      </c>
      <c r="AY5" s="16">
        <v>57</v>
      </c>
      <c r="AZ5" s="16">
        <v>55.5</v>
      </c>
      <c r="BA5" s="16">
        <v>56</v>
      </c>
      <c r="BB5" s="16">
        <v>58.5</v>
      </c>
      <c r="BC5" s="16">
        <v>60</v>
      </c>
      <c r="BD5" s="16">
        <v>59</v>
      </c>
      <c r="BE5" s="16">
        <v>58</v>
      </c>
      <c r="BF5" s="16">
        <v>58</v>
      </c>
      <c r="BG5" s="16">
        <v>58</v>
      </c>
      <c r="BH5" s="16">
        <v>58</v>
      </c>
      <c r="BI5" s="16">
        <v>57</v>
      </c>
      <c r="BJ5" s="16">
        <v>56.5</v>
      </c>
      <c r="BK5" s="17"/>
    </row>
    <row r="6" spans="1:109" x14ac:dyDescent="0.25">
      <c r="A6" t="s">
        <v>7</v>
      </c>
      <c r="B6" t="s">
        <v>8</v>
      </c>
      <c r="C6" s="14">
        <v>30.520000457763672</v>
      </c>
      <c r="D6" s="14">
        <v>33</v>
      </c>
      <c r="E6" s="15">
        <v>30.649999618530273</v>
      </c>
      <c r="F6" s="15">
        <v>26.020000457763672</v>
      </c>
      <c r="G6" s="15">
        <v>25.739999771118164</v>
      </c>
      <c r="H6" s="15">
        <v>27.920000076293945</v>
      </c>
      <c r="I6" s="15">
        <v>28.549999237060547</v>
      </c>
      <c r="J6" s="15">
        <v>29.149999618530273</v>
      </c>
      <c r="K6" s="15">
        <v>26.389999389648438</v>
      </c>
      <c r="L6" s="15">
        <v>27.75</v>
      </c>
      <c r="M6" s="15">
        <v>28.280000686645508</v>
      </c>
      <c r="N6" s="15">
        <v>29.280000686645508</v>
      </c>
      <c r="O6" s="15">
        <v>30.920000076293945</v>
      </c>
      <c r="P6" s="15">
        <v>31.719999313354492</v>
      </c>
      <c r="Q6" s="15">
        <v>33.090000152587891</v>
      </c>
      <c r="R6" s="15">
        <v>33.459999084472656</v>
      </c>
      <c r="S6" s="15">
        <v>36.310001373291016</v>
      </c>
      <c r="T6" s="15">
        <v>34.650001525878906</v>
      </c>
      <c r="U6" s="15">
        <v>36.669998168945313</v>
      </c>
      <c r="V6" s="15">
        <v>40.290000915527344</v>
      </c>
      <c r="W6" s="15">
        <v>41.340000152587891</v>
      </c>
      <c r="X6" s="15">
        <v>46.119998931884766</v>
      </c>
      <c r="Y6" s="15">
        <v>41.759998321533203</v>
      </c>
      <c r="Z6" s="15">
        <v>36.610000610351563</v>
      </c>
      <c r="AA6" s="15">
        <v>39.25</v>
      </c>
      <c r="AB6" s="15">
        <v>41.049999237060547</v>
      </c>
      <c r="AC6" s="15">
        <v>46.770000457763672</v>
      </c>
      <c r="AD6" s="15">
        <v>46.630001068115234</v>
      </c>
      <c r="AE6" s="15">
        <v>44.740001678466797</v>
      </c>
      <c r="AF6" s="15">
        <v>50.299999237060547</v>
      </c>
      <c r="AG6" s="15">
        <v>53.880001068115234</v>
      </c>
      <c r="AH6" s="15">
        <v>59.290000915527344</v>
      </c>
      <c r="AI6" s="15">
        <v>60.180000305175781</v>
      </c>
      <c r="AJ6" s="15">
        <v>57.259998321533203</v>
      </c>
      <c r="AK6" s="15">
        <v>52.130001068115234</v>
      </c>
      <c r="AL6" s="15">
        <v>52.509998321533203</v>
      </c>
      <c r="AM6" s="15">
        <v>57.319999694824219</v>
      </c>
      <c r="AN6" s="15">
        <v>54.849998474121094</v>
      </c>
      <c r="AO6" s="15">
        <v>56.369998931884766</v>
      </c>
      <c r="AP6" s="15">
        <v>62.970001220703125</v>
      </c>
      <c r="AQ6" s="15">
        <v>65.349998474121094</v>
      </c>
      <c r="AR6" s="15">
        <v>65.19000244140625</v>
      </c>
      <c r="AS6" s="15">
        <v>68.870002746582031</v>
      </c>
      <c r="AT6" s="15">
        <v>67.55999755859375</v>
      </c>
      <c r="AU6" s="15">
        <v>59.099998474121094</v>
      </c>
      <c r="AV6" s="15">
        <v>53.5</v>
      </c>
      <c r="AW6" s="15">
        <v>52.580001831054688</v>
      </c>
      <c r="AX6" s="16">
        <v>56</v>
      </c>
      <c r="AY6" s="16">
        <v>58.5</v>
      </c>
      <c r="AZ6" s="16">
        <v>57</v>
      </c>
      <c r="BA6" s="16">
        <v>57.5</v>
      </c>
      <c r="BB6" s="16">
        <v>60</v>
      </c>
      <c r="BC6" s="16">
        <v>61.5</v>
      </c>
      <c r="BD6" s="16">
        <v>60.5</v>
      </c>
      <c r="BE6" s="16">
        <v>59.5</v>
      </c>
      <c r="BF6" s="16">
        <v>59.5</v>
      </c>
      <c r="BG6" s="16">
        <v>59.5</v>
      </c>
      <c r="BH6" s="16">
        <v>59.5</v>
      </c>
      <c r="BI6" s="16">
        <v>58.5</v>
      </c>
      <c r="BJ6" s="16">
        <v>58</v>
      </c>
      <c r="BK6" s="17"/>
    </row>
    <row r="7" spans="1:109" x14ac:dyDescent="0.25">
      <c r="A7" t="s">
        <v>9</v>
      </c>
      <c r="B7" t="s">
        <v>10</v>
      </c>
      <c r="C7" s="19">
        <v>94.699996948242188</v>
      </c>
      <c r="D7" s="19">
        <v>110</v>
      </c>
      <c r="E7" s="20">
        <v>112.90000152587891</v>
      </c>
      <c r="F7" s="20">
        <v>99.699996948242188</v>
      </c>
      <c r="G7" s="20">
        <v>93.599998474121094</v>
      </c>
      <c r="H7" s="20">
        <v>95.599998474121094</v>
      </c>
      <c r="I7" s="20">
        <v>98.199996948242188</v>
      </c>
      <c r="J7" s="20">
        <v>110.19999694824219</v>
      </c>
      <c r="K7" s="20">
        <v>102.5</v>
      </c>
      <c r="L7" s="20">
        <v>98.199996948242188</v>
      </c>
      <c r="M7" s="20">
        <v>94.300003051757813</v>
      </c>
      <c r="N7" s="20">
        <v>93.900001525878906</v>
      </c>
      <c r="O7" s="20">
        <v>105</v>
      </c>
      <c r="P7" s="20">
        <v>112.69999694824219</v>
      </c>
      <c r="Q7" s="20">
        <v>119.90000152587891</v>
      </c>
      <c r="R7" s="20">
        <v>125.40000152587891</v>
      </c>
      <c r="S7" s="20">
        <v>143.60000610351563</v>
      </c>
      <c r="T7" s="20">
        <v>133.60000610351563</v>
      </c>
      <c r="U7" s="20">
        <v>134.10000610351563</v>
      </c>
      <c r="V7" s="20">
        <v>131</v>
      </c>
      <c r="W7" s="20">
        <v>132.80000305175781</v>
      </c>
      <c r="X7" s="20">
        <v>145.89999389648438</v>
      </c>
      <c r="Y7" s="20">
        <v>138.30000305175781</v>
      </c>
      <c r="Z7" s="20">
        <v>119.40000152587891</v>
      </c>
      <c r="AA7" s="20">
        <v>128.19999694824219</v>
      </c>
      <c r="AB7" s="20">
        <v>134.19999694824219</v>
      </c>
      <c r="AC7" s="20">
        <v>153</v>
      </c>
      <c r="AD7" s="20">
        <v>164.39999389648438</v>
      </c>
      <c r="AE7" s="20">
        <v>154.10000610351563</v>
      </c>
      <c r="AF7" s="20">
        <v>160.69999694824219</v>
      </c>
      <c r="AG7" s="20">
        <v>171.39999389648438</v>
      </c>
      <c r="AH7" s="20">
        <v>195.5</v>
      </c>
      <c r="AI7" s="20">
        <v>220.60000610351563</v>
      </c>
      <c r="AJ7" s="20">
        <v>197</v>
      </c>
      <c r="AK7" s="20">
        <v>160.10000610351563</v>
      </c>
      <c r="AL7" s="20">
        <v>160.80000305175781</v>
      </c>
      <c r="AM7" s="20">
        <v>174.89999389648438</v>
      </c>
      <c r="AN7" s="20">
        <v>166</v>
      </c>
      <c r="AO7" s="20">
        <v>187</v>
      </c>
      <c r="AP7" s="20">
        <v>219.60000610351563</v>
      </c>
      <c r="AQ7" s="20">
        <v>226.30000305175781</v>
      </c>
      <c r="AR7" s="20">
        <v>227.89999389648438</v>
      </c>
      <c r="AS7" s="20">
        <v>239.5</v>
      </c>
      <c r="AT7" s="20">
        <v>226.10000610351563</v>
      </c>
      <c r="AU7" s="20">
        <v>180</v>
      </c>
      <c r="AV7" s="20">
        <v>166.10800170898438</v>
      </c>
      <c r="AW7" s="20">
        <v>166.57229614257813</v>
      </c>
      <c r="AX7" s="21">
        <v>172.48820495605469</v>
      </c>
      <c r="AY7" s="21">
        <v>178.77830505371094</v>
      </c>
      <c r="AZ7" s="21">
        <v>182.16610717773438</v>
      </c>
      <c r="BA7" s="21">
        <v>189.42930603027344</v>
      </c>
      <c r="BB7" s="21">
        <v>200.66510009765625</v>
      </c>
      <c r="BC7" s="21">
        <v>207.19920349121094</v>
      </c>
      <c r="BD7" s="21">
        <v>205.07769775390625</v>
      </c>
      <c r="BE7" s="21">
        <v>201.04620361328125</v>
      </c>
      <c r="BF7" s="21">
        <v>196.6549072265625</v>
      </c>
      <c r="BG7" s="21">
        <v>190.25369262695313</v>
      </c>
      <c r="BH7" s="21">
        <v>184.3594970703125</v>
      </c>
      <c r="BI7" s="21">
        <v>181.46650695800781</v>
      </c>
      <c r="BJ7" s="21">
        <v>177.49099731445313</v>
      </c>
      <c r="BK7" s="22"/>
    </row>
    <row r="8" spans="1:109" x14ac:dyDescent="0.25">
      <c r="A8" t="s">
        <v>11</v>
      </c>
      <c r="B8" t="s">
        <v>12</v>
      </c>
      <c r="C8" s="19">
        <v>145.75</v>
      </c>
      <c r="D8" s="19">
        <v>161.30000305175781</v>
      </c>
      <c r="E8" s="20">
        <v>169.30000305175781</v>
      </c>
      <c r="F8" s="20">
        <v>158.89999389648438</v>
      </c>
      <c r="G8" s="20">
        <v>149.72500610351563</v>
      </c>
      <c r="H8" s="20">
        <v>149.27999877929688</v>
      </c>
      <c r="I8" s="20">
        <v>151.25</v>
      </c>
      <c r="J8" s="20">
        <v>162.02499389648438</v>
      </c>
      <c r="K8" s="20">
        <v>167.8800048828125</v>
      </c>
      <c r="L8" s="20">
        <v>156.35000610351563</v>
      </c>
      <c r="M8" s="20">
        <v>151.19999694824219</v>
      </c>
      <c r="N8" s="20">
        <v>147.8800048828125</v>
      </c>
      <c r="O8" s="20">
        <v>157.17500305175781</v>
      </c>
      <c r="P8" s="20">
        <v>164.75</v>
      </c>
      <c r="Q8" s="20">
        <v>173.60000610351563</v>
      </c>
      <c r="R8" s="20">
        <v>179.77499389648438</v>
      </c>
      <c r="S8" s="20">
        <v>198.33999633789063</v>
      </c>
      <c r="T8" s="20">
        <v>196.92500305175781</v>
      </c>
      <c r="U8" s="20">
        <v>191.125</v>
      </c>
      <c r="V8" s="20">
        <v>187.80000305175781</v>
      </c>
      <c r="W8" s="20">
        <v>186.97500610351563</v>
      </c>
      <c r="X8" s="20">
        <v>199.94999694824219</v>
      </c>
      <c r="Y8" s="20">
        <v>197.94000244140625</v>
      </c>
      <c r="Z8" s="20">
        <v>184.10000610351563</v>
      </c>
      <c r="AA8" s="20">
        <v>183.08000183105469</v>
      </c>
      <c r="AB8" s="20">
        <v>191</v>
      </c>
      <c r="AC8" s="20">
        <v>207.92500305175781</v>
      </c>
      <c r="AD8" s="20">
        <v>224.25</v>
      </c>
      <c r="AE8" s="20">
        <v>216.1199951171875</v>
      </c>
      <c r="AF8" s="20">
        <v>215.55000305175781</v>
      </c>
      <c r="AG8" s="20">
        <v>229</v>
      </c>
      <c r="AH8" s="20">
        <v>248.6199951171875</v>
      </c>
      <c r="AI8" s="20">
        <v>290.32501220703125</v>
      </c>
      <c r="AJ8" s="20">
        <v>271.67999267578125</v>
      </c>
      <c r="AK8" s="20">
        <v>225.67500305175781</v>
      </c>
      <c r="AL8" s="20">
        <v>218.5</v>
      </c>
      <c r="AM8" s="20">
        <v>231.55999755859375</v>
      </c>
      <c r="AN8" s="20">
        <v>228</v>
      </c>
      <c r="AO8" s="20">
        <v>242.47500610351563</v>
      </c>
      <c r="AP8" s="20">
        <v>274.20001220703125</v>
      </c>
      <c r="AQ8" s="20">
        <v>290.67999267578125</v>
      </c>
      <c r="AR8" s="20">
        <v>288.45001220703125</v>
      </c>
      <c r="AS8" s="20">
        <v>298.05999755859375</v>
      </c>
      <c r="AT8" s="20">
        <v>295.17498779296875</v>
      </c>
      <c r="AU8" s="20">
        <v>255.5</v>
      </c>
      <c r="AV8" s="20">
        <v>224.46000671386719</v>
      </c>
      <c r="AW8" s="20">
        <v>222.92500305175781</v>
      </c>
      <c r="AX8" s="21">
        <v>230.20329284667969</v>
      </c>
      <c r="AY8" s="21">
        <v>235.44020080566406</v>
      </c>
      <c r="AZ8" s="21">
        <v>238.49980163574219</v>
      </c>
      <c r="BA8" s="21">
        <v>246.404296875</v>
      </c>
      <c r="BB8" s="21">
        <v>259.53921508789063</v>
      </c>
      <c r="BC8" s="21">
        <v>267.7860107421875</v>
      </c>
      <c r="BD8" s="21">
        <v>266.5635986328125</v>
      </c>
      <c r="BE8" s="21">
        <v>262.56890869140625</v>
      </c>
      <c r="BF8" s="21">
        <v>257.70220947265625</v>
      </c>
      <c r="BG8" s="21">
        <v>252.35209655761719</v>
      </c>
      <c r="BH8" s="21">
        <v>245.09370422363281</v>
      </c>
      <c r="BI8" s="21">
        <v>241.75950622558594</v>
      </c>
      <c r="BJ8" s="21">
        <v>239.08650207519531</v>
      </c>
      <c r="BK8" s="22"/>
    </row>
    <row r="9" spans="1:109" x14ac:dyDescent="0.25">
      <c r="A9" t="s">
        <v>13</v>
      </c>
      <c r="B9" t="s">
        <v>14</v>
      </c>
      <c r="C9" s="19">
        <v>150</v>
      </c>
      <c r="D9" s="19">
        <v>165</v>
      </c>
      <c r="E9" s="20">
        <v>173.39999389648438</v>
      </c>
      <c r="F9" s="20">
        <v>163.30000305175781</v>
      </c>
      <c r="G9" s="20">
        <v>153.89999389648438</v>
      </c>
      <c r="H9" s="20">
        <v>153.30000305175781</v>
      </c>
      <c r="I9" s="20">
        <v>155.39999389648438</v>
      </c>
      <c r="J9" s="20">
        <v>166.10000610351563</v>
      </c>
      <c r="K9" s="20">
        <v>172.10000610351563</v>
      </c>
      <c r="L9" s="20">
        <v>160.60000610351563</v>
      </c>
      <c r="M9" s="20">
        <v>155.5</v>
      </c>
      <c r="N9" s="20">
        <v>152.19999694824219</v>
      </c>
      <c r="O9" s="20">
        <v>161.19999694824219</v>
      </c>
      <c r="P9" s="20">
        <v>169</v>
      </c>
      <c r="Q9" s="20">
        <v>178.30000305175781</v>
      </c>
      <c r="R9" s="20">
        <v>183.89999389648438</v>
      </c>
      <c r="S9" s="20">
        <v>202.30000305175781</v>
      </c>
      <c r="T9" s="20">
        <v>201.80000305175781</v>
      </c>
      <c r="U9" s="20">
        <v>195.39999389648438</v>
      </c>
      <c r="V9" s="20">
        <v>192</v>
      </c>
      <c r="W9" s="20">
        <v>191.19999694824219</v>
      </c>
      <c r="X9" s="20">
        <v>204.10000610351563</v>
      </c>
      <c r="Y9" s="20">
        <v>202.30000305175781</v>
      </c>
      <c r="Z9" s="20">
        <v>188.69999694824219</v>
      </c>
      <c r="AA9" s="20">
        <v>187.46000671386719</v>
      </c>
      <c r="AB9" s="20">
        <v>195.25</v>
      </c>
      <c r="AC9" s="20">
        <v>212.02499389648438</v>
      </c>
      <c r="AD9" s="20">
        <v>228.44999694824219</v>
      </c>
      <c r="AE9" s="20">
        <v>220.47999572753906</v>
      </c>
      <c r="AF9" s="20">
        <v>219.82499694824219</v>
      </c>
      <c r="AG9" s="20">
        <v>233.25</v>
      </c>
      <c r="AH9" s="20">
        <v>252.8800048828125</v>
      </c>
      <c r="AI9" s="20">
        <v>295.125</v>
      </c>
      <c r="AJ9" s="20">
        <v>276.51998901367188</v>
      </c>
      <c r="AK9" s="20">
        <v>230.32499694824219</v>
      </c>
      <c r="AL9" s="20">
        <v>222.875</v>
      </c>
      <c r="AM9" s="20">
        <v>236.03999328613281</v>
      </c>
      <c r="AN9" s="20">
        <v>232.57499694824219</v>
      </c>
      <c r="AO9" s="20">
        <v>246.77499389648438</v>
      </c>
      <c r="AP9" s="20">
        <v>278.64999389648438</v>
      </c>
      <c r="AQ9" s="20">
        <v>295.27999877929688</v>
      </c>
      <c r="AR9" s="20">
        <v>292.97500610351563</v>
      </c>
      <c r="AS9" s="20">
        <v>302.54000854492188</v>
      </c>
      <c r="AT9" s="20">
        <v>299.85000610351563</v>
      </c>
      <c r="AU9" s="20">
        <v>260.625</v>
      </c>
      <c r="AV9" s="20">
        <v>229.25999450683594</v>
      </c>
      <c r="AW9" s="20">
        <v>227.52499389648438</v>
      </c>
      <c r="AX9" s="21">
        <v>234.69839477539063</v>
      </c>
      <c r="AY9" s="21">
        <v>239.86250305175781</v>
      </c>
      <c r="AZ9" s="21">
        <v>242.79069519042969</v>
      </c>
      <c r="BA9" s="21">
        <v>250.80239868164063</v>
      </c>
      <c r="BB9" s="21">
        <v>263.95730590820313</v>
      </c>
      <c r="BC9" s="21">
        <v>272.0447998046875</v>
      </c>
      <c r="BD9" s="21">
        <v>270.93960571289063</v>
      </c>
      <c r="BE9" s="21">
        <v>267.02630615234375</v>
      </c>
      <c r="BF9" s="21">
        <v>262.26449584960938</v>
      </c>
      <c r="BG9" s="21">
        <v>256.59188842773438</v>
      </c>
      <c r="BH9" s="21">
        <v>249.43850708007813</v>
      </c>
      <c r="BI9" s="21">
        <v>246.24679565429688</v>
      </c>
      <c r="BJ9" s="21">
        <v>243.63540649414063</v>
      </c>
      <c r="BK9" s="22"/>
    </row>
    <row r="10" spans="1:109" x14ac:dyDescent="0.25">
      <c r="A10" t="s">
        <v>15</v>
      </c>
      <c r="B10" t="s">
        <v>69</v>
      </c>
      <c r="C10" s="19">
        <v>90</v>
      </c>
      <c r="D10" s="19">
        <v>108.59999847412109</v>
      </c>
      <c r="E10" s="20">
        <v>105.30000305175781</v>
      </c>
      <c r="F10" s="20">
        <v>83</v>
      </c>
      <c r="G10" s="20">
        <v>75.800003051757813</v>
      </c>
      <c r="H10" s="20">
        <v>76.900001525878906</v>
      </c>
      <c r="I10" s="20">
        <v>78.900001525878906</v>
      </c>
      <c r="J10" s="20">
        <v>83.599998474121094</v>
      </c>
      <c r="K10" s="20">
        <v>77.300003051757813</v>
      </c>
      <c r="L10" s="20">
        <v>84.199996948242188</v>
      </c>
      <c r="M10" s="20">
        <v>84.199996948242188</v>
      </c>
      <c r="N10" s="20">
        <v>88.599998474121094</v>
      </c>
      <c r="O10" s="20">
        <v>97</v>
      </c>
      <c r="P10" s="20">
        <v>93</v>
      </c>
      <c r="Q10" s="20">
        <v>93.599998474121094</v>
      </c>
      <c r="R10" s="20">
        <v>95.5</v>
      </c>
      <c r="S10" s="20">
        <v>102.90000152587891</v>
      </c>
      <c r="T10" s="20">
        <v>101.90000152587891</v>
      </c>
      <c r="U10" s="20">
        <v>109.40000152587891</v>
      </c>
      <c r="V10" s="20">
        <v>118.80000305175781</v>
      </c>
      <c r="W10" s="20">
        <v>126.80000305175781</v>
      </c>
      <c r="X10" s="20">
        <v>147.69999694824219</v>
      </c>
      <c r="Y10" s="20">
        <v>139.30000305175781</v>
      </c>
      <c r="Z10" s="20">
        <v>129.80000305175781</v>
      </c>
      <c r="AA10" s="20">
        <v>131.10000610351563</v>
      </c>
      <c r="AB10" s="20">
        <v>134.10000610351563</v>
      </c>
      <c r="AC10" s="20">
        <v>153.69999694824219</v>
      </c>
      <c r="AD10" s="20">
        <v>155.39999389648438</v>
      </c>
      <c r="AE10" s="20">
        <v>144.39999389648438</v>
      </c>
      <c r="AF10" s="20">
        <v>159.69999694824219</v>
      </c>
      <c r="AG10" s="20">
        <v>164.69999694824219</v>
      </c>
      <c r="AH10" s="20">
        <v>177.80000305175781</v>
      </c>
      <c r="AI10" s="20">
        <v>198.19999694824219</v>
      </c>
      <c r="AJ10" s="20">
        <v>205.80000305175781</v>
      </c>
      <c r="AK10" s="20">
        <v>174</v>
      </c>
      <c r="AL10" s="20">
        <v>171.39999389648438</v>
      </c>
      <c r="AM10" s="20">
        <v>175.60000610351563</v>
      </c>
      <c r="AN10" s="20">
        <v>171.10000610351563</v>
      </c>
      <c r="AO10" s="20">
        <v>179.10000610351563</v>
      </c>
      <c r="AP10" s="20">
        <v>197.19999694824219</v>
      </c>
      <c r="AQ10" s="20">
        <v>201.30000305175781</v>
      </c>
      <c r="AR10" s="20">
        <v>198.39999389648438</v>
      </c>
      <c r="AS10" s="20">
        <v>200.60000610351563</v>
      </c>
      <c r="AT10" s="20">
        <v>206.5</v>
      </c>
      <c r="AU10" s="20">
        <v>179.60000610351563</v>
      </c>
      <c r="AV10" s="20">
        <v>171.22129821777344</v>
      </c>
      <c r="AW10" s="20">
        <v>173.87590026855469</v>
      </c>
      <c r="AX10" s="21">
        <v>186.62530517578125</v>
      </c>
      <c r="AY10" s="21">
        <v>187.35299682617188</v>
      </c>
      <c r="AZ10" s="21">
        <v>184.70770263671875</v>
      </c>
      <c r="BA10" s="21">
        <v>183.50849914550781</v>
      </c>
      <c r="BB10" s="21">
        <v>190.03190612792969</v>
      </c>
      <c r="BC10" s="21">
        <v>191.37519836425781</v>
      </c>
      <c r="BD10" s="21">
        <v>188.25349426269531</v>
      </c>
      <c r="BE10" s="21">
        <v>185.05239868164063</v>
      </c>
      <c r="BF10" s="21">
        <v>185.86689758300781</v>
      </c>
      <c r="BG10" s="21">
        <v>185.80580139160156</v>
      </c>
      <c r="BH10" s="21">
        <v>187.10899353027344</v>
      </c>
      <c r="BI10" s="21">
        <v>186.52810668945313</v>
      </c>
      <c r="BJ10" s="21">
        <v>187.62489318847656</v>
      </c>
      <c r="BK10" s="22"/>
    </row>
    <row r="11" spans="1:109" x14ac:dyDescent="0.25">
      <c r="A11" t="s">
        <v>17</v>
      </c>
      <c r="B11" t="s">
        <v>18</v>
      </c>
      <c r="C11" s="34">
        <v>133.19999694824219</v>
      </c>
      <c r="D11" s="34">
        <v>150.80000305175781</v>
      </c>
      <c r="E11" s="35">
        <v>153.89999389648438</v>
      </c>
      <c r="F11" s="35">
        <v>134.60000610351563</v>
      </c>
      <c r="G11" s="35">
        <v>126.69999694824219</v>
      </c>
      <c r="H11" s="35">
        <v>121.69999694824219</v>
      </c>
      <c r="I11" s="35">
        <v>116.40000152587891</v>
      </c>
      <c r="J11" s="35">
        <v>117.59999847412109</v>
      </c>
      <c r="K11" s="35">
        <v>118.80000305175781</v>
      </c>
      <c r="L11" s="35">
        <v>123.59999847412109</v>
      </c>
      <c r="M11" s="35">
        <v>128.30000305175781</v>
      </c>
      <c r="N11" s="35">
        <v>134.10000610351563</v>
      </c>
      <c r="O11" s="35">
        <v>141.89999389648438</v>
      </c>
      <c r="P11" s="35">
        <v>143.89999389648438</v>
      </c>
      <c r="Q11" s="35">
        <v>141.80000305175781</v>
      </c>
      <c r="R11" s="35">
        <v>141.80000305175781</v>
      </c>
      <c r="S11" s="35">
        <v>142.80000305175781</v>
      </c>
      <c r="T11" s="35">
        <v>140.80000305175781</v>
      </c>
      <c r="U11" s="35">
        <v>143.19999694824219</v>
      </c>
      <c r="V11" s="35">
        <v>150</v>
      </c>
      <c r="W11" s="35">
        <v>159.69999694824219</v>
      </c>
      <c r="X11" s="35">
        <v>180.69999694824219</v>
      </c>
      <c r="Y11" s="35">
        <v>182.80000305175781</v>
      </c>
      <c r="Z11" s="35">
        <v>179.19999694824219</v>
      </c>
      <c r="AA11" s="35">
        <v>180.80000305175781</v>
      </c>
      <c r="AB11" s="35">
        <v>184.60000610351563</v>
      </c>
      <c r="AC11" s="35">
        <v>194</v>
      </c>
      <c r="AD11" s="35">
        <v>196.69999694824219</v>
      </c>
      <c r="AE11" s="35">
        <v>191.60000610351563</v>
      </c>
      <c r="AF11" s="35">
        <v>198.80000305175781</v>
      </c>
      <c r="AG11" s="35">
        <v>204.19999694824219</v>
      </c>
      <c r="AH11" s="35">
        <v>218.39999389648438</v>
      </c>
      <c r="AI11" s="35">
        <v>242.30000305175781</v>
      </c>
      <c r="AJ11" s="35">
        <v>244.30000305175781</v>
      </c>
      <c r="AK11" s="35">
        <v>232.10000610351563</v>
      </c>
      <c r="AL11" s="35">
        <v>231.19999694824219</v>
      </c>
      <c r="AM11" s="35">
        <v>232.80000305175781</v>
      </c>
      <c r="AN11" s="35">
        <v>230.89999389648438</v>
      </c>
      <c r="AO11" s="35">
        <v>235.10000610351563</v>
      </c>
      <c r="AP11" s="35">
        <v>242.5</v>
      </c>
      <c r="AQ11" s="35">
        <v>247.30000305175781</v>
      </c>
      <c r="AR11" s="35">
        <v>246.69999694824219</v>
      </c>
      <c r="AS11" s="35">
        <v>247.02394104003906</v>
      </c>
      <c r="AT11" s="35">
        <v>250.60429382324219</v>
      </c>
      <c r="AU11" s="35">
        <v>238.05732727050781</v>
      </c>
      <c r="AV11" s="35">
        <v>229.75459289550781</v>
      </c>
      <c r="AW11" s="35">
        <v>231.01100158691406</v>
      </c>
      <c r="AX11" s="36">
        <v>241.54820251464844</v>
      </c>
      <c r="AY11" s="36">
        <v>242.11920166015625</v>
      </c>
      <c r="AZ11" s="36">
        <v>241.27220153808594</v>
      </c>
      <c r="BA11" s="36">
        <v>238.69290161132813</v>
      </c>
      <c r="BB11" s="36">
        <v>241.79110717773438</v>
      </c>
      <c r="BC11" s="36">
        <v>240.9508056640625</v>
      </c>
      <c r="BD11" s="36">
        <v>235.04840087890625</v>
      </c>
      <c r="BE11" s="36">
        <v>228.210693359375</v>
      </c>
      <c r="BF11" s="36">
        <v>226.398193359375</v>
      </c>
      <c r="BG11" s="36">
        <v>228.52279663085938</v>
      </c>
      <c r="BH11" s="36">
        <v>232.24490356445313</v>
      </c>
      <c r="BI11" s="36">
        <v>236.17889404296875</v>
      </c>
      <c r="BJ11" s="36">
        <v>240.49009704589844</v>
      </c>
      <c r="BK11" s="37"/>
    </row>
    <row r="12" spans="1:109" x14ac:dyDescent="0.25">
      <c r="A12" t="s">
        <v>19</v>
      </c>
      <c r="B12" t="s">
        <v>20</v>
      </c>
      <c r="C12" s="19">
        <v>148.80000305175781</v>
      </c>
      <c r="D12" s="19">
        <v>165.39999389648438</v>
      </c>
      <c r="E12" s="20">
        <v>170.80000305175781</v>
      </c>
      <c r="F12" s="20">
        <v>153.30000305175781</v>
      </c>
      <c r="G12" s="20">
        <v>145.10000610351563</v>
      </c>
      <c r="H12" s="20">
        <v>142.39999389648438</v>
      </c>
      <c r="I12" s="20">
        <v>143.5</v>
      </c>
      <c r="J12" s="20">
        <v>148.5</v>
      </c>
      <c r="K12" s="20">
        <v>146.10000610351563</v>
      </c>
      <c r="L12" s="20">
        <v>148.10000610351563</v>
      </c>
      <c r="M12" s="20">
        <v>148.19999694824219</v>
      </c>
      <c r="N12" s="20">
        <v>149</v>
      </c>
      <c r="O12" s="20">
        <v>155</v>
      </c>
      <c r="P12" s="20">
        <v>158.19999694824219</v>
      </c>
      <c r="Q12" s="20">
        <v>162.89999389648438</v>
      </c>
      <c r="R12" s="20">
        <v>169.19999694824219</v>
      </c>
      <c r="S12" s="20">
        <v>174.60000610351563</v>
      </c>
      <c r="T12" s="20">
        <v>171.10000610351563</v>
      </c>
      <c r="U12" s="20">
        <v>173.85000610351563</v>
      </c>
      <c r="V12" s="20">
        <v>183.19999694824219</v>
      </c>
      <c r="W12" s="20">
        <v>191.19999694824219</v>
      </c>
      <c r="X12" s="20">
        <v>213.39999389648438</v>
      </c>
      <c r="Y12" s="20">
        <v>214.69999694824219</v>
      </c>
      <c r="Z12" s="20">
        <v>200.89999389648438</v>
      </c>
      <c r="AA12" s="20">
        <v>195.89999389648438</v>
      </c>
      <c r="AB12" s="20">
        <v>202.69999694824219</v>
      </c>
      <c r="AC12" s="20">
        <v>221.39999389648438</v>
      </c>
      <c r="AD12" s="20">
        <v>229.19999694824219</v>
      </c>
      <c r="AE12" s="20">
        <v>219.89999389648438</v>
      </c>
      <c r="AF12" s="20">
        <v>229</v>
      </c>
      <c r="AG12" s="20">
        <v>237.30000305175781</v>
      </c>
      <c r="AH12" s="20">
        <v>250</v>
      </c>
      <c r="AI12" s="20">
        <v>281.89999389648438</v>
      </c>
      <c r="AJ12" s="20">
        <v>309.5</v>
      </c>
      <c r="AK12" s="20">
        <v>257.29998779296875</v>
      </c>
      <c r="AL12" s="20">
        <v>244.30000305175781</v>
      </c>
      <c r="AM12" s="20">
        <v>246.69999694824219</v>
      </c>
      <c r="AN12" s="20">
        <v>247.5</v>
      </c>
      <c r="AO12" s="20">
        <v>255.85000610351563</v>
      </c>
      <c r="AP12" s="20">
        <v>272.79998779296875</v>
      </c>
      <c r="AQ12" s="20">
        <v>289.70001220703125</v>
      </c>
      <c r="AR12" s="20">
        <v>289.79998779296875</v>
      </c>
      <c r="AS12" s="20">
        <v>293.39999389648438</v>
      </c>
      <c r="AT12" s="20">
        <v>304.5</v>
      </c>
      <c r="AU12" s="20">
        <v>278.29998779296875</v>
      </c>
      <c r="AV12" s="20">
        <v>251.89999389648438</v>
      </c>
      <c r="AW12" s="20">
        <v>254.44999694824219</v>
      </c>
      <c r="AX12" s="21">
        <v>262.11880493164063</v>
      </c>
      <c r="AY12" s="21">
        <v>265.45040893554688</v>
      </c>
      <c r="AZ12" s="21">
        <v>265.39349365234375</v>
      </c>
      <c r="BA12" s="21">
        <v>266.8275146484375</v>
      </c>
      <c r="BB12" s="21">
        <v>271.13150024414063</v>
      </c>
      <c r="BC12" s="21">
        <v>274.19989013671875</v>
      </c>
      <c r="BD12" s="21">
        <v>271.29129028320313</v>
      </c>
      <c r="BE12" s="21">
        <v>266.33639526367188</v>
      </c>
      <c r="BF12" s="21">
        <v>264.53829956054688</v>
      </c>
      <c r="BG12" s="21">
        <v>263.48831176757813</v>
      </c>
      <c r="BH12" s="21">
        <v>262.91970825195313</v>
      </c>
      <c r="BI12" s="21">
        <v>261.89898681640625</v>
      </c>
      <c r="BJ12" s="21">
        <v>258.66171264648438</v>
      </c>
      <c r="BK12" s="22"/>
    </row>
    <row r="13" spans="1:109" x14ac:dyDescent="0.25">
      <c r="A13" t="s">
        <v>21</v>
      </c>
      <c r="B13" t="s">
        <v>22</v>
      </c>
      <c r="C13" s="19">
        <v>75.400001525878906</v>
      </c>
      <c r="D13" s="19">
        <v>83.900001525878906</v>
      </c>
      <c r="E13" s="20">
        <v>81.099998474121094</v>
      </c>
      <c r="F13" s="20">
        <v>64.300003051757813</v>
      </c>
      <c r="G13" s="20">
        <v>61.900001525878906</v>
      </c>
      <c r="H13" s="20">
        <v>63.900001525878906</v>
      </c>
      <c r="I13" s="20">
        <v>70.099998474121094</v>
      </c>
      <c r="J13" s="20">
        <v>69.800003051757813</v>
      </c>
      <c r="K13" s="20">
        <v>64.599998474121094</v>
      </c>
      <c r="L13" s="20">
        <v>65.199996948242188</v>
      </c>
      <c r="M13" s="20">
        <v>66.699996948242188</v>
      </c>
      <c r="N13" s="20">
        <v>66.800003051757813</v>
      </c>
      <c r="O13" s="20">
        <v>71.599998474121094</v>
      </c>
      <c r="P13" s="20">
        <v>70.300003051757813</v>
      </c>
      <c r="Q13" s="20">
        <v>67.5</v>
      </c>
      <c r="R13" s="20">
        <v>68.800003051757813</v>
      </c>
      <c r="S13" s="20">
        <v>73</v>
      </c>
      <c r="T13" s="20">
        <v>74.199996948242188</v>
      </c>
      <c r="U13" s="20">
        <v>71.699996948242188</v>
      </c>
      <c r="V13" s="20">
        <v>73.5</v>
      </c>
      <c r="W13" s="20">
        <v>77.5</v>
      </c>
      <c r="X13" s="20">
        <v>83.199996948242188</v>
      </c>
      <c r="Y13" s="20">
        <v>82.5</v>
      </c>
      <c r="Z13" s="20">
        <v>75.699996948242188</v>
      </c>
      <c r="AA13" s="20">
        <v>77.199996948242188</v>
      </c>
      <c r="AB13" s="20">
        <v>80.699996948242188</v>
      </c>
      <c r="AC13" s="20">
        <v>89.800003051757813</v>
      </c>
      <c r="AD13" s="20">
        <v>97.800003051757813</v>
      </c>
      <c r="AE13" s="20">
        <v>103.09999847412109</v>
      </c>
      <c r="AF13" s="20">
        <v>101.90000152587891</v>
      </c>
      <c r="AG13" s="20">
        <v>105.09999847412109</v>
      </c>
      <c r="AH13" s="20">
        <v>110.59999847412109</v>
      </c>
      <c r="AI13" s="20">
        <v>125.19999694824219</v>
      </c>
      <c r="AJ13" s="20">
        <v>127.90000152587891</v>
      </c>
      <c r="AK13" s="20">
        <v>120.40000152587891</v>
      </c>
      <c r="AL13" s="20">
        <v>119.5</v>
      </c>
      <c r="AM13" s="20">
        <v>124.19999694824219</v>
      </c>
      <c r="AN13" s="20">
        <v>125.40000152587891</v>
      </c>
      <c r="AO13" s="20">
        <v>125</v>
      </c>
      <c r="AP13" s="20">
        <v>127.80000305175781</v>
      </c>
      <c r="AQ13" s="20">
        <v>131.89999389648438</v>
      </c>
      <c r="AR13" s="20">
        <v>128.60000610351563</v>
      </c>
      <c r="AS13" s="20">
        <v>127.80000305175781</v>
      </c>
      <c r="AT13" s="20">
        <v>130.10000610351563</v>
      </c>
      <c r="AU13" s="20">
        <v>116</v>
      </c>
      <c r="AV13" s="20">
        <v>103.17209625244141</v>
      </c>
      <c r="AW13" s="20">
        <v>106.14479827880859</v>
      </c>
      <c r="AX13" s="21">
        <v>117.67150115966797</v>
      </c>
      <c r="AY13" s="21">
        <v>122.27909851074219</v>
      </c>
      <c r="AZ13" s="21">
        <v>120.95010375976563</v>
      </c>
      <c r="BA13" s="21">
        <v>119.14179992675781</v>
      </c>
      <c r="BB13" s="21">
        <v>120.92079925537109</v>
      </c>
      <c r="BC13" s="21">
        <v>122.93199920654297</v>
      </c>
      <c r="BD13" s="21">
        <v>122.20140075683594</v>
      </c>
      <c r="BE13" s="21">
        <v>119.52760314941406</v>
      </c>
      <c r="BF13" s="21">
        <v>118.20369720458984</v>
      </c>
      <c r="BG13" s="21">
        <v>118.44930267333984</v>
      </c>
      <c r="BH13" s="21">
        <v>120.81289672851563</v>
      </c>
      <c r="BI13" s="21">
        <v>120.92780303955078</v>
      </c>
      <c r="BJ13" s="21">
        <v>120.57450103759766</v>
      </c>
      <c r="BK13" s="22"/>
    </row>
    <row r="14" spans="1:109" x14ac:dyDescent="0.25">
      <c r="A14" t="s">
        <v>23</v>
      </c>
      <c r="B14" t="s">
        <v>70</v>
      </c>
      <c r="C14" s="19">
        <v>91.400001525878906</v>
      </c>
      <c r="D14" s="19">
        <v>101.80000305175781</v>
      </c>
      <c r="E14" s="20">
        <v>104.30000305175781</v>
      </c>
      <c r="F14" s="20">
        <v>82.099998474121094</v>
      </c>
      <c r="G14" s="20">
        <v>75.900001525878906</v>
      </c>
      <c r="H14" s="20">
        <v>76.599998474121094</v>
      </c>
      <c r="I14" s="20">
        <v>81.699996948242188</v>
      </c>
      <c r="J14" s="20">
        <v>87.199996948242188</v>
      </c>
      <c r="K14" s="20">
        <v>81.699996948242188</v>
      </c>
      <c r="L14" s="20">
        <v>84.5</v>
      </c>
      <c r="M14" s="20">
        <v>87.800003051757813</v>
      </c>
      <c r="N14" s="20">
        <v>92.900001525878906</v>
      </c>
      <c r="O14" s="20">
        <v>99.900001525878906</v>
      </c>
      <c r="P14" s="20">
        <v>101.30000305175781</v>
      </c>
      <c r="Q14" s="20">
        <v>102.69999694824219</v>
      </c>
      <c r="R14" s="20">
        <v>106.59999847412109</v>
      </c>
      <c r="S14" s="20">
        <v>116.90000152587891</v>
      </c>
      <c r="T14" s="20">
        <v>110.30000305175781</v>
      </c>
      <c r="U14" s="20">
        <v>116.90000152587891</v>
      </c>
      <c r="V14" s="20">
        <v>127.19999694824219</v>
      </c>
      <c r="W14" s="20">
        <v>133.39999389648438</v>
      </c>
      <c r="X14" s="20">
        <v>155.10000610351563</v>
      </c>
      <c r="Y14" s="20">
        <v>146.60000610351563</v>
      </c>
      <c r="Z14" s="20">
        <v>133.5</v>
      </c>
      <c r="AA14" s="20">
        <v>131.30000305175781</v>
      </c>
      <c r="AB14" s="20">
        <v>137.5</v>
      </c>
      <c r="AC14" s="20">
        <v>158.5</v>
      </c>
      <c r="AD14" s="20">
        <v>167.60000610351563</v>
      </c>
      <c r="AE14" s="20">
        <v>157.30000305175781</v>
      </c>
      <c r="AF14" s="20">
        <v>165.10000610351563</v>
      </c>
      <c r="AG14" s="20">
        <v>172.39999389648438</v>
      </c>
      <c r="AH14" s="20">
        <v>185.30000305175781</v>
      </c>
      <c r="AI14" s="20">
        <v>210.30000305175781</v>
      </c>
      <c r="AJ14" s="20">
        <v>235.19999694824219</v>
      </c>
      <c r="AK14" s="20">
        <v>185.30000305175781</v>
      </c>
      <c r="AL14" s="20">
        <v>176.10000610351563</v>
      </c>
      <c r="AM14" s="20">
        <v>184.19999694824219</v>
      </c>
      <c r="AN14" s="20">
        <v>185.5</v>
      </c>
      <c r="AO14" s="20">
        <v>187.5</v>
      </c>
      <c r="AP14" s="20">
        <v>204.80000305175781</v>
      </c>
      <c r="AQ14" s="20">
        <v>215.69999694824219</v>
      </c>
      <c r="AR14" s="20">
        <v>215.89999389648438</v>
      </c>
      <c r="AS14" s="20">
        <v>217.80000305175781</v>
      </c>
      <c r="AT14" s="20">
        <v>222.89999389648438</v>
      </c>
      <c r="AU14" s="20">
        <v>199.80000305175781</v>
      </c>
      <c r="AV14" s="20">
        <v>178.76539611816406</v>
      </c>
      <c r="AW14" s="20">
        <v>181.77699279785156</v>
      </c>
      <c r="AX14" s="21">
        <v>192.56539916992188</v>
      </c>
      <c r="AY14" s="21">
        <v>197.99009704589844</v>
      </c>
      <c r="AZ14" s="21">
        <v>197.07960510253906</v>
      </c>
      <c r="BA14" s="21">
        <v>197.46609497070313</v>
      </c>
      <c r="BB14" s="21">
        <v>204.27009582519531</v>
      </c>
      <c r="BC14" s="21">
        <v>207.77200317382813</v>
      </c>
      <c r="BD14" s="21">
        <v>205.57620239257813</v>
      </c>
      <c r="BE14" s="21">
        <v>201.00849914550781</v>
      </c>
      <c r="BF14" s="21">
        <v>202.21730041503906</v>
      </c>
      <c r="BG14" s="21">
        <v>198.2803955078125</v>
      </c>
      <c r="BH14" s="21">
        <v>196.38819885253906</v>
      </c>
      <c r="BI14" s="21">
        <v>195.5</v>
      </c>
      <c r="BJ14" s="21">
        <v>193.44290161132813</v>
      </c>
      <c r="BK14" s="22"/>
    </row>
    <row r="15" spans="1:109" x14ac:dyDescent="0.25">
      <c r="A15" t="s">
        <v>25</v>
      </c>
      <c r="B15" t="s">
        <v>26</v>
      </c>
      <c r="C15" s="34">
        <v>122.59999847412109</v>
      </c>
      <c r="D15" s="34">
        <v>133.39999389648438</v>
      </c>
      <c r="E15" s="35">
        <v>143.10000610351563</v>
      </c>
      <c r="F15" s="35">
        <v>133</v>
      </c>
      <c r="G15" s="35">
        <v>129.5</v>
      </c>
      <c r="H15" s="35">
        <v>124.90000152587891</v>
      </c>
      <c r="I15" s="35">
        <v>119.54180145263672</v>
      </c>
      <c r="J15" s="35">
        <v>115.5</v>
      </c>
      <c r="K15" s="35">
        <v>117.09999847412109</v>
      </c>
      <c r="L15" s="35">
        <v>120.59999847412109</v>
      </c>
      <c r="M15" s="35">
        <v>125.09999847412109</v>
      </c>
      <c r="N15" s="35">
        <v>130.89999389648438</v>
      </c>
      <c r="O15" s="35">
        <v>139.19999694824219</v>
      </c>
      <c r="P15" s="35">
        <v>141.60000610351563</v>
      </c>
      <c r="Q15" s="35">
        <v>139.69999694824219</v>
      </c>
      <c r="R15" s="35">
        <v>138.30000305175781</v>
      </c>
      <c r="S15" s="35">
        <v>137</v>
      </c>
      <c r="T15" s="35">
        <v>136.60000610351563</v>
      </c>
      <c r="U15" s="35">
        <v>131.89999389648438</v>
      </c>
      <c r="V15" s="35">
        <v>134.30000305175781</v>
      </c>
      <c r="W15" s="35">
        <v>140.80000305175781</v>
      </c>
      <c r="X15" s="35">
        <v>148.60000610351563</v>
      </c>
      <c r="Y15" s="35">
        <v>158.39999389648438</v>
      </c>
      <c r="Z15" s="35">
        <v>156.60000610351563</v>
      </c>
      <c r="AA15" s="35">
        <v>156.10000610351563</v>
      </c>
      <c r="AB15" s="35">
        <v>158.5</v>
      </c>
      <c r="AC15" s="35">
        <v>159.30000305175781</v>
      </c>
      <c r="AD15" s="35">
        <v>164.30000305175781</v>
      </c>
      <c r="AE15" s="35">
        <v>164.5</v>
      </c>
      <c r="AF15" s="35">
        <v>160.60000610351563</v>
      </c>
      <c r="AG15" s="35">
        <v>155.5</v>
      </c>
      <c r="AH15" s="35">
        <v>155.69999694824219</v>
      </c>
      <c r="AI15" s="35">
        <v>172.19999694824219</v>
      </c>
      <c r="AJ15" s="35">
        <v>182.30000305175781</v>
      </c>
      <c r="AK15" s="35">
        <v>184.60000610351563</v>
      </c>
      <c r="AL15" s="35">
        <v>183.80000305175781</v>
      </c>
      <c r="AM15" s="35">
        <v>188</v>
      </c>
      <c r="AN15" s="35">
        <v>185.69999694824219</v>
      </c>
      <c r="AO15" s="35">
        <v>185.19999694824219</v>
      </c>
      <c r="AP15" s="35">
        <v>190.5</v>
      </c>
      <c r="AQ15" s="35">
        <v>191.30000305175781</v>
      </c>
      <c r="AR15" s="35">
        <v>189.30000305175781</v>
      </c>
      <c r="AS15" s="35">
        <v>185</v>
      </c>
      <c r="AT15" s="35">
        <v>186.71438598632813</v>
      </c>
      <c r="AU15" s="35">
        <v>189.14173889160156</v>
      </c>
      <c r="AV15" s="35">
        <v>179.49749755859375</v>
      </c>
      <c r="AW15" s="35">
        <v>177.56900024414063</v>
      </c>
      <c r="AX15" s="36">
        <v>179.193603515625</v>
      </c>
      <c r="AY15" s="36">
        <v>182.716796875</v>
      </c>
      <c r="AZ15" s="36">
        <v>183.72520446777344</v>
      </c>
      <c r="BA15" s="36">
        <v>183.26449584960938</v>
      </c>
      <c r="BB15" s="36">
        <v>183.16119384765625</v>
      </c>
      <c r="BC15" s="36">
        <v>184.60270690917969</v>
      </c>
      <c r="BD15" s="36">
        <v>181.64419555664063</v>
      </c>
      <c r="BE15" s="36">
        <v>174.90119934082031</v>
      </c>
      <c r="BF15" s="36">
        <v>171.03450012207031</v>
      </c>
      <c r="BG15" s="36">
        <v>174.66470336914063</v>
      </c>
      <c r="BH15" s="36">
        <v>178.08389282226563</v>
      </c>
      <c r="BI15" s="36">
        <v>181.59689331054688</v>
      </c>
      <c r="BJ15" s="36">
        <v>183.3760986328125</v>
      </c>
      <c r="BK15" s="37"/>
    </row>
    <row r="16" spans="1:109" x14ac:dyDescent="0.25">
      <c r="C16" s="23"/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3" x14ac:dyDescent="0.25">
      <c r="B17" s="8" t="s">
        <v>27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U17" s="3"/>
      <c r="AV17" s="3"/>
      <c r="AW17" s="3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3" x14ac:dyDescent="0.25">
      <c r="A18" t="s">
        <v>28</v>
      </c>
      <c r="B18" t="s">
        <v>29</v>
      </c>
      <c r="C18" s="14">
        <v>5.3045001029968262</v>
      </c>
      <c r="D18" s="14">
        <v>7.1173000335693359</v>
      </c>
      <c r="E18" s="15">
        <v>7.3541998863220215</v>
      </c>
      <c r="F18" s="15">
        <v>5.0882000923156738</v>
      </c>
      <c r="G18" s="15">
        <v>5.6444001197814941</v>
      </c>
      <c r="H18" s="15">
        <v>5.8194999694824219</v>
      </c>
      <c r="I18" s="15">
        <v>5.0160999298095703</v>
      </c>
      <c r="J18" s="15">
        <v>5.026400089263916</v>
      </c>
      <c r="K18" s="15">
        <v>4.5938000679016113</v>
      </c>
      <c r="L18" s="15">
        <v>4.6350002288818359</v>
      </c>
      <c r="M18" s="15">
        <v>4.45989990234375</v>
      </c>
      <c r="N18" s="15">
        <v>6.0563998222351074</v>
      </c>
      <c r="O18" s="15">
        <v>6.0770001411437988</v>
      </c>
      <c r="P18" s="15">
        <v>4.9337000846862793</v>
      </c>
      <c r="Q18" s="15">
        <v>5.3559999465942383</v>
      </c>
      <c r="R18" s="15">
        <v>5.788599967956543</v>
      </c>
      <c r="S18" s="15">
        <v>6.355100154876709</v>
      </c>
      <c r="T18" s="15">
        <v>6.2933001518249512</v>
      </c>
      <c r="U18" s="15">
        <v>5.9843001365661621</v>
      </c>
      <c r="V18" s="15">
        <v>5.3765997886657715</v>
      </c>
      <c r="W18" s="15">
        <v>5.108799934387207</v>
      </c>
      <c r="X18" s="15">
        <v>6.1490998268127441</v>
      </c>
      <c r="Y18" s="15">
        <v>5.9843001365661621</v>
      </c>
      <c r="Z18" s="15">
        <v>6.777400016784668</v>
      </c>
      <c r="AA18" s="15">
        <v>6.2315001487731934</v>
      </c>
      <c r="AB18" s="15">
        <v>6.1697001457214355</v>
      </c>
      <c r="AC18" s="15">
        <v>6.9731001853942871</v>
      </c>
      <c r="AD18" s="15">
        <v>7.199699878692627</v>
      </c>
      <c r="AE18" s="15">
        <v>6.4478001594543457</v>
      </c>
      <c r="AF18" s="15">
        <v>7.1173000335693359</v>
      </c>
      <c r="AG18" s="15">
        <v>7.7249999046325684</v>
      </c>
      <c r="AH18" s="15">
        <v>9.259699821472168</v>
      </c>
      <c r="AI18" s="15">
        <v>11.577199935913086</v>
      </c>
      <c r="AJ18" s="15">
        <v>12.689599990844727</v>
      </c>
      <c r="AK18" s="15">
        <v>9.1464004516601563</v>
      </c>
      <c r="AL18" s="15">
        <v>12.607199668884277</v>
      </c>
      <c r="AM18" s="15">
        <v>8.4460000991821289</v>
      </c>
      <c r="AN18" s="15">
        <v>7.5190000534057617</v>
      </c>
      <c r="AO18" s="15">
        <v>6.664100170135498</v>
      </c>
      <c r="AP18" s="15">
        <v>6.8083000183105469</v>
      </c>
      <c r="AQ18" s="15">
        <v>6.1079001426696777</v>
      </c>
      <c r="AR18" s="15">
        <v>6.2211999893188477</v>
      </c>
      <c r="AS18" s="15">
        <v>6.1284999847412109</v>
      </c>
      <c r="AT18" s="15">
        <v>7.0555000305175781</v>
      </c>
      <c r="AU18" s="15">
        <v>4.9955000877380371</v>
      </c>
      <c r="AV18" s="15">
        <v>5.870999813079834</v>
      </c>
      <c r="AW18" s="15">
        <v>7.0555000305175781</v>
      </c>
      <c r="AX18" s="16">
        <v>7.8806791305541992</v>
      </c>
      <c r="AY18" s="16">
        <v>8.2393903732299805</v>
      </c>
      <c r="AZ18" s="16">
        <v>8.2054290771484375</v>
      </c>
      <c r="BA18" s="16">
        <v>7.956021785736084</v>
      </c>
      <c r="BB18" s="16">
        <v>7.0699319839477539</v>
      </c>
      <c r="BC18" s="16">
        <v>6.549379825592041</v>
      </c>
      <c r="BD18" s="16">
        <v>6.3917269706726074</v>
      </c>
      <c r="BE18" s="16">
        <v>6.5183620452880859</v>
      </c>
      <c r="BF18" s="16">
        <v>6.653709888458252</v>
      </c>
      <c r="BG18" s="16">
        <v>7.0719327926635742</v>
      </c>
      <c r="BH18" s="16">
        <v>7.6999502182006836</v>
      </c>
      <c r="BI18" s="16">
        <v>8.3145933151245117</v>
      </c>
      <c r="BJ18" s="16">
        <v>8.9805431365966797</v>
      </c>
      <c r="BK18" s="17"/>
    </row>
    <row r="19" spans="1:63" x14ac:dyDescent="0.25">
      <c r="A19" t="s">
        <v>30</v>
      </c>
      <c r="B19" t="s">
        <v>31</v>
      </c>
      <c r="C19" s="14">
        <v>4.429999828338623</v>
      </c>
      <c r="D19" s="14">
        <v>5.0500001907348633</v>
      </c>
      <c r="E19" s="15">
        <v>6.9600000381469727</v>
      </c>
      <c r="F19" s="15">
        <v>4.4699997901916504</v>
      </c>
      <c r="G19" s="15">
        <v>4.7699999809265137</v>
      </c>
      <c r="H19" s="15">
        <v>5.4099998474121094</v>
      </c>
      <c r="I19" s="15">
        <v>5.0799999237060547</v>
      </c>
      <c r="J19" s="15">
        <v>4.4600000381469727</v>
      </c>
      <c r="K19" s="15">
        <v>4.5900001525878906</v>
      </c>
      <c r="L19" s="15">
        <v>4.320000171661377</v>
      </c>
      <c r="M19" s="15">
        <v>4.2600002288818359</v>
      </c>
      <c r="N19" s="15">
        <v>4.7600002288818359</v>
      </c>
      <c r="O19" s="15">
        <v>5.2100000381469727</v>
      </c>
      <c r="P19" s="15">
        <v>5.0199999809265137</v>
      </c>
      <c r="Q19" s="15">
        <v>5.119999885559082</v>
      </c>
      <c r="R19" s="15">
        <v>5.0300002098083496</v>
      </c>
      <c r="S19" s="15">
        <v>5.4000000953674316</v>
      </c>
      <c r="T19" s="15">
        <v>5.820000171661377</v>
      </c>
      <c r="U19" s="15">
        <v>5.619999885559082</v>
      </c>
      <c r="V19" s="15">
        <v>5.5199999809265137</v>
      </c>
      <c r="W19" s="15">
        <v>5.059999942779541</v>
      </c>
      <c r="X19" s="15">
        <v>5.429999828338623</v>
      </c>
      <c r="Y19" s="15">
        <v>6.2100000381469727</v>
      </c>
      <c r="Z19" s="15">
        <v>6.0100002288818359</v>
      </c>
      <c r="AA19" s="15">
        <v>5.5199999809265137</v>
      </c>
      <c r="AB19" s="15">
        <v>5.5900001525878906</v>
      </c>
      <c r="AC19" s="15">
        <v>5.9800000190734863</v>
      </c>
      <c r="AD19" s="15">
        <v>6.440000057220459</v>
      </c>
      <c r="AE19" s="15">
        <v>6.0199999809265137</v>
      </c>
      <c r="AF19" s="15">
        <v>6.1500000953674316</v>
      </c>
      <c r="AG19" s="15">
        <v>6.690000057220459</v>
      </c>
      <c r="AH19" s="15">
        <v>7.679999828338623</v>
      </c>
      <c r="AI19" s="15">
        <v>9.5</v>
      </c>
      <c r="AJ19" s="15">
        <v>10.970000267028809</v>
      </c>
      <c r="AK19" s="15">
        <v>9.5399999618530273</v>
      </c>
      <c r="AL19" s="15">
        <v>10.020000457763672</v>
      </c>
      <c r="AM19" s="15">
        <v>8.6599998474121094</v>
      </c>
      <c r="AN19" s="15">
        <v>7.2800002098083496</v>
      </c>
      <c r="AO19" s="15">
        <v>6.5199999809265137</v>
      </c>
      <c r="AP19" s="15">
        <v>6.5900001525878906</v>
      </c>
      <c r="AQ19" s="15">
        <v>6.190000057220459</v>
      </c>
      <c r="AR19" s="15">
        <v>5.8000001907348633</v>
      </c>
      <c r="AS19" s="15">
        <v>5.820000171661377</v>
      </c>
      <c r="AT19" s="15">
        <v>6.5100002288818359</v>
      </c>
      <c r="AU19" s="15">
        <v>5.5100002288818359</v>
      </c>
      <c r="AV19" s="15">
        <v>5.0300002098083496</v>
      </c>
      <c r="AW19" s="15">
        <v>6.429999828338623</v>
      </c>
      <c r="AX19" s="16">
        <v>7.2592391967773438</v>
      </c>
      <c r="AY19" s="16">
        <v>7.7010149955749512</v>
      </c>
      <c r="AZ19" s="16">
        <v>7.682919979095459</v>
      </c>
      <c r="BA19" s="16">
        <v>7.4285798072814941</v>
      </c>
      <c r="BB19" s="16">
        <v>6.7777690887451172</v>
      </c>
      <c r="BC19" s="16">
        <v>6.4202141761779785</v>
      </c>
      <c r="BD19" s="16">
        <v>6.2158517837524414</v>
      </c>
      <c r="BE19" s="16">
        <v>6.3870420455932617</v>
      </c>
      <c r="BF19" s="16">
        <v>6.5225191116333008</v>
      </c>
      <c r="BG19" s="16">
        <v>6.8626360893249512</v>
      </c>
      <c r="BH19" s="16">
        <v>7.3566417694091797</v>
      </c>
      <c r="BI19" s="16">
        <v>7.9495468139648438</v>
      </c>
      <c r="BJ19" s="16">
        <v>8.366795539855957</v>
      </c>
      <c r="BK19" s="17"/>
    </row>
    <row r="20" spans="1:63" x14ac:dyDescent="0.25">
      <c r="A20" t="s">
        <v>32</v>
      </c>
      <c r="B20" t="s">
        <v>33</v>
      </c>
      <c r="C20" s="14">
        <v>8.1800003051757813</v>
      </c>
      <c r="D20" s="14">
        <v>8.5799999237060547</v>
      </c>
      <c r="E20" s="15">
        <v>9.7700004577636719</v>
      </c>
      <c r="F20" s="15">
        <v>10.180000305175781</v>
      </c>
      <c r="G20" s="15">
        <v>10.789999961853027</v>
      </c>
      <c r="H20" s="15">
        <v>12.079999923706055</v>
      </c>
      <c r="I20" s="15">
        <v>12.75</v>
      </c>
      <c r="J20" s="15">
        <v>12.840000152587891</v>
      </c>
      <c r="K20" s="15">
        <v>12.310000419616699</v>
      </c>
      <c r="L20" s="15">
        <v>10.640000343322754</v>
      </c>
      <c r="M20" s="15">
        <v>9.7700004577636719</v>
      </c>
      <c r="N20" s="15">
        <v>9.5100002288818359</v>
      </c>
      <c r="O20" s="15">
        <v>9.6999998092651367</v>
      </c>
      <c r="P20" s="15">
        <v>9.8500003814697266</v>
      </c>
      <c r="Q20" s="15">
        <v>10.020000457763672</v>
      </c>
      <c r="R20" s="15">
        <v>10.539999961853027</v>
      </c>
      <c r="S20" s="15">
        <v>11.619999885559082</v>
      </c>
      <c r="T20" s="15">
        <v>13.069999694824219</v>
      </c>
      <c r="U20" s="15">
        <v>13.529999732971191</v>
      </c>
      <c r="V20" s="15">
        <v>13.729999542236328</v>
      </c>
      <c r="W20" s="15">
        <v>13.300000190734863</v>
      </c>
      <c r="X20" s="15">
        <v>11.680000305175781</v>
      </c>
      <c r="Y20" s="15">
        <v>11.430000305175781</v>
      </c>
      <c r="Z20" s="15">
        <v>11.090000152587891</v>
      </c>
      <c r="AA20" s="15">
        <v>11</v>
      </c>
      <c r="AB20" s="15">
        <v>10.979999542236328</v>
      </c>
      <c r="AC20" s="15">
        <v>10.949999809265137</v>
      </c>
      <c r="AD20" s="15">
        <v>11.979999542236328</v>
      </c>
      <c r="AE20" s="15">
        <v>12.829999923706055</v>
      </c>
      <c r="AF20" s="15">
        <v>13.880000114440918</v>
      </c>
      <c r="AG20" s="15">
        <v>14.960000038146973</v>
      </c>
      <c r="AH20" s="15">
        <v>15.619999885559082</v>
      </c>
      <c r="AI20" s="15">
        <v>16.659999847412109</v>
      </c>
      <c r="AJ20" s="15">
        <v>16.530000686645508</v>
      </c>
      <c r="AK20" s="15">
        <v>15.819999694824219</v>
      </c>
      <c r="AL20" s="15">
        <v>14.720000267028809</v>
      </c>
      <c r="AM20" s="15">
        <v>14.920000076293945</v>
      </c>
      <c r="AN20" s="15">
        <v>13.989999771118164</v>
      </c>
      <c r="AO20" s="15">
        <v>13.100000381469727</v>
      </c>
      <c r="AP20" s="15">
        <v>13.260000228881836</v>
      </c>
      <c r="AQ20" s="15">
        <v>14.369999885559082</v>
      </c>
      <c r="AR20" s="15">
        <v>14.979999542236328</v>
      </c>
      <c r="AS20" s="15">
        <v>15.630000114440918</v>
      </c>
      <c r="AT20" s="15">
        <v>16.120000839233398</v>
      </c>
      <c r="AU20" s="15">
        <v>15.59060001373291</v>
      </c>
      <c r="AV20" s="15">
        <v>13.707200050354004</v>
      </c>
      <c r="AW20" s="15">
        <v>12.82964038848877</v>
      </c>
      <c r="AX20" s="16">
        <v>12.854490280151367</v>
      </c>
      <c r="AY20" s="16">
        <v>13.051870346069336</v>
      </c>
      <c r="AZ20" s="16">
        <v>13.160810470581055</v>
      </c>
      <c r="BA20" s="16">
        <v>13.033439636230469</v>
      </c>
      <c r="BB20" s="16">
        <v>12.921839714050293</v>
      </c>
      <c r="BC20" s="16">
        <v>13.545539855957031</v>
      </c>
      <c r="BD20" s="16">
        <v>14.268409729003906</v>
      </c>
      <c r="BE20" s="16">
        <v>14.943909645080566</v>
      </c>
      <c r="BF20" s="16">
        <v>15.284640312194824</v>
      </c>
      <c r="BG20" s="16">
        <v>14.788470268249512</v>
      </c>
      <c r="BH20" s="16">
        <v>14.019590377807617</v>
      </c>
      <c r="BI20" s="16">
        <v>13.54557991027832</v>
      </c>
      <c r="BJ20" s="16">
        <v>13.427430152893066</v>
      </c>
      <c r="BK20" s="17"/>
    </row>
    <row r="21" spans="1:63" x14ac:dyDescent="0.25">
      <c r="A21" t="s">
        <v>34</v>
      </c>
      <c r="B21" t="s">
        <v>35</v>
      </c>
      <c r="C21" s="14">
        <v>7.4800000190734863</v>
      </c>
      <c r="D21" s="14">
        <v>7.9800000190734863</v>
      </c>
      <c r="E21" s="15">
        <v>9.1999998092651367</v>
      </c>
      <c r="F21" s="15">
        <v>8.9700002670288086</v>
      </c>
      <c r="G21" s="15">
        <v>8.7100000381469727</v>
      </c>
      <c r="H21" s="15">
        <v>9</v>
      </c>
      <c r="I21" s="15">
        <v>8.7299995422363281</v>
      </c>
      <c r="J21" s="15">
        <v>8.3999996185302734</v>
      </c>
      <c r="K21" s="15">
        <v>8.4099998474121094</v>
      </c>
      <c r="L21" s="15">
        <v>8.2799997329711914</v>
      </c>
      <c r="M21" s="15">
        <v>8.3599996566772461</v>
      </c>
      <c r="N21" s="15">
        <v>8.619999885559082</v>
      </c>
      <c r="O21" s="15">
        <v>9.0399999618530273</v>
      </c>
      <c r="P21" s="15">
        <v>9.0200004577636719</v>
      </c>
      <c r="Q21" s="15">
        <v>9</v>
      </c>
      <c r="R21" s="15">
        <v>8.9799995422363281</v>
      </c>
      <c r="S21" s="15">
        <v>9.2299995422363281</v>
      </c>
      <c r="T21" s="15">
        <v>9.8299999237060547</v>
      </c>
      <c r="U21" s="15">
        <v>9.7799997329711914</v>
      </c>
      <c r="V21" s="15">
        <v>9.7700004577636719</v>
      </c>
      <c r="W21" s="15">
        <v>9.3299999237060547</v>
      </c>
      <c r="X21" s="15">
        <v>9.1899995803833008</v>
      </c>
      <c r="Y21" s="15">
        <v>10.140000343322754</v>
      </c>
      <c r="Z21" s="15">
        <v>10.380000114440918</v>
      </c>
      <c r="AA21" s="15">
        <v>10.100000381469727</v>
      </c>
      <c r="AB21" s="15">
        <v>9.9300003051757813</v>
      </c>
      <c r="AC21" s="15">
        <v>9.9899997711181641</v>
      </c>
      <c r="AD21" s="15">
        <v>10.329999923706055</v>
      </c>
      <c r="AE21" s="15">
        <v>10.399999618530273</v>
      </c>
      <c r="AF21" s="15">
        <v>10.260000228881836</v>
      </c>
      <c r="AG21" s="15">
        <v>10.5</v>
      </c>
      <c r="AH21" s="15">
        <v>11.050000190734863</v>
      </c>
      <c r="AI21" s="15">
        <v>12.640000343322754</v>
      </c>
      <c r="AJ21" s="15">
        <v>14.369999885559082</v>
      </c>
      <c r="AK21" s="15">
        <v>14.880000114440918</v>
      </c>
      <c r="AL21" s="15">
        <v>14.100000381469727</v>
      </c>
      <c r="AM21" s="15">
        <v>14.119999885559082</v>
      </c>
      <c r="AN21" s="15">
        <v>12.970000267028809</v>
      </c>
      <c r="AO21" s="15">
        <v>12</v>
      </c>
      <c r="AP21" s="15">
        <v>11.510000228881836</v>
      </c>
      <c r="AQ21" s="15">
        <v>11.539999961853027</v>
      </c>
      <c r="AR21" s="15">
        <v>11.050000190734863</v>
      </c>
      <c r="AS21" s="15">
        <v>10.960000038146973</v>
      </c>
      <c r="AT21" s="15">
        <v>11.189999580383301</v>
      </c>
      <c r="AU21" s="15">
        <v>11.065079689025879</v>
      </c>
      <c r="AV21" s="15">
        <v>10.443479537963867</v>
      </c>
      <c r="AW21" s="15">
        <v>10.796939849853516</v>
      </c>
      <c r="AX21" s="16">
        <v>11.471960067749023</v>
      </c>
      <c r="AY21" s="16">
        <v>12.044759750366211</v>
      </c>
      <c r="AZ21" s="16">
        <v>12.19336986541748</v>
      </c>
      <c r="BA21" s="16">
        <v>11.842679977416992</v>
      </c>
      <c r="BB21" s="16">
        <v>11.262639999389648</v>
      </c>
      <c r="BC21" s="16">
        <v>11.048859596252441</v>
      </c>
      <c r="BD21" s="16">
        <v>10.940779685974121</v>
      </c>
      <c r="BE21" s="16">
        <v>10.865420341491699</v>
      </c>
      <c r="BF21" s="16">
        <v>10.939339637756348</v>
      </c>
      <c r="BG21" s="16">
        <v>10.84397029876709</v>
      </c>
      <c r="BH21" s="16">
        <v>11.459440231323242</v>
      </c>
      <c r="BI21" s="16">
        <v>12.04032039642334</v>
      </c>
      <c r="BJ21" s="16">
        <v>12.408149719238281</v>
      </c>
      <c r="BK21" s="17"/>
    </row>
    <row r="22" spans="1:63" x14ac:dyDescent="0.25">
      <c r="A22" t="s">
        <v>36</v>
      </c>
      <c r="B22" t="s">
        <v>37</v>
      </c>
      <c r="C22" s="14">
        <v>5.6500000953674316</v>
      </c>
      <c r="D22" s="14">
        <v>6.4000000953674316</v>
      </c>
      <c r="E22" s="15">
        <v>8.2700004577636719</v>
      </c>
      <c r="F22" s="15">
        <v>5.9600000381469727</v>
      </c>
      <c r="G22" s="15">
        <v>5.7800002098083496</v>
      </c>
      <c r="H22" s="15">
        <v>6.5900001525878906</v>
      </c>
      <c r="I22" s="15">
        <v>5.690000057220459</v>
      </c>
      <c r="J22" s="15">
        <v>5.2800002098083496</v>
      </c>
      <c r="K22" s="15">
        <v>5.320000171661377</v>
      </c>
      <c r="L22" s="15">
        <v>4.929999828338623</v>
      </c>
      <c r="M22" s="15">
        <v>5.190000057220459</v>
      </c>
      <c r="N22" s="15">
        <v>5.9000000953674316</v>
      </c>
      <c r="O22" s="15">
        <v>6.7600002288818359</v>
      </c>
      <c r="P22" s="15">
        <v>6.559999942779541</v>
      </c>
      <c r="Q22" s="15">
        <v>6.0100002288818359</v>
      </c>
      <c r="R22" s="15">
        <v>6.0900001525878906</v>
      </c>
      <c r="S22" s="15">
        <v>6.369999885559082</v>
      </c>
      <c r="T22" s="15">
        <v>6.8600001335144043</v>
      </c>
      <c r="U22" s="15">
        <v>6.440000057220459</v>
      </c>
      <c r="V22" s="15">
        <v>6.380000114440918</v>
      </c>
      <c r="W22" s="15">
        <v>5.6999998092651367</v>
      </c>
      <c r="X22" s="15">
        <v>6.0500001907348633</v>
      </c>
      <c r="Y22" s="15">
        <v>7.6599998474121094</v>
      </c>
      <c r="Z22" s="15">
        <v>7.570000171661377</v>
      </c>
      <c r="AA22" s="15">
        <v>6.9600000381469727</v>
      </c>
      <c r="AB22" s="15">
        <v>7.059999942779541</v>
      </c>
      <c r="AC22" s="15">
        <v>7.0300002098083496</v>
      </c>
      <c r="AD22" s="15">
        <v>7.6500000953674316</v>
      </c>
      <c r="AE22" s="15">
        <v>7.1100001335144043</v>
      </c>
      <c r="AF22" s="15">
        <v>6.8400001525878906</v>
      </c>
      <c r="AG22" s="15">
        <v>7.3499999046325684</v>
      </c>
      <c r="AH22" s="15">
        <v>7.929999828338623</v>
      </c>
      <c r="AI22" s="15">
        <v>10.109999656677246</v>
      </c>
      <c r="AJ22" s="15">
        <v>11.939999580383301</v>
      </c>
      <c r="AK22" s="15">
        <v>12</v>
      </c>
      <c r="AL22" s="15">
        <v>10.979999542236328</v>
      </c>
      <c r="AM22" s="15">
        <v>10.829999923706055</v>
      </c>
      <c r="AN22" s="15">
        <v>9.2799997329711914</v>
      </c>
      <c r="AO22" s="15">
        <v>8.2299995422363281</v>
      </c>
      <c r="AP22" s="15">
        <v>7.9099998474121094</v>
      </c>
      <c r="AQ22" s="15">
        <v>7.6399998664855957</v>
      </c>
      <c r="AR22" s="15">
        <v>6.8499999046325684</v>
      </c>
      <c r="AS22" s="15">
        <v>6.690000057220459</v>
      </c>
      <c r="AT22" s="15">
        <v>7.2800002098083496</v>
      </c>
      <c r="AU22" s="15">
        <v>7.549954891204834</v>
      </c>
      <c r="AV22" s="15">
        <v>6.3806557655334473</v>
      </c>
      <c r="AW22" s="15">
        <v>7.2837071418762207</v>
      </c>
      <c r="AX22" s="16">
        <v>8.4559621810913086</v>
      </c>
      <c r="AY22" s="16">
        <v>9.0915050506591797</v>
      </c>
      <c r="AZ22" s="16">
        <v>9.267115592956543</v>
      </c>
      <c r="BA22" s="16">
        <v>8.7921075820922852</v>
      </c>
      <c r="BB22" s="16">
        <v>8.0884408950805664</v>
      </c>
      <c r="BC22" s="16">
        <v>7.5104007720947266</v>
      </c>
      <c r="BD22" s="16">
        <v>7.2361979484558105</v>
      </c>
      <c r="BE22" s="16">
        <v>7.2239470481872559</v>
      </c>
      <c r="BF22" s="16">
        <v>7.3450222015380859</v>
      </c>
      <c r="BG22" s="16">
        <v>8.0908594131469727</v>
      </c>
      <c r="BH22" s="16">
        <v>8.2939338684082031</v>
      </c>
      <c r="BI22" s="16">
        <v>8.9700098037719727</v>
      </c>
      <c r="BJ22" s="16">
        <v>9.4041967391967773</v>
      </c>
      <c r="BK22" s="17"/>
    </row>
    <row r="23" spans="1:63" x14ac:dyDescent="0.25">
      <c r="A23" t="s">
        <v>38</v>
      </c>
      <c r="B23" t="s">
        <v>39</v>
      </c>
      <c r="C23" s="14">
        <v>5.1500000953674316</v>
      </c>
      <c r="D23" s="14">
        <v>6.9099998474121094</v>
      </c>
      <c r="E23" s="15">
        <v>7.1399998664855957</v>
      </c>
      <c r="F23" s="15">
        <v>4.940000057220459</v>
      </c>
      <c r="G23" s="15">
        <v>5.4800000190734863</v>
      </c>
      <c r="H23" s="15">
        <v>5.6500000953674316</v>
      </c>
      <c r="I23" s="15">
        <v>4.869999885559082</v>
      </c>
      <c r="J23" s="15">
        <v>4.880000114440918</v>
      </c>
      <c r="K23" s="15">
        <v>4.4600000381469727</v>
      </c>
      <c r="L23" s="15">
        <v>4.5</v>
      </c>
      <c r="M23" s="15">
        <v>4.3299999237060547</v>
      </c>
      <c r="N23" s="15">
        <v>5.880000114440918</v>
      </c>
      <c r="O23" s="15">
        <v>5.9000000953674316</v>
      </c>
      <c r="P23" s="15">
        <v>4.7899999618530273</v>
      </c>
      <c r="Q23" s="15">
        <v>5.1999998092651367</v>
      </c>
      <c r="R23" s="15">
        <v>5.619999885559082</v>
      </c>
      <c r="S23" s="15">
        <v>6.1700000762939453</v>
      </c>
      <c r="T23" s="15">
        <v>6.1100001335144043</v>
      </c>
      <c r="U23" s="15">
        <v>5.809999942779541</v>
      </c>
      <c r="V23" s="15">
        <v>5.2199997901916504</v>
      </c>
      <c r="W23" s="15">
        <v>4.9600000381469727</v>
      </c>
      <c r="X23" s="15">
        <v>5.9699997901916504</v>
      </c>
      <c r="Y23" s="15">
        <v>5.809999942779541</v>
      </c>
      <c r="Z23" s="15">
        <v>6.5799999237060547</v>
      </c>
      <c r="AA23" s="15">
        <v>6.0500001907348633</v>
      </c>
      <c r="AB23" s="15">
        <v>5.9899997711181641</v>
      </c>
      <c r="AC23" s="15">
        <v>6.7699999809265137</v>
      </c>
      <c r="AD23" s="15">
        <v>6.9899997711181641</v>
      </c>
      <c r="AE23" s="15">
        <v>6.2600002288818359</v>
      </c>
      <c r="AF23" s="15">
        <v>6.9099998474121094</v>
      </c>
      <c r="AG23" s="15">
        <v>7.5</v>
      </c>
      <c r="AH23" s="15">
        <v>8.9899997711181641</v>
      </c>
      <c r="AI23" s="15">
        <v>11.239999771118164</v>
      </c>
      <c r="AJ23" s="15">
        <v>12.319999694824219</v>
      </c>
      <c r="AK23" s="15">
        <v>8.880000114440918</v>
      </c>
      <c r="AL23" s="15">
        <v>12.239999771118164</v>
      </c>
      <c r="AM23" s="15">
        <v>8.1999998092651367</v>
      </c>
      <c r="AN23" s="15">
        <v>7.3000001907348633</v>
      </c>
      <c r="AO23" s="15">
        <v>6.4699997901916504</v>
      </c>
      <c r="AP23" s="15">
        <v>6.6100001335144043</v>
      </c>
      <c r="AQ23" s="15">
        <v>5.929999828338623</v>
      </c>
      <c r="AR23" s="15">
        <v>6.0399999618530273</v>
      </c>
      <c r="AS23" s="15">
        <v>5.9499998092651367</v>
      </c>
      <c r="AT23" s="15">
        <v>6.8499999046325684</v>
      </c>
      <c r="AU23" s="15">
        <v>4.8499999046325684</v>
      </c>
      <c r="AV23" s="15">
        <v>5.6999998092651367</v>
      </c>
      <c r="AW23" s="15">
        <v>6.8499999046325684</v>
      </c>
      <c r="AX23" s="16">
        <v>7.6511440277099609</v>
      </c>
      <c r="AY23" s="16">
        <v>7.9994068145751953</v>
      </c>
      <c r="AZ23" s="16">
        <v>7.9664359092712402</v>
      </c>
      <c r="BA23" s="16">
        <v>7.7242941856384277</v>
      </c>
      <c r="BB23" s="16">
        <v>6.8640117645263672</v>
      </c>
      <c r="BC23" s="16">
        <v>6.3586211204528809</v>
      </c>
      <c r="BD23" s="16">
        <v>6.2055611610412598</v>
      </c>
      <c r="BE23" s="16">
        <v>6.3285069465637207</v>
      </c>
      <c r="BF23" s="16">
        <v>6.4599127769470215</v>
      </c>
      <c r="BG23" s="16">
        <v>6.8659548759460449</v>
      </c>
      <c r="BH23" s="16">
        <v>7.4756789207458496</v>
      </c>
      <c r="BI23" s="16">
        <v>8.0724210739135742</v>
      </c>
      <c r="BJ23" s="16">
        <v>8.7189741134643555</v>
      </c>
      <c r="BK23" s="17"/>
    </row>
    <row r="24" spans="1:63" x14ac:dyDescent="0.25">
      <c r="B24" s="8" t="s">
        <v>40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U24" s="3"/>
      <c r="AV24" s="3"/>
      <c r="AW24" s="3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3" x14ac:dyDescent="0.25">
      <c r="A25" t="s">
        <v>41</v>
      </c>
      <c r="B25" t="s">
        <v>42</v>
      </c>
      <c r="C25" s="14">
        <v>1.2599999904632568</v>
      </c>
      <c r="D25" s="14">
        <v>1.2899999618530273</v>
      </c>
      <c r="E25" s="15">
        <v>1.309999942779541</v>
      </c>
      <c r="F25" s="15">
        <v>1.2899999618530273</v>
      </c>
      <c r="G25" s="15">
        <v>1.2899999618530273</v>
      </c>
      <c r="H25" s="15">
        <v>1.2799999713897705</v>
      </c>
      <c r="I25" s="15">
        <v>1.2799999713897705</v>
      </c>
      <c r="J25" s="15">
        <v>1.2799999713897705</v>
      </c>
      <c r="K25" s="15">
        <v>1.2799999713897705</v>
      </c>
      <c r="L25" s="15">
        <v>1.2799999713897705</v>
      </c>
      <c r="M25" s="15">
        <v>1.2699999809265137</v>
      </c>
      <c r="N25" s="15">
        <v>1.2699999809265137</v>
      </c>
      <c r="O25" s="15">
        <v>1.2899999618530273</v>
      </c>
      <c r="P25" s="15">
        <v>1.3200000524520874</v>
      </c>
      <c r="Q25" s="15">
        <v>1.3300000429153442</v>
      </c>
      <c r="R25" s="15">
        <v>1.3400000333786011</v>
      </c>
      <c r="S25" s="15">
        <v>1.3500000238418579</v>
      </c>
      <c r="T25" s="15">
        <v>1.3500000238418579</v>
      </c>
      <c r="U25" s="15">
        <v>1.3700000047683716</v>
      </c>
      <c r="V25" s="15">
        <v>1.3999999761581421</v>
      </c>
      <c r="W25" s="15">
        <v>1.3700000047683716</v>
      </c>
      <c r="X25" s="15">
        <v>1.4099999666213989</v>
      </c>
      <c r="Y25" s="15">
        <v>1.4099999666213989</v>
      </c>
      <c r="Z25" s="15">
        <v>1.4099999666213989</v>
      </c>
      <c r="AA25" s="15">
        <v>1.4600000381469727</v>
      </c>
      <c r="AB25" s="15">
        <v>1.4800000190734863</v>
      </c>
      <c r="AC25" s="15">
        <v>1.5199999809265137</v>
      </c>
      <c r="AD25" s="15">
        <v>1.5399999618530273</v>
      </c>
      <c r="AE25" s="15">
        <v>1.5499999523162842</v>
      </c>
      <c r="AF25" s="15">
        <v>1.5399999618530273</v>
      </c>
      <c r="AG25" s="15">
        <v>1.5199999809265137</v>
      </c>
      <c r="AH25" s="15">
        <v>1.559999942779541</v>
      </c>
      <c r="AI25" s="15">
        <v>1.6000000238418579</v>
      </c>
      <c r="AJ25" s="15">
        <v>1.5800000429153442</v>
      </c>
      <c r="AK25" s="15">
        <v>1.5700000524520874</v>
      </c>
      <c r="AL25" s="15">
        <v>1.5900000333786011</v>
      </c>
      <c r="AM25" s="15">
        <v>1.6599999666213989</v>
      </c>
      <c r="AN25" s="15">
        <v>1.6699999570846558</v>
      </c>
      <c r="AO25" s="15">
        <v>1.7100000381469727</v>
      </c>
      <c r="AP25" s="15">
        <v>1.7100000381469727</v>
      </c>
      <c r="AQ25" s="15">
        <v>1.7000000476837158</v>
      </c>
      <c r="AR25" s="15">
        <v>1.690000057220459</v>
      </c>
      <c r="AS25" s="15">
        <v>1.6799999475479126</v>
      </c>
      <c r="AT25" s="15">
        <v>1.6675000190734863</v>
      </c>
      <c r="AU25" s="15">
        <v>1.6558350324630737</v>
      </c>
      <c r="AV25" s="15">
        <v>1.6656529903411865</v>
      </c>
      <c r="AW25" s="15">
        <v>1.651731014251709</v>
      </c>
      <c r="AX25" s="16">
        <v>1.6465610265731812</v>
      </c>
      <c r="AY25" s="16">
        <v>1.6352800130844116</v>
      </c>
      <c r="AZ25" s="16">
        <v>1.6434489488601685</v>
      </c>
      <c r="BA25" s="16">
        <v>1.6529669761657715</v>
      </c>
      <c r="BB25" s="16">
        <v>1.669780969619751</v>
      </c>
      <c r="BC25" s="16">
        <v>1.6775970458984375</v>
      </c>
      <c r="BD25" s="16">
        <v>1.6789720058441162</v>
      </c>
      <c r="BE25" s="16">
        <v>1.6622259616851807</v>
      </c>
      <c r="BF25" s="16">
        <v>1.6525850296020508</v>
      </c>
      <c r="BG25" s="16">
        <v>1.6432900428771973</v>
      </c>
      <c r="BH25" s="16">
        <v>1.6345839500427246</v>
      </c>
      <c r="BI25" s="16">
        <v>1.644258975982666</v>
      </c>
      <c r="BJ25" s="16">
        <v>1.642346978187561</v>
      </c>
      <c r="BK25" s="17"/>
    </row>
    <row r="26" spans="1:63" x14ac:dyDescent="0.25">
      <c r="A26" t="s">
        <v>43</v>
      </c>
      <c r="B26" t="s">
        <v>71</v>
      </c>
      <c r="C26" s="14">
        <v>4.940000057220459</v>
      </c>
      <c r="D26" s="14">
        <v>5.7100000381469727</v>
      </c>
      <c r="E26" s="15">
        <v>5.2600002288818359</v>
      </c>
      <c r="F26" s="15">
        <v>4.6700000762939453</v>
      </c>
      <c r="G26" s="15">
        <v>4.1999998092651367</v>
      </c>
      <c r="H26" s="15">
        <v>4.3000001907348633</v>
      </c>
      <c r="I26" s="15">
        <v>4.7199997901916504</v>
      </c>
      <c r="J26" s="15">
        <v>4.6599998474121094</v>
      </c>
      <c r="K26" s="15">
        <v>4.3600001335144043</v>
      </c>
      <c r="L26" s="15">
        <v>4.309999942779541</v>
      </c>
      <c r="M26" s="15">
        <v>4.369999885559082</v>
      </c>
      <c r="N26" s="15">
        <v>4.4000000953674316</v>
      </c>
      <c r="O26" s="15">
        <v>4.4899997711181641</v>
      </c>
      <c r="P26" s="15">
        <v>4.5199999809265137</v>
      </c>
      <c r="Q26" s="15">
        <v>4.2800002098083496</v>
      </c>
      <c r="R26" s="15">
        <v>4.440000057220459</v>
      </c>
      <c r="S26" s="15">
        <v>4.940000057220459</v>
      </c>
      <c r="T26" s="15">
        <v>4.9899997711181641</v>
      </c>
      <c r="U26" s="15">
        <v>4.7800002098083496</v>
      </c>
      <c r="V26" s="15">
        <v>4.7300000190734863</v>
      </c>
      <c r="W26" s="15">
        <v>4.8000001907348633</v>
      </c>
      <c r="X26" s="15">
        <v>5.0999999046325684</v>
      </c>
      <c r="Y26" s="15">
        <v>5.179999828338623</v>
      </c>
      <c r="Z26" s="15">
        <v>4.7399997711181641</v>
      </c>
      <c r="AA26" s="15">
        <v>5.0100002288818359</v>
      </c>
      <c r="AB26" s="15">
        <v>5.2300000190734863</v>
      </c>
      <c r="AC26" s="15">
        <v>5.5199999809265137</v>
      </c>
      <c r="AD26" s="15">
        <v>6.2600002288818359</v>
      </c>
      <c r="AE26" s="15">
        <v>6.0999999046325684</v>
      </c>
      <c r="AF26" s="15">
        <v>6.5500001907348633</v>
      </c>
      <c r="AG26" s="15">
        <v>6.8499999046325684</v>
      </c>
      <c r="AH26" s="15">
        <v>7.4699997901916504</v>
      </c>
      <c r="AI26" s="15">
        <v>8.3999996185302734</v>
      </c>
      <c r="AJ26" s="15">
        <v>8.5100002288818359</v>
      </c>
      <c r="AK26" s="15">
        <v>8.1999998092651367</v>
      </c>
      <c r="AL26" s="15">
        <v>8.0100002288818359</v>
      </c>
      <c r="AM26" s="15">
        <v>8.130000114440918</v>
      </c>
      <c r="AN26" s="15">
        <v>7.8899998664855957</v>
      </c>
      <c r="AO26" s="15">
        <v>7.9800000190734863</v>
      </c>
      <c r="AP26" s="15">
        <v>6.809999942779541</v>
      </c>
      <c r="AQ26" s="15">
        <v>8.0100002288818359</v>
      </c>
      <c r="AR26" s="15">
        <v>8.0699996948242188</v>
      </c>
      <c r="AS26" s="15">
        <v>8.1099996566772461</v>
      </c>
      <c r="AT26" s="15">
        <v>8.3709611892700195</v>
      </c>
      <c r="AU26" s="15">
        <v>7.966151237487793</v>
      </c>
      <c r="AV26" s="15">
        <v>7.1897768974304199</v>
      </c>
      <c r="AW26" s="15">
        <v>6.9274301528930664</v>
      </c>
      <c r="AX26" s="16">
        <v>7.0815939903259277</v>
      </c>
      <c r="AY26" s="16">
        <v>7.4832448959350586</v>
      </c>
      <c r="AZ26" s="16">
        <v>7.6264281272888184</v>
      </c>
      <c r="BA26" s="16">
        <v>7.5080418586730957</v>
      </c>
      <c r="BB26" s="16">
        <v>7.5913147926330566</v>
      </c>
      <c r="BC26" s="16">
        <v>7.7453508377075195</v>
      </c>
      <c r="BD26" s="16">
        <v>7.7156171798706055</v>
      </c>
      <c r="BE26" s="16">
        <v>7.645658016204834</v>
      </c>
      <c r="BF26" s="16">
        <v>7.6335248947143555</v>
      </c>
      <c r="BG26" s="16">
        <v>7.7097969055175781</v>
      </c>
      <c r="BH26" s="16">
        <v>7.7905621528625488</v>
      </c>
      <c r="BI26" s="16">
        <v>7.7970380783081055</v>
      </c>
      <c r="BJ26" s="16">
        <v>7.7359352111816406</v>
      </c>
      <c r="BK26" s="17"/>
    </row>
    <row r="27" spans="1:63" x14ac:dyDescent="0.25">
      <c r="A27" t="s">
        <v>45</v>
      </c>
      <c r="B27" t="s">
        <v>46</v>
      </c>
      <c r="C27" s="14">
        <v>5.1700000762939453</v>
      </c>
      <c r="D27" s="14">
        <v>6.1599998474121094</v>
      </c>
      <c r="E27" s="15">
        <v>7</v>
      </c>
      <c r="F27" s="15">
        <v>5.2100000381469727</v>
      </c>
      <c r="G27" s="15">
        <v>5.4600000381469727</v>
      </c>
      <c r="H27" s="15">
        <v>5.8400001525878906</v>
      </c>
      <c r="I27" s="15">
        <v>5.2699999809265137</v>
      </c>
      <c r="J27" s="15">
        <v>5.0399999618530273</v>
      </c>
      <c r="K27" s="15">
        <v>4.9499998092651367</v>
      </c>
      <c r="L27" s="15">
        <v>4.7899999618530273</v>
      </c>
      <c r="M27" s="15">
        <v>4.6599998474121094</v>
      </c>
      <c r="N27" s="15">
        <v>5.4099998474121094</v>
      </c>
      <c r="O27" s="15">
        <v>6.130000114440918</v>
      </c>
      <c r="P27" s="15">
        <v>5.619999885559082</v>
      </c>
      <c r="Q27" s="15">
        <v>5.3499999046325684</v>
      </c>
      <c r="R27" s="15">
        <v>5.5900001525878906</v>
      </c>
      <c r="S27" s="15">
        <v>6.0900001525878906</v>
      </c>
      <c r="T27" s="15">
        <v>6.3400001525878906</v>
      </c>
      <c r="U27" s="15">
        <v>6.059999942779541</v>
      </c>
      <c r="V27" s="15">
        <v>5.809999942779541</v>
      </c>
      <c r="W27" s="15">
        <v>5.25</v>
      </c>
      <c r="X27" s="15">
        <v>5.820000171661377</v>
      </c>
      <c r="Y27" s="15">
        <v>6.6100001335144043</v>
      </c>
      <c r="Z27" s="15">
        <v>6.7300000190734863</v>
      </c>
      <c r="AA27" s="15">
        <v>6.4099998474121094</v>
      </c>
      <c r="AB27" s="15">
        <v>6.2199997901916504</v>
      </c>
      <c r="AC27" s="15">
        <v>6.5900001525878906</v>
      </c>
      <c r="AD27" s="15">
        <v>7.0900001525878906</v>
      </c>
      <c r="AE27" s="15">
        <v>6.6599998474121094</v>
      </c>
      <c r="AF27" s="15">
        <v>6.820000171661377</v>
      </c>
      <c r="AG27" s="15">
        <v>7.309999942779541</v>
      </c>
      <c r="AH27" s="15">
        <v>8.3599996566772461</v>
      </c>
      <c r="AI27" s="15">
        <v>10.579999923706055</v>
      </c>
      <c r="AJ27" s="15">
        <v>11.529999732971191</v>
      </c>
      <c r="AK27" s="15">
        <v>9.8400001525878906</v>
      </c>
      <c r="AL27" s="15">
        <v>10.850000381469727</v>
      </c>
      <c r="AM27" s="15">
        <v>9.0600004196166992</v>
      </c>
      <c r="AN27" s="15">
        <v>7.8299999237060547</v>
      </c>
      <c r="AO27" s="15">
        <v>7.1599998474121094</v>
      </c>
      <c r="AP27" s="15">
        <v>7.119999885559082</v>
      </c>
      <c r="AQ27" s="15">
        <v>6.7300000190734863</v>
      </c>
      <c r="AR27" s="15">
        <v>6.4499998092651367</v>
      </c>
      <c r="AS27" s="15">
        <v>6.4499998092651367</v>
      </c>
      <c r="AT27" s="15">
        <v>7.0661768913269043</v>
      </c>
      <c r="AU27" s="15">
        <v>7.1028389930725098</v>
      </c>
      <c r="AV27" s="15">
        <v>6.2150959968566895</v>
      </c>
      <c r="AW27" s="15">
        <v>7.0258350372314453</v>
      </c>
      <c r="AX27" s="16">
        <v>7.813054084777832</v>
      </c>
      <c r="AY27" s="16">
        <v>8.3787412643432617</v>
      </c>
      <c r="AZ27" s="16">
        <v>8.4161176681518555</v>
      </c>
      <c r="BA27" s="16">
        <v>8.0902118682861328</v>
      </c>
      <c r="BB27" s="16">
        <v>7.3872041702270508</v>
      </c>
      <c r="BC27" s="16">
        <v>6.9980759620666504</v>
      </c>
      <c r="BD27" s="16">
        <v>6.7004528045654297</v>
      </c>
      <c r="BE27" s="16">
        <v>6.8720011711120605</v>
      </c>
      <c r="BF27" s="16">
        <v>7.0397648811340332</v>
      </c>
      <c r="BG27" s="16">
        <v>7.3386859893798828</v>
      </c>
      <c r="BH27" s="16">
        <v>7.8530459403991699</v>
      </c>
      <c r="BI27" s="16">
        <v>8.4681396484375</v>
      </c>
      <c r="BJ27" s="16">
        <v>8.9364042282104492</v>
      </c>
      <c r="BK27" s="17"/>
    </row>
    <row r="28" spans="1:63" x14ac:dyDescent="0.25">
      <c r="C28" s="24"/>
      <c r="D28" s="2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3" x14ac:dyDescent="0.25">
      <c r="B29" s="8" t="s">
        <v>47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U29" s="3"/>
      <c r="AV29" s="3"/>
      <c r="AW29" s="3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3" x14ac:dyDescent="0.25">
      <c r="A30" t="s">
        <v>48</v>
      </c>
      <c r="B30" t="s">
        <v>49</v>
      </c>
      <c r="C30" s="19">
        <v>18.399999618530273</v>
      </c>
      <c r="D30" s="19">
        <v>18.399999618530273</v>
      </c>
      <c r="E30" s="20">
        <v>18.399999618530273</v>
      </c>
      <c r="F30" s="20">
        <v>18.399999618530273</v>
      </c>
      <c r="G30" s="20">
        <v>18.399999618530273</v>
      </c>
      <c r="H30" s="20">
        <v>18.399999618530273</v>
      </c>
      <c r="I30" s="20">
        <v>18.399999618530273</v>
      </c>
      <c r="J30" s="20">
        <v>18.399999618530273</v>
      </c>
      <c r="K30" s="20">
        <v>18.399999618530273</v>
      </c>
      <c r="L30" s="20">
        <v>18.399999618530273</v>
      </c>
      <c r="M30" s="20">
        <v>18.399999618530273</v>
      </c>
      <c r="N30" s="20">
        <v>18.399999618530273</v>
      </c>
      <c r="O30" s="20">
        <v>18.399999618530273</v>
      </c>
      <c r="P30" s="20">
        <v>18.399999618530273</v>
      </c>
      <c r="Q30" s="20">
        <v>18.399999618530273</v>
      </c>
      <c r="R30" s="20">
        <v>18.399999618530273</v>
      </c>
      <c r="S30" s="20">
        <v>18.399999618530273</v>
      </c>
      <c r="T30" s="20">
        <v>18.399999618530273</v>
      </c>
      <c r="U30" s="20">
        <v>18.399999618530273</v>
      </c>
      <c r="V30" s="20">
        <v>18.399999618530273</v>
      </c>
      <c r="W30" s="20">
        <v>18.399999618530273</v>
      </c>
      <c r="X30" s="20">
        <v>18.399999618530273</v>
      </c>
      <c r="Y30" s="20">
        <v>18.399999618530273</v>
      </c>
      <c r="Z30" s="20">
        <v>18.399999618530273</v>
      </c>
      <c r="AA30" s="20">
        <v>18.399999618530273</v>
      </c>
      <c r="AB30" s="20">
        <v>18.399999618530273</v>
      </c>
      <c r="AC30" s="20">
        <v>18.399999618530273</v>
      </c>
      <c r="AD30" s="20">
        <v>18.399999618530273</v>
      </c>
      <c r="AE30" s="20">
        <v>18.399999618530273</v>
      </c>
      <c r="AF30" s="20">
        <v>18.399999618530273</v>
      </c>
      <c r="AG30" s="20">
        <v>18.399999618530273</v>
      </c>
      <c r="AH30" s="20">
        <v>18.399999618530273</v>
      </c>
      <c r="AI30" s="20">
        <v>18.399999618530273</v>
      </c>
      <c r="AJ30" s="20">
        <v>18.399999618530273</v>
      </c>
      <c r="AK30" s="20">
        <v>18.399999618530273</v>
      </c>
      <c r="AL30" s="20">
        <v>18.399999618530273</v>
      </c>
      <c r="AM30" s="20">
        <v>18.399999618530273</v>
      </c>
      <c r="AN30" s="20">
        <v>18.399999618530273</v>
      </c>
      <c r="AO30" s="20">
        <v>18.399999618530273</v>
      </c>
      <c r="AP30" s="20">
        <v>18.399999618530273</v>
      </c>
      <c r="AQ30" s="20">
        <v>18.399999618530273</v>
      </c>
      <c r="AR30" s="20">
        <v>18.399999618530273</v>
      </c>
      <c r="AS30" s="20">
        <v>18.399999618530273</v>
      </c>
      <c r="AT30" s="20">
        <v>18.399999618530273</v>
      </c>
      <c r="AU30" s="20">
        <v>18.399999618530273</v>
      </c>
      <c r="AV30" s="20">
        <v>18.399999618530273</v>
      </c>
      <c r="AW30" s="20">
        <v>18.399999618530273</v>
      </c>
      <c r="AX30" s="21">
        <v>18.399999618530273</v>
      </c>
      <c r="AY30" s="21">
        <v>18.399999618530273</v>
      </c>
      <c r="AZ30" s="21">
        <v>18.399999618530273</v>
      </c>
      <c r="BA30" s="21">
        <v>18.399999618530273</v>
      </c>
      <c r="BB30" s="21">
        <v>18.399999618530273</v>
      </c>
      <c r="BC30" s="21">
        <v>18.399999618530273</v>
      </c>
      <c r="BD30" s="21">
        <v>18.399999618530273</v>
      </c>
      <c r="BE30" s="21">
        <v>18.399999618530273</v>
      </c>
      <c r="BF30" s="21">
        <v>18.399999618530273</v>
      </c>
      <c r="BG30" s="21">
        <v>18.399999618530273</v>
      </c>
      <c r="BH30" s="21">
        <v>18.399999618530273</v>
      </c>
      <c r="BI30" s="21">
        <v>18.399999618530273</v>
      </c>
      <c r="BJ30" s="21">
        <v>18.399999618530273</v>
      </c>
      <c r="BK30" s="22"/>
    </row>
    <row r="31" spans="1:63" x14ac:dyDescent="0.25">
      <c r="A31" t="s">
        <v>50</v>
      </c>
      <c r="B31" t="s">
        <v>51</v>
      </c>
      <c r="C31" s="19">
        <v>20.280000686645508</v>
      </c>
      <c r="D31" s="19">
        <v>20.280000686645508</v>
      </c>
      <c r="E31" s="20">
        <v>20.280000686645508</v>
      </c>
      <c r="F31" s="20">
        <v>20.280000686645508</v>
      </c>
      <c r="G31" s="20">
        <v>20.280000686645508</v>
      </c>
      <c r="H31" s="20">
        <v>20.280000686645508</v>
      </c>
      <c r="I31" s="20">
        <v>20.510000228881836</v>
      </c>
      <c r="J31" s="20">
        <v>20.510000228881836</v>
      </c>
      <c r="K31" s="20">
        <v>20.510000228881836</v>
      </c>
      <c r="L31" s="20">
        <v>20.510000228881836</v>
      </c>
      <c r="M31" s="20">
        <v>20.510000228881836</v>
      </c>
      <c r="N31" s="20">
        <v>20.510000228881836</v>
      </c>
      <c r="O31" s="20">
        <v>20.530000686645508</v>
      </c>
      <c r="P31" s="20">
        <v>20.530000686645508</v>
      </c>
      <c r="Q31" s="20">
        <v>20.530000686645508</v>
      </c>
      <c r="R31" s="20">
        <v>20.530000686645508</v>
      </c>
      <c r="S31" s="20">
        <v>20.530000686645508</v>
      </c>
      <c r="T31" s="20">
        <v>20.530000686645508</v>
      </c>
      <c r="U31" s="20">
        <v>20.629999160766602</v>
      </c>
      <c r="V31" s="20">
        <v>20.629999160766602</v>
      </c>
      <c r="W31" s="20">
        <v>20.629999160766602</v>
      </c>
      <c r="X31" s="20">
        <v>20.629999160766602</v>
      </c>
      <c r="Y31" s="20">
        <v>20.629999160766602</v>
      </c>
      <c r="Z31" s="20">
        <v>20.629999160766602</v>
      </c>
      <c r="AA31" s="20">
        <v>20.799999237060547</v>
      </c>
      <c r="AB31" s="20">
        <v>20.799999237060547</v>
      </c>
      <c r="AC31" s="20">
        <v>20.799999237060547</v>
      </c>
      <c r="AD31" s="20">
        <v>20.799999237060547</v>
      </c>
      <c r="AE31" s="20">
        <v>20.799999237060547</v>
      </c>
      <c r="AF31" s="20">
        <v>20.799999237060547</v>
      </c>
      <c r="AG31" s="20">
        <v>21.040000915527344</v>
      </c>
      <c r="AH31" s="20">
        <v>21.040000915527344</v>
      </c>
      <c r="AI31" s="20">
        <v>21.040000915527344</v>
      </c>
      <c r="AJ31" s="20">
        <v>21.040000915527344</v>
      </c>
      <c r="AK31" s="20">
        <v>21.040000915527344</v>
      </c>
      <c r="AL31" s="20">
        <v>21.040000915527344</v>
      </c>
      <c r="AM31" s="20">
        <v>21.299999237060547</v>
      </c>
      <c r="AN31" s="20">
        <v>21.299999237060547</v>
      </c>
      <c r="AO31" s="20">
        <v>21.299999237060547</v>
      </c>
      <c r="AP31" s="20">
        <v>21.299999237060547</v>
      </c>
      <c r="AQ31" s="20">
        <v>21.299999237060547</v>
      </c>
      <c r="AR31" s="20">
        <v>21.299999237060547</v>
      </c>
      <c r="AS31" s="20">
        <v>21.299999237060547</v>
      </c>
      <c r="AT31" s="20">
        <v>21.299999237060547</v>
      </c>
      <c r="AU31" s="20">
        <v>21.299999237060547</v>
      </c>
      <c r="AV31" s="20">
        <v>21.299999237060547</v>
      </c>
      <c r="AW31" s="20">
        <v>21.299999237060547</v>
      </c>
      <c r="AX31" s="21">
        <v>21.299999237060547</v>
      </c>
      <c r="AY31" s="21">
        <v>21.299999237060547</v>
      </c>
      <c r="AZ31" s="21">
        <v>21.299999237060547</v>
      </c>
      <c r="BA31" s="21">
        <v>21.299999237060547</v>
      </c>
      <c r="BB31" s="21">
        <v>21.299999237060547</v>
      </c>
      <c r="BC31" s="21">
        <v>21.299999237060547</v>
      </c>
      <c r="BD31" s="21">
        <v>21.299999237060547</v>
      </c>
      <c r="BE31" s="21">
        <v>21.299999237060547</v>
      </c>
      <c r="BF31" s="21">
        <v>21.299999237060547</v>
      </c>
      <c r="BG31" s="21">
        <v>21.299999237060547</v>
      </c>
      <c r="BH31" s="21">
        <v>21.299999237060547</v>
      </c>
      <c r="BI31" s="21">
        <v>21.299999237060547</v>
      </c>
      <c r="BJ31" s="21">
        <v>21.299999237060547</v>
      </c>
      <c r="BK31" s="22"/>
    </row>
    <row r="32" spans="1:63" x14ac:dyDescent="0.25">
      <c r="A32" t="s">
        <v>52</v>
      </c>
      <c r="B32" t="s">
        <v>53</v>
      </c>
      <c r="C32" s="19">
        <v>38.680000305175781</v>
      </c>
      <c r="D32" s="19">
        <v>38.680000305175781</v>
      </c>
      <c r="E32" s="20">
        <v>38.680000305175781</v>
      </c>
      <c r="F32" s="20">
        <v>38.680000305175781</v>
      </c>
      <c r="G32" s="20">
        <v>38.680000305175781</v>
      </c>
      <c r="H32" s="20">
        <v>38.680000305175781</v>
      </c>
      <c r="I32" s="20">
        <v>38.909999847412109</v>
      </c>
      <c r="J32" s="20">
        <v>38.909999847412109</v>
      </c>
      <c r="K32" s="20">
        <v>38.909999847412109</v>
      </c>
      <c r="L32" s="20">
        <v>38.909999847412109</v>
      </c>
      <c r="M32" s="20">
        <v>38.909999847412109</v>
      </c>
      <c r="N32" s="20">
        <v>38.909999847412109</v>
      </c>
      <c r="O32" s="20">
        <v>38.930000305175781</v>
      </c>
      <c r="P32" s="20">
        <v>38.930000305175781</v>
      </c>
      <c r="Q32" s="20">
        <v>38.930000305175781</v>
      </c>
      <c r="R32" s="20">
        <v>38.930000305175781</v>
      </c>
      <c r="S32" s="20">
        <v>38.930000305175781</v>
      </c>
      <c r="T32" s="20">
        <v>38.930000305175781</v>
      </c>
      <c r="U32" s="20">
        <v>39.029998779296875</v>
      </c>
      <c r="V32" s="20">
        <v>39.029998779296875</v>
      </c>
      <c r="W32" s="20">
        <v>39.029998779296875</v>
      </c>
      <c r="X32" s="20">
        <v>39.029998779296875</v>
      </c>
      <c r="Y32" s="20">
        <v>39.029998779296875</v>
      </c>
      <c r="Z32" s="20">
        <v>39.029998779296875</v>
      </c>
      <c r="AA32" s="20">
        <v>39.200000762939453</v>
      </c>
      <c r="AB32" s="20">
        <v>39.200000762939453</v>
      </c>
      <c r="AC32" s="20">
        <v>39.200000762939453</v>
      </c>
      <c r="AD32" s="20">
        <v>39.200000762939453</v>
      </c>
      <c r="AE32" s="20">
        <v>39.200000762939453</v>
      </c>
      <c r="AF32" s="20">
        <v>39.200000762939453</v>
      </c>
      <c r="AG32" s="20">
        <v>39.439998626708984</v>
      </c>
      <c r="AH32" s="20">
        <v>39.439998626708984</v>
      </c>
      <c r="AI32" s="20">
        <v>39.439998626708984</v>
      </c>
      <c r="AJ32" s="20">
        <v>39.439998626708984</v>
      </c>
      <c r="AK32" s="20">
        <v>39.439998626708984</v>
      </c>
      <c r="AL32" s="20">
        <v>39.439998626708984</v>
      </c>
      <c r="AM32" s="20">
        <v>39.700000762939453</v>
      </c>
      <c r="AN32" s="20">
        <v>39.700000762939453</v>
      </c>
      <c r="AO32" s="20">
        <v>39.700000762939453</v>
      </c>
      <c r="AP32" s="20">
        <v>39.700000762939453</v>
      </c>
      <c r="AQ32" s="20">
        <v>39.700000762939453</v>
      </c>
      <c r="AR32" s="20">
        <v>39.700000762939453</v>
      </c>
      <c r="AS32" s="20">
        <v>39.700000762939453</v>
      </c>
      <c r="AT32" s="20">
        <v>39.700000762939453</v>
      </c>
      <c r="AU32" s="20">
        <v>39.700000762939453</v>
      </c>
      <c r="AV32" s="20">
        <v>39.700000762939453</v>
      </c>
      <c r="AW32" s="20">
        <v>39.700000762939453</v>
      </c>
      <c r="AX32" s="21">
        <v>39.700000762939453</v>
      </c>
      <c r="AY32" s="21">
        <v>39.700000762939453</v>
      </c>
      <c r="AZ32" s="21">
        <v>39.700000762939453</v>
      </c>
      <c r="BA32" s="21">
        <v>39.700000762939453</v>
      </c>
      <c r="BB32" s="21">
        <v>39.700000762939453</v>
      </c>
      <c r="BC32" s="21">
        <v>39.700000762939453</v>
      </c>
      <c r="BD32" s="21">
        <v>39.700000762939453</v>
      </c>
      <c r="BE32" s="21">
        <v>39.700000762939453</v>
      </c>
      <c r="BF32" s="21">
        <v>39.700000762939453</v>
      </c>
      <c r="BG32" s="21">
        <v>39.700000762939453</v>
      </c>
      <c r="BH32" s="21">
        <v>39.700000762939453</v>
      </c>
      <c r="BI32" s="21">
        <v>39.700000762939453</v>
      </c>
      <c r="BJ32" s="21">
        <v>39.700000762939453</v>
      </c>
      <c r="BK32" s="22"/>
    </row>
    <row r="33" spans="1:63" x14ac:dyDescent="0.25">
      <c r="A33" t="s">
        <v>54</v>
      </c>
      <c r="B33" t="s">
        <v>55</v>
      </c>
      <c r="C33" s="19">
        <v>45.130001068115234</v>
      </c>
      <c r="D33" s="19">
        <v>45.130001068115234</v>
      </c>
      <c r="E33" s="20">
        <v>45.130001068115234</v>
      </c>
      <c r="F33" s="20">
        <v>45.130001068115234</v>
      </c>
      <c r="G33" s="20">
        <v>45.130001068115234</v>
      </c>
      <c r="H33" s="20">
        <v>45.130001068115234</v>
      </c>
      <c r="I33" s="20">
        <v>45.360000610351563</v>
      </c>
      <c r="J33" s="20">
        <v>45.360000610351563</v>
      </c>
      <c r="K33" s="20">
        <v>45.360000610351563</v>
      </c>
      <c r="L33" s="20">
        <v>45.360000610351563</v>
      </c>
      <c r="M33" s="20">
        <v>45.360000610351563</v>
      </c>
      <c r="N33" s="20">
        <v>45.360000610351563</v>
      </c>
      <c r="O33" s="20">
        <v>45.400001525878906</v>
      </c>
      <c r="P33" s="20">
        <v>45.400001525878906</v>
      </c>
      <c r="Q33" s="20">
        <v>45.400001525878906</v>
      </c>
      <c r="R33" s="20">
        <v>45.400001525878906</v>
      </c>
      <c r="S33" s="20">
        <v>45.400001525878906</v>
      </c>
      <c r="T33" s="20">
        <v>45.400001525878906</v>
      </c>
      <c r="U33" s="20">
        <v>45.479999542236328</v>
      </c>
      <c r="V33" s="20">
        <v>45.479999542236328</v>
      </c>
      <c r="W33" s="20">
        <v>45.479999542236328</v>
      </c>
      <c r="X33" s="20">
        <v>45.479999542236328</v>
      </c>
      <c r="Y33" s="20">
        <v>45.479999542236328</v>
      </c>
      <c r="Z33" s="20">
        <v>45.479999542236328</v>
      </c>
      <c r="AA33" s="20">
        <v>45.740001678466797</v>
      </c>
      <c r="AB33" s="20">
        <v>45.740001678466797</v>
      </c>
      <c r="AC33" s="20">
        <v>45.740001678466797</v>
      </c>
      <c r="AD33" s="20">
        <v>45.740001678466797</v>
      </c>
      <c r="AE33" s="20">
        <v>45.740001678466797</v>
      </c>
      <c r="AF33" s="20">
        <v>45.740001678466797</v>
      </c>
      <c r="AG33" s="20">
        <v>46.009998321533203</v>
      </c>
      <c r="AH33" s="20">
        <v>46.009998321533203</v>
      </c>
      <c r="AI33" s="20">
        <v>46.009998321533203</v>
      </c>
      <c r="AJ33" s="20">
        <v>46.009998321533203</v>
      </c>
      <c r="AK33" s="20">
        <v>46.009998321533203</v>
      </c>
      <c r="AL33" s="20">
        <v>46.009998321533203</v>
      </c>
      <c r="AM33" s="20">
        <v>46.279998779296875</v>
      </c>
      <c r="AN33" s="20">
        <v>46.279998779296875</v>
      </c>
      <c r="AO33" s="20">
        <v>46.279998779296875</v>
      </c>
      <c r="AP33" s="20">
        <v>46.279998779296875</v>
      </c>
      <c r="AQ33" s="20">
        <v>46.279998779296875</v>
      </c>
      <c r="AR33" s="20">
        <v>46.279998779296875</v>
      </c>
      <c r="AS33" s="20">
        <v>46.279998779296875</v>
      </c>
      <c r="AT33" s="20">
        <v>46.279998779296875</v>
      </c>
      <c r="AU33" s="20">
        <v>46.279998779296875</v>
      </c>
      <c r="AV33" s="20">
        <v>46.279998779296875</v>
      </c>
      <c r="AW33" s="20">
        <v>46.279998779296875</v>
      </c>
      <c r="AX33" s="21">
        <v>46.900001525878906</v>
      </c>
      <c r="AY33" s="21">
        <v>46.900001525878906</v>
      </c>
      <c r="AZ33" s="21">
        <v>46.900001525878906</v>
      </c>
      <c r="BA33" s="21">
        <v>46.900001525878906</v>
      </c>
      <c r="BB33" s="21">
        <v>46.900001525878906</v>
      </c>
      <c r="BC33" s="21">
        <v>46.900001525878906</v>
      </c>
      <c r="BD33" s="21">
        <v>46.900001525878906</v>
      </c>
      <c r="BE33" s="21">
        <v>46.900001525878906</v>
      </c>
      <c r="BF33" s="21">
        <v>46.900001525878906</v>
      </c>
      <c r="BG33" s="21">
        <v>46.900001525878906</v>
      </c>
      <c r="BH33" s="21">
        <v>46.900001525878906</v>
      </c>
      <c r="BI33" s="21">
        <v>46.900001525878906</v>
      </c>
      <c r="BJ33" s="21">
        <v>46.900001525878906</v>
      </c>
      <c r="BK33" s="22"/>
    </row>
    <row r="34" spans="1:63" x14ac:dyDescent="0.25">
      <c r="C34" s="24"/>
      <c r="D34" s="2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3" x14ac:dyDescent="0.25">
      <c r="B35" s="8" t="s">
        <v>56</v>
      </c>
      <c r="C35" s="25"/>
      <c r="D35" s="2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U35" s="3"/>
      <c r="AV35" s="3"/>
      <c r="AW35" s="3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3" x14ac:dyDescent="0.25">
      <c r="A36" t="s">
        <v>57</v>
      </c>
      <c r="B36" t="s">
        <v>58</v>
      </c>
      <c r="C36" s="26">
        <v>0.9309999942779541</v>
      </c>
      <c r="D36" s="26">
        <v>1.1059999465942383</v>
      </c>
      <c r="E36" s="27">
        <v>1.1840000152587891</v>
      </c>
      <c r="F36" s="27">
        <v>0.9570000171661377</v>
      </c>
      <c r="G36" s="27">
        <v>0.88099998235702515</v>
      </c>
      <c r="H36" s="27">
        <v>0.92299997806549072</v>
      </c>
      <c r="I36" s="27">
        <v>0.95099997520446777</v>
      </c>
      <c r="J36" s="27">
        <v>1</v>
      </c>
      <c r="K36" s="27">
        <v>0.9779999852180481</v>
      </c>
      <c r="L36" s="27">
        <v>0.96299999952316284</v>
      </c>
      <c r="M36" s="27">
        <v>0.91600000858306885</v>
      </c>
      <c r="N36" s="27">
        <v>0.92799997329711914</v>
      </c>
      <c r="O36" s="27">
        <v>1.0360000133514404</v>
      </c>
      <c r="P36" s="27">
        <v>1.0369999408721924</v>
      </c>
      <c r="Q36" s="27">
        <v>1.0800000429153442</v>
      </c>
      <c r="R36" s="27">
        <v>1.1419999599456787</v>
      </c>
      <c r="S36" s="27">
        <v>1.2339999675750732</v>
      </c>
      <c r="T36" s="27">
        <v>1.156999945640564</v>
      </c>
      <c r="U36" s="27">
        <v>1.2220000028610229</v>
      </c>
      <c r="V36" s="27">
        <v>1.2289999723434448</v>
      </c>
      <c r="W36" s="27">
        <v>1.2519999742507935</v>
      </c>
      <c r="X36" s="27">
        <v>1.4279999732971191</v>
      </c>
      <c r="Y36" s="27">
        <v>1.3660000562667847</v>
      </c>
      <c r="Z36" s="27">
        <v>1.2079999446868896</v>
      </c>
      <c r="AA36" s="27">
        <v>1.2619999647140503</v>
      </c>
      <c r="AB36" s="27">
        <v>1.3329999446868896</v>
      </c>
      <c r="AC36" s="27">
        <v>1.4859999418258667</v>
      </c>
      <c r="AD36" s="27">
        <v>1.5529999732971191</v>
      </c>
      <c r="AE36" s="27">
        <v>1.5130000114440918</v>
      </c>
      <c r="AF36" s="27">
        <v>1.5690000057220459</v>
      </c>
      <c r="AG36" s="27">
        <v>1.6959999799728394</v>
      </c>
      <c r="AH36" s="27">
        <v>1.7949999570846558</v>
      </c>
      <c r="AI36" s="27">
        <v>2.0069999694824219</v>
      </c>
      <c r="AJ36" s="27">
        <v>2.1489999294281006</v>
      </c>
      <c r="AK36" s="27">
        <v>1.7150000333786011</v>
      </c>
      <c r="AL36" s="27">
        <v>1.7209999561309814</v>
      </c>
      <c r="AM36" s="27">
        <v>1.7719999551773071</v>
      </c>
      <c r="AN36" s="27">
        <v>1.6929999589920044</v>
      </c>
      <c r="AO36" s="27">
        <v>1.8459999561309814</v>
      </c>
      <c r="AP36" s="27">
        <v>2.0739998817443848</v>
      </c>
      <c r="AQ36" s="27">
        <v>2.1549999713897705</v>
      </c>
      <c r="AR36" s="27">
        <v>2.2049999237060547</v>
      </c>
      <c r="AS36" s="27">
        <v>2.2030000686645508</v>
      </c>
      <c r="AT36" s="27">
        <v>2.2039999961853027</v>
      </c>
      <c r="AU36" s="27">
        <v>1.8380000591278076</v>
      </c>
      <c r="AV36" s="27">
        <v>1.6426000595092773</v>
      </c>
      <c r="AW36" s="27">
        <v>1.6357560157775879</v>
      </c>
      <c r="AX36" s="28">
        <v>1.7244160175323486</v>
      </c>
      <c r="AY36" s="28">
        <v>1.7719540596008301</v>
      </c>
      <c r="AZ36" s="28">
        <v>1.7815870046615601</v>
      </c>
      <c r="BA36" s="28">
        <v>1.8147039413452148</v>
      </c>
      <c r="BB36" s="28">
        <v>1.8971250057220459</v>
      </c>
      <c r="BC36" s="28">
        <v>1.9404729604721069</v>
      </c>
      <c r="BD36" s="28">
        <v>1.919092059135437</v>
      </c>
      <c r="BE36" s="28">
        <v>1.8832000494003296</v>
      </c>
      <c r="BF36" s="28">
        <v>1.8586770296096802</v>
      </c>
      <c r="BG36" s="28">
        <v>1.8238940238952637</v>
      </c>
      <c r="BH36" s="28">
        <v>1.7996929883956909</v>
      </c>
      <c r="BI36" s="28">
        <v>1.7825089693069458</v>
      </c>
      <c r="BJ36" s="28">
        <v>1.7629280090332031</v>
      </c>
      <c r="BK36" s="29"/>
    </row>
    <row r="37" spans="1:63" x14ac:dyDescent="0.25">
      <c r="A37" t="s">
        <v>59</v>
      </c>
      <c r="B37" t="s">
        <v>60</v>
      </c>
      <c r="C37" s="26">
        <v>1.8289629220962524</v>
      </c>
      <c r="D37" s="26">
        <v>1.8329629898071289</v>
      </c>
      <c r="E37" s="27">
        <v>1.8350740671157837</v>
      </c>
      <c r="F37" s="27">
        <v>1.8311975002288818</v>
      </c>
      <c r="G37" s="27">
        <v>1.8326048851013184</v>
      </c>
      <c r="H37" s="27">
        <v>1.8351975679397583</v>
      </c>
      <c r="I37" s="27">
        <v>1.8415431976318359</v>
      </c>
      <c r="J37" s="27">
        <v>1.8445802927017212</v>
      </c>
      <c r="K37" s="27">
        <v>1.8468765020370483</v>
      </c>
      <c r="L37" s="27">
        <v>1.8456666469573975</v>
      </c>
      <c r="M37" s="27">
        <v>1.8485555648803711</v>
      </c>
      <c r="N37" s="27">
        <v>1.8527777194976807</v>
      </c>
      <c r="O37" s="27">
        <v>1.8598147630691528</v>
      </c>
      <c r="P37" s="27">
        <v>1.8655925989151001</v>
      </c>
      <c r="Q37" s="27">
        <v>1.87159264087677</v>
      </c>
      <c r="R37" s="27">
        <v>1.8793950080871582</v>
      </c>
      <c r="S37" s="27">
        <v>1.8846542835235596</v>
      </c>
      <c r="T37" s="27">
        <v>1.8889505863189697</v>
      </c>
      <c r="U37" s="27">
        <v>1.8900617361068726</v>
      </c>
      <c r="V37" s="27">
        <v>1.8940987586975098</v>
      </c>
      <c r="W37" s="27">
        <v>1.8988394737243652</v>
      </c>
      <c r="X37" s="27">
        <v>1.9059135913848877</v>
      </c>
      <c r="Y37" s="27">
        <v>1.9108395576477051</v>
      </c>
      <c r="Z37" s="27">
        <v>1.9152469635009766</v>
      </c>
      <c r="AA37" s="27">
        <v>1.917555570602417</v>
      </c>
      <c r="AB37" s="27">
        <v>1.9221111536026001</v>
      </c>
      <c r="AC37" s="27">
        <v>1.9273333549499512</v>
      </c>
      <c r="AD37" s="27">
        <v>1.9328271150588989</v>
      </c>
      <c r="AE37" s="27">
        <v>1.9396790266036987</v>
      </c>
      <c r="AF37" s="27">
        <v>1.9474937915802002</v>
      </c>
      <c r="AG37" s="27">
        <v>1.9591357707977295</v>
      </c>
      <c r="AH37" s="27">
        <v>1.9667284488677979</v>
      </c>
      <c r="AI37" s="27">
        <v>1.9731358289718628</v>
      </c>
      <c r="AJ37" s="27">
        <v>1.9774690866470337</v>
      </c>
      <c r="AK37" s="27">
        <v>1.9821728467941284</v>
      </c>
      <c r="AL37" s="27">
        <v>1.9863580465316772</v>
      </c>
      <c r="AM37" s="27">
        <v>1.9873579740524292</v>
      </c>
      <c r="AN37" s="27">
        <v>1.9925061464309692</v>
      </c>
      <c r="AO37" s="27">
        <v>1.9991358518600464</v>
      </c>
      <c r="AP37" s="27">
        <v>2.0110118389129639</v>
      </c>
      <c r="AQ37" s="27">
        <v>2.0177807807922363</v>
      </c>
      <c r="AR37" s="27">
        <v>2.023207426071167</v>
      </c>
      <c r="AS37" s="27">
        <v>2.0279388427734375</v>
      </c>
      <c r="AT37" s="27">
        <v>2.0301961898803711</v>
      </c>
      <c r="AU37" s="27">
        <v>2.0306260585784912</v>
      </c>
      <c r="AV37" s="27">
        <v>2.023005485534668</v>
      </c>
      <c r="AW37" s="27">
        <v>2.0244483947753906</v>
      </c>
      <c r="AX37" s="28">
        <v>2.028731107711792</v>
      </c>
      <c r="AY37" s="28">
        <v>2.0419917106628418</v>
      </c>
      <c r="AZ37" s="28">
        <v>2.047351598739624</v>
      </c>
      <c r="BA37" s="28">
        <v>2.0509486198425293</v>
      </c>
      <c r="BB37" s="28">
        <v>2.0499954223632813</v>
      </c>
      <c r="BC37" s="28">
        <v>2.052156925201416</v>
      </c>
      <c r="BD37" s="28">
        <v>2.0546457767486572</v>
      </c>
      <c r="BE37" s="28">
        <v>2.0573179721832275</v>
      </c>
      <c r="BF37" s="28">
        <v>2.0605697631835938</v>
      </c>
      <c r="BG37" s="28">
        <v>2.0642571449279785</v>
      </c>
      <c r="BH37" s="28">
        <v>2.069303035736084</v>
      </c>
      <c r="BI37" s="28">
        <v>2.0731687545776367</v>
      </c>
      <c r="BJ37" s="28">
        <v>2.0767772197723389</v>
      </c>
      <c r="BK37" s="29"/>
    </row>
    <row r="38" spans="1:63" x14ac:dyDescent="0.25">
      <c r="A38" t="s">
        <v>61</v>
      </c>
      <c r="B38" t="s">
        <v>62</v>
      </c>
      <c r="C38" s="26">
        <v>1.3732926845550537</v>
      </c>
      <c r="D38" s="26">
        <v>1.3815522193908691</v>
      </c>
      <c r="E38" s="27">
        <v>1.3836120367050171</v>
      </c>
      <c r="F38" s="27">
        <v>1.3673275709152222</v>
      </c>
      <c r="G38" s="27">
        <v>1.3660962581634521</v>
      </c>
      <c r="H38" s="27">
        <v>1.3677732944488525</v>
      </c>
      <c r="I38" s="27">
        <v>1.375715970993042</v>
      </c>
      <c r="J38" s="27">
        <v>1.3806924819946289</v>
      </c>
      <c r="K38" s="27">
        <v>1.3860598802566528</v>
      </c>
      <c r="L38" s="27">
        <v>1.3915494680404663</v>
      </c>
      <c r="M38" s="27">
        <v>1.3979001045227051</v>
      </c>
      <c r="N38" s="27">
        <v>1.4048432111740112</v>
      </c>
      <c r="O38" s="27">
        <v>1.4110188484191895</v>
      </c>
      <c r="P38" s="27">
        <v>1.4201666116714478</v>
      </c>
      <c r="Q38" s="27">
        <v>1.4309267997741699</v>
      </c>
      <c r="R38" s="27">
        <v>1.4480366706848145</v>
      </c>
      <c r="S38" s="27">
        <v>1.4584684371948242</v>
      </c>
      <c r="T38" s="27">
        <v>1.4669593572616577</v>
      </c>
      <c r="U38" s="27">
        <v>1.4688107967376709</v>
      </c>
      <c r="V38" s="27">
        <v>1.4769443273544312</v>
      </c>
      <c r="W38" s="27">
        <v>1.4866609573364258</v>
      </c>
      <c r="X38" s="27">
        <v>1.503955602645874</v>
      </c>
      <c r="Y38" s="27">
        <v>1.5123428106307983</v>
      </c>
      <c r="Z38" s="27">
        <v>1.5178173780441284</v>
      </c>
      <c r="AA38" s="27">
        <v>1.5144753456115723</v>
      </c>
      <c r="AB38" s="27">
        <v>1.5185524225234985</v>
      </c>
      <c r="AC38" s="27">
        <v>1.5241446495056152</v>
      </c>
      <c r="AD38" s="27">
        <v>1.52942955493927</v>
      </c>
      <c r="AE38" s="27">
        <v>1.5394191741943359</v>
      </c>
      <c r="AF38" s="27">
        <v>1.5522909164428711</v>
      </c>
      <c r="AG38" s="27">
        <v>1.5697702169418335</v>
      </c>
      <c r="AH38" s="27">
        <v>1.5871119499206543</v>
      </c>
      <c r="AI38" s="27">
        <v>1.6060415506362915</v>
      </c>
      <c r="AJ38" s="27">
        <v>1.6412481069564819</v>
      </c>
      <c r="AK38" s="27">
        <v>1.652336597442627</v>
      </c>
      <c r="AL38" s="27">
        <v>1.6539963483810425</v>
      </c>
      <c r="AM38" s="27">
        <v>1.6271506547927856</v>
      </c>
      <c r="AN38" s="27">
        <v>1.6242597103118896</v>
      </c>
      <c r="AO38" s="27">
        <v>1.6262472867965698</v>
      </c>
      <c r="AP38" s="27">
        <v>1.6409739255905151</v>
      </c>
      <c r="AQ38" s="27">
        <v>1.6468228101730347</v>
      </c>
      <c r="AR38" s="27">
        <v>1.6516546010971069</v>
      </c>
      <c r="AS38" s="27">
        <v>1.6586751937866211</v>
      </c>
      <c r="AT38" s="27">
        <v>1.6590684652328491</v>
      </c>
      <c r="AU38" s="27">
        <v>1.6560403108596802</v>
      </c>
      <c r="AV38" s="27">
        <v>1.6366230249404907</v>
      </c>
      <c r="AW38" s="27">
        <v>1.6364775896072388</v>
      </c>
      <c r="AX38" s="28">
        <v>1.6426364183425903</v>
      </c>
      <c r="AY38" s="28">
        <v>1.670569896697998</v>
      </c>
      <c r="AZ38" s="28">
        <v>1.6777342557907104</v>
      </c>
      <c r="BA38" s="28">
        <v>1.6795998811721802</v>
      </c>
      <c r="BB38" s="28">
        <v>1.6664007902145386</v>
      </c>
      <c r="BC38" s="28">
        <v>1.6649937629699707</v>
      </c>
      <c r="BD38" s="28">
        <v>1.6656124591827393</v>
      </c>
      <c r="BE38" s="28">
        <v>1.6704729795455933</v>
      </c>
      <c r="BF38" s="28">
        <v>1.6734817028045654</v>
      </c>
      <c r="BG38" s="28">
        <v>1.6768543720245361</v>
      </c>
      <c r="BH38" s="28">
        <v>1.6834030151367188</v>
      </c>
      <c r="BI38" s="28">
        <v>1.6853946447372437</v>
      </c>
      <c r="BJ38" s="28">
        <v>1.6856412887573242</v>
      </c>
      <c r="BK38" s="29"/>
    </row>
    <row r="39" spans="1:63" x14ac:dyDescent="0.25">
      <c r="A39" t="s">
        <v>63</v>
      </c>
      <c r="B39" t="s">
        <v>72</v>
      </c>
      <c r="C39" s="26">
        <v>105.54140472412109</v>
      </c>
      <c r="D39" s="26">
        <v>105.75984954833984</v>
      </c>
      <c r="E39" s="27">
        <v>105.92474365234375</v>
      </c>
      <c r="F39" s="27">
        <v>105.93415069580078</v>
      </c>
      <c r="G39" s="27">
        <v>106.06836700439453</v>
      </c>
      <c r="H39" s="27">
        <v>106.22547912597656</v>
      </c>
      <c r="I39" s="27">
        <v>106.42888641357422</v>
      </c>
      <c r="J39" s="27">
        <v>106.61421966552734</v>
      </c>
      <c r="K39" s="27">
        <v>106.80488586425781</v>
      </c>
      <c r="L39" s="27">
        <v>106.94903564453125</v>
      </c>
      <c r="M39" s="27">
        <v>107.18926239013672</v>
      </c>
      <c r="N39" s="27">
        <v>107.47370147705078</v>
      </c>
      <c r="O39" s="27">
        <v>107.86192321777344</v>
      </c>
      <c r="P39" s="27">
        <v>108.19014739990234</v>
      </c>
      <c r="Q39" s="27">
        <v>108.51792907714844</v>
      </c>
      <c r="R39" s="27">
        <v>108.90541076660156</v>
      </c>
      <c r="S39" s="27">
        <v>109.18718719482422</v>
      </c>
      <c r="T39" s="27">
        <v>109.42340850830078</v>
      </c>
      <c r="U39" s="27">
        <v>109.50978088378906</v>
      </c>
      <c r="V39" s="27">
        <v>109.73310852050781</v>
      </c>
      <c r="W39" s="27">
        <v>109.98911285400391</v>
      </c>
      <c r="X39" s="27">
        <v>110.30918884277344</v>
      </c>
      <c r="Y39" s="27">
        <v>110.60696411132813</v>
      </c>
      <c r="Z39" s="27">
        <v>110.91384887695313</v>
      </c>
      <c r="AA39" s="27">
        <v>111.28303527832031</v>
      </c>
      <c r="AB39" s="27">
        <v>111.56826019287109</v>
      </c>
      <c r="AC39" s="27">
        <v>111.82270050048828</v>
      </c>
      <c r="AD39" s="27">
        <v>111.96992492675781</v>
      </c>
      <c r="AE39" s="27">
        <v>112.22014617919922</v>
      </c>
      <c r="AF39" s="27">
        <v>112.49692535400391</v>
      </c>
      <c r="AG39" s="27">
        <v>112.8358154296875</v>
      </c>
      <c r="AH39" s="27">
        <v>113.1390380859375</v>
      </c>
      <c r="AI39" s="27">
        <v>113.44214630126953</v>
      </c>
      <c r="AJ39" s="27">
        <v>113.74351501464844</v>
      </c>
      <c r="AK39" s="27">
        <v>114.04763031005859</v>
      </c>
      <c r="AL39" s="27">
        <v>114.35285186767578</v>
      </c>
      <c r="AM39" s="27">
        <v>114.65785217285156</v>
      </c>
      <c r="AN39" s="27">
        <v>114.96629333496094</v>
      </c>
      <c r="AO39" s="27">
        <v>115.27685546875</v>
      </c>
      <c r="AP39" s="27">
        <v>115.65337371826172</v>
      </c>
      <c r="AQ39" s="27">
        <v>115.92025756835938</v>
      </c>
      <c r="AR39" s="27">
        <v>116.14137268066406</v>
      </c>
      <c r="AS39" s="27">
        <v>116.24956512451172</v>
      </c>
      <c r="AT39" s="27">
        <v>116.42947387695313</v>
      </c>
      <c r="AU39" s="27">
        <v>116.61396026611328</v>
      </c>
      <c r="AV39" s="27">
        <v>116.74791717529297</v>
      </c>
      <c r="AW39" s="27">
        <v>116.98289489746094</v>
      </c>
      <c r="AX39" s="28">
        <v>117.26380157470703</v>
      </c>
      <c r="AY39" s="28">
        <v>117.75229644775391</v>
      </c>
      <c r="AZ39" s="28">
        <v>118.00370025634766</v>
      </c>
      <c r="BA39" s="28">
        <v>118.17970275878906</v>
      </c>
      <c r="BB39" s="28">
        <v>118.15480041503906</v>
      </c>
      <c r="BC39" s="28">
        <v>118.27410125732422</v>
      </c>
      <c r="BD39" s="28">
        <v>118.41210174560547</v>
      </c>
      <c r="BE39" s="28">
        <v>118.57240295410156</v>
      </c>
      <c r="BF39" s="28">
        <v>118.74520111083984</v>
      </c>
      <c r="BG39" s="28">
        <v>118.93389892578125</v>
      </c>
      <c r="BH39" s="28">
        <v>119.14910125732422</v>
      </c>
      <c r="BI39" s="28">
        <v>119.36219787597656</v>
      </c>
      <c r="BJ39" s="28">
        <v>119.58339691162109</v>
      </c>
      <c r="BK39" s="29"/>
    </row>
    <row r="40" spans="1:63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3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3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3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3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3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3" x14ac:dyDescent="0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3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3" x14ac:dyDescent="0.25">
      <c r="A48" s="30"/>
      <c r="B48" s="30"/>
      <c r="C48" s="31"/>
      <c r="D48" s="3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x14ac:dyDescent="0.25">
      <c r="A49" s="30"/>
      <c r="B49" s="30"/>
      <c r="C49" s="31"/>
      <c r="D49" s="3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 x14ac:dyDescent="0.25">
      <c r="A50" s="30"/>
      <c r="B50" s="30"/>
      <c r="C50" s="31"/>
      <c r="D50" s="3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x14ac:dyDescent="0.25">
      <c r="A51" s="30"/>
      <c r="B51" s="30"/>
      <c r="C51" s="31"/>
      <c r="D51" s="3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 x14ac:dyDescent="0.25">
      <c r="A52" s="30"/>
      <c r="B52" s="30"/>
      <c r="C52" s="31"/>
      <c r="D52" s="3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 codeName="Sheet6">
    <tabColor rgb="FF00B050"/>
    <pageSetUpPr fitToPage="1"/>
  </sheetPr>
  <dimension ref="A1:BV143"/>
  <sheetViews>
    <sheetView showGridLines="0" workbookViewId="0">
      <pane xSplit="2" ySplit="4" topLeftCell="AP5" activePane="bottomRight" state="frozen"/>
      <selection activeCell="AV7" sqref="AV7"/>
      <selection pane="topRight" activeCell="AV7" sqref="AV7"/>
      <selection pane="bottomLeft" activeCell="AV7" sqref="AV7"/>
      <selection pane="bottomRight" activeCell="AX12" sqref="AX12"/>
    </sheetView>
  </sheetViews>
  <sheetFormatPr defaultColWidth="12" defaultRowHeight="10.5" x14ac:dyDescent="0.25"/>
  <cols>
    <col min="1" max="1" width="10.6640625" style="181" customWidth="1"/>
    <col min="2" max="2" width="41.5546875" style="181" customWidth="1"/>
    <col min="3" max="50" width="8.21875" style="181" customWidth="1"/>
    <col min="51" max="62" width="8.21875" style="182" customWidth="1"/>
    <col min="63" max="74" width="8.21875" style="181" customWidth="1"/>
    <col min="75" max="16384" width="12" style="181"/>
  </cols>
  <sheetData>
    <row r="1" spans="1:74" ht="13.15" customHeight="1" x14ac:dyDescent="0.3">
      <c r="A1" s="164" t="s">
        <v>73</v>
      </c>
      <c r="B1" s="165" t="s">
        <v>140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80"/>
    </row>
    <row r="2" spans="1:74" ht="12.5" x14ac:dyDescent="0.25">
      <c r="A2" s="166"/>
      <c r="B2" s="167" t="str">
        <f>"Energy Information Administration/Short-Term Energy Outlook - "&amp;[1]Dates!D1</f>
        <v>Energy Information Administration/Short-Term Energy Outlook - January 2010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80"/>
    </row>
    <row r="3" spans="1:74" s="185" customFormat="1" ht="13" x14ac:dyDescent="0.3">
      <c r="A3" s="183"/>
      <c r="B3" s="184"/>
      <c r="C3" s="169">
        <f>[1]Dates!D3</f>
        <v>2006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169">
        <f>C3+1</f>
        <v>2007</v>
      </c>
      <c r="P3" s="170"/>
      <c r="Q3" s="170"/>
      <c r="R3" s="170"/>
      <c r="S3" s="170"/>
      <c r="T3" s="170"/>
      <c r="U3" s="170"/>
      <c r="V3" s="170"/>
      <c r="W3" s="170"/>
      <c r="X3" s="135"/>
      <c r="Y3" s="135"/>
      <c r="Z3" s="136"/>
      <c r="AA3" s="171">
        <f>O3+1</f>
        <v>2008</v>
      </c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  <c r="AM3" s="171">
        <f>AA3+1</f>
        <v>2009</v>
      </c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6"/>
      <c r="AY3" s="171">
        <f>AM3+1</f>
        <v>2010</v>
      </c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40"/>
      <c r="BK3" s="171">
        <f>AY3+1</f>
        <v>2011</v>
      </c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6"/>
    </row>
    <row r="4" spans="1:74" s="185" customFormat="1" x14ac:dyDescent="0.25">
      <c r="A4" s="186"/>
      <c r="B4" s="187"/>
      <c r="C4" s="89" t="s">
        <v>75</v>
      </c>
      <c r="D4" s="89" t="s">
        <v>76</v>
      </c>
      <c r="E4" s="89" t="s">
        <v>77</v>
      </c>
      <c r="F4" s="89" t="s">
        <v>78</v>
      </c>
      <c r="G4" s="89" t="s">
        <v>79</v>
      </c>
      <c r="H4" s="89" t="s">
        <v>80</v>
      </c>
      <c r="I4" s="89" t="s">
        <v>81</v>
      </c>
      <c r="J4" s="89" t="s">
        <v>82</v>
      </c>
      <c r="K4" s="89" t="s">
        <v>83</v>
      </c>
      <c r="L4" s="89" t="s">
        <v>84</v>
      </c>
      <c r="M4" s="89" t="s">
        <v>85</v>
      </c>
      <c r="N4" s="89" t="s">
        <v>86</v>
      </c>
      <c r="O4" s="89" t="s">
        <v>75</v>
      </c>
      <c r="P4" s="89" t="s">
        <v>76</v>
      </c>
      <c r="Q4" s="89" t="s">
        <v>77</v>
      </c>
      <c r="R4" s="89" t="s">
        <v>78</v>
      </c>
      <c r="S4" s="89" t="s">
        <v>79</v>
      </c>
      <c r="T4" s="89" t="s">
        <v>80</v>
      </c>
      <c r="U4" s="89" t="s">
        <v>81</v>
      </c>
      <c r="V4" s="89" t="s">
        <v>82</v>
      </c>
      <c r="W4" s="89" t="s">
        <v>83</v>
      </c>
      <c r="X4" s="89" t="s">
        <v>84</v>
      </c>
      <c r="Y4" s="89" t="s">
        <v>85</v>
      </c>
      <c r="Z4" s="89" t="s">
        <v>86</v>
      </c>
      <c r="AA4" s="89" t="s">
        <v>75</v>
      </c>
      <c r="AB4" s="89" t="s">
        <v>76</v>
      </c>
      <c r="AC4" s="89" t="s">
        <v>77</v>
      </c>
      <c r="AD4" s="89" t="s">
        <v>78</v>
      </c>
      <c r="AE4" s="89" t="s">
        <v>79</v>
      </c>
      <c r="AF4" s="89" t="s">
        <v>80</v>
      </c>
      <c r="AG4" s="89" t="s">
        <v>81</v>
      </c>
      <c r="AH4" s="89" t="s">
        <v>82</v>
      </c>
      <c r="AI4" s="89" t="s">
        <v>83</v>
      </c>
      <c r="AJ4" s="89" t="s">
        <v>84</v>
      </c>
      <c r="AK4" s="89" t="s">
        <v>85</v>
      </c>
      <c r="AL4" s="89" t="s">
        <v>86</v>
      </c>
      <c r="AM4" s="89" t="s">
        <v>75</v>
      </c>
      <c r="AN4" s="89" t="s">
        <v>76</v>
      </c>
      <c r="AO4" s="89" t="s">
        <v>77</v>
      </c>
      <c r="AP4" s="89" t="s">
        <v>78</v>
      </c>
      <c r="AQ4" s="89" t="s">
        <v>79</v>
      </c>
      <c r="AR4" s="89" t="s">
        <v>80</v>
      </c>
      <c r="AS4" s="89" t="s">
        <v>81</v>
      </c>
      <c r="AT4" s="89" t="s">
        <v>82</v>
      </c>
      <c r="AU4" s="89" t="s">
        <v>83</v>
      </c>
      <c r="AV4" s="89" t="s">
        <v>84</v>
      </c>
      <c r="AW4" s="89" t="s">
        <v>85</v>
      </c>
      <c r="AX4" s="89" t="s">
        <v>86</v>
      </c>
      <c r="AY4" s="89" t="s">
        <v>75</v>
      </c>
      <c r="AZ4" s="89" t="s">
        <v>76</v>
      </c>
      <c r="BA4" s="89" t="s">
        <v>77</v>
      </c>
      <c r="BB4" s="89" t="s">
        <v>78</v>
      </c>
      <c r="BC4" s="89" t="s">
        <v>79</v>
      </c>
      <c r="BD4" s="89" t="s">
        <v>80</v>
      </c>
      <c r="BE4" s="89" t="s">
        <v>81</v>
      </c>
      <c r="BF4" s="89" t="s">
        <v>82</v>
      </c>
      <c r="BG4" s="89" t="s">
        <v>83</v>
      </c>
      <c r="BH4" s="89" t="s">
        <v>84</v>
      </c>
      <c r="BI4" s="89" t="s">
        <v>85</v>
      </c>
      <c r="BJ4" s="89" t="s">
        <v>86</v>
      </c>
      <c r="BK4" s="89" t="s">
        <v>75</v>
      </c>
      <c r="BL4" s="89" t="s">
        <v>76</v>
      </c>
      <c r="BM4" s="89" t="s">
        <v>77</v>
      </c>
      <c r="BN4" s="89" t="s">
        <v>78</v>
      </c>
      <c r="BO4" s="89" t="s">
        <v>79</v>
      </c>
      <c r="BP4" s="89" t="s">
        <v>80</v>
      </c>
      <c r="BQ4" s="89" t="s">
        <v>81</v>
      </c>
      <c r="BR4" s="89" t="s">
        <v>82</v>
      </c>
      <c r="BS4" s="89" t="s">
        <v>83</v>
      </c>
      <c r="BT4" s="89" t="s">
        <v>84</v>
      </c>
      <c r="BU4" s="89" t="s">
        <v>85</v>
      </c>
      <c r="BV4" s="89" t="s">
        <v>86</v>
      </c>
    </row>
    <row r="5" spans="1:74" ht="11.15" customHeight="1" x14ac:dyDescent="0.25">
      <c r="A5" s="188"/>
      <c r="B5" s="90" t="s">
        <v>87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</row>
    <row r="6" spans="1:74" ht="11.15" customHeight="1" x14ac:dyDescent="0.25">
      <c r="A6" s="93" t="s">
        <v>3</v>
      </c>
      <c r="B6" s="94" t="s">
        <v>88</v>
      </c>
      <c r="C6" s="95">
        <v>65.489999999999995</v>
      </c>
      <c r="D6" s="95">
        <v>61.63</v>
      </c>
      <c r="E6" s="95">
        <v>62.69</v>
      </c>
      <c r="F6" s="95">
        <v>69.44</v>
      </c>
      <c r="G6" s="95">
        <v>70.84</v>
      </c>
      <c r="H6" s="95">
        <v>70.95</v>
      </c>
      <c r="I6" s="95">
        <v>74.41</v>
      </c>
      <c r="J6" s="95">
        <v>73.040000000000006</v>
      </c>
      <c r="K6" s="95">
        <v>63.8</v>
      </c>
      <c r="L6" s="95">
        <v>58.89</v>
      </c>
      <c r="M6" s="95">
        <v>59.08</v>
      </c>
      <c r="N6" s="95">
        <v>61.96</v>
      </c>
      <c r="O6" s="95">
        <v>54.51</v>
      </c>
      <c r="P6" s="95">
        <v>59.28</v>
      </c>
      <c r="Q6" s="95">
        <v>60.44</v>
      </c>
      <c r="R6" s="95">
        <v>63.98</v>
      </c>
      <c r="S6" s="95">
        <v>63.45</v>
      </c>
      <c r="T6" s="95">
        <v>67.489999999999995</v>
      </c>
      <c r="U6" s="95">
        <v>74.12</v>
      </c>
      <c r="V6" s="95">
        <v>72.36</v>
      </c>
      <c r="W6" s="95">
        <v>79.91</v>
      </c>
      <c r="X6" s="95">
        <v>85.8</v>
      </c>
      <c r="Y6" s="95">
        <v>94.77</v>
      </c>
      <c r="Z6" s="95">
        <v>91.69</v>
      </c>
      <c r="AA6" s="95">
        <v>92.97</v>
      </c>
      <c r="AB6" s="95">
        <v>95.39</v>
      </c>
      <c r="AC6" s="95">
        <v>105.45</v>
      </c>
      <c r="AD6" s="95">
        <v>112.58</v>
      </c>
      <c r="AE6" s="95">
        <v>125.4</v>
      </c>
      <c r="AF6" s="95">
        <v>133.88</v>
      </c>
      <c r="AG6" s="95">
        <v>133.37</v>
      </c>
      <c r="AH6" s="95">
        <v>116.67</v>
      </c>
      <c r="AI6" s="95">
        <v>104.11</v>
      </c>
      <c r="AJ6" s="95">
        <v>76.61</v>
      </c>
      <c r="AK6" s="95">
        <v>57.31</v>
      </c>
      <c r="AL6" s="95">
        <v>41.12</v>
      </c>
      <c r="AM6" s="95">
        <v>41.68</v>
      </c>
      <c r="AN6" s="95">
        <v>39.090000000000003</v>
      </c>
      <c r="AO6" s="95">
        <v>47.94</v>
      </c>
      <c r="AP6" s="95">
        <v>49.66</v>
      </c>
      <c r="AQ6" s="95">
        <v>59.05</v>
      </c>
      <c r="AR6" s="95">
        <v>69.739999999999995</v>
      </c>
      <c r="AS6" s="95">
        <v>64.150000000000006</v>
      </c>
      <c r="AT6" s="95">
        <v>71.040000000000006</v>
      </c>
      <c r="AU6" s="95">
        <v>69.41</v>
      </c>
      <c r="AV6" s="95">
        <v>75.72</v>
      </c>
      <c r="AW6" s="95">
        <v>77.989999999999995</v>
      </c>
      <c r="AX6" s="95">
        <v>74.47</v>
      </c>
      <c r="AY6" s="96">
        <v>78</v>
      </c>
      <c r="AZ6" s="96">
        <v>77</v>
      </c>
      <c r="BA6" s="96">
        <v>76</v>
      </c>
      <c r="BB6" s="96">
        <v>78</v>
      </c>
      <c r="BC6" s="96">
        <v>80</v>
      </c>
      <c r="BD6" s="96">
        <v>82</v>
      </c>
      <c r="BE6" s="96">
        <v>82</v>
      </c>
      <c r="BF6" s="96">
        <v>81</v>
      </c>
      <c r="BG6" s="96">
        <v>80</v>
      </c>
      <c r="BH6" s="96">
        <v>81</v>
      </c>
      <c r="BI6" s="96">
        <v>81</v>
      </c>
      <c r="BJ6" s="96">
        <v>82</v>
      </c>
      <c r="BK6" s="96">
        <v>82</v>
      </c>
      <c r="BL6" s="96">
        <v>82</v>
      </c>
      <c r="BM6" s="96">
        <v>82</v>
      </c>
      <c r="BN6" s="96">
        <v>83</v>
      </c>
      <c r="BO6" s="96">
        <v>83</v>
      </c>
      <c r="BP6" s="96">
        <v>83</v>
      </c>
      <c r="BQ6" s="96">
        <v>84</v>
      </c>
      <c r="BR6" s="96">
        <v>84</v>
      </c>
      <c r="BS6" s="96">
        <v>84</v>
      </c>
      <c r="BT6" s="96">
        <v>85</v>
      </c>
      <c r="BU6" s="96">
        <v>85</v>
      </c>
      <c r="BV6" s="96">
        <v>85</v>
      </c>
    </row>
    <row r="7" spans="1:74" ht="11.15" customHeight="1" x14ac:dyDescent="0.25">
      <c r="A7" s="93" t="s">
        <v>5</v>
      </c>
      <c r="B7" s="94" t="s">
        <v>141</v>
      </c>
      <c r="C7" s="95">
        <v>55.85</v>
      </c>
      <c r="D7" s="95">
        <v>52.8</v>
      </c>
      <c r="E7" s="95">
        <v>55.31</v>
      </c>
      <c r="F7" s="95">
        <v>62.41</v>
      </c>
      <c r="G7" s="95">
        <v>64.39</v>
      </c>
      <c r="H7" s="95">
        <v>63.79</v>
      </c>
      <c r="I7" s="95">
        <v>67.989999999999995</v>
      </c>
      <c r="J7" s="95">
        <v>66.45</v>
      </c>
      <c r="K7" s="95">
        <v>57.29</v>
      </c>
      <c r="L7" s="95">
        <v>52.7</v>
      </c>
      <c r="M7" s="95">
        <v>52.7</v>
      </c>
      <c r="N7" s="95">
        <v>54.97</v>
      </c>
      <c r="O7" s="95">
        <v>49.57</v>
      </c>
      <c r="P7" s="95">
        <v>53.77</v>
      </c>
      <c r="Q7" s="95">
        <v>56.31</v>
      </c>
      <c r="R7" s="95">
        <v>60.45</v>
      </c>
      <c r="S7" s="95">
        <v>61.55</v>
      </c>
      <c r="T7" s="95">
        <v>65.239999999999995</v>
      </c>
      <c r="U7" s="95">
        <v>70.75</v>
      </c>
      <c r="V7" s="95">
        <v>68.28</v>
      </c>
      <c r="W7" s="95">
        <v>72.34</v>
      </c>
      <c r="X7" s="95">
        <v>78.61</v>
      </c>
      <c r="Y7" s="95">
        <v>85.53</v>
      </c>
      <c r="Z7" s="95">
        <v>83.21</v>
      </c>
      <c r="AA7" s="95">
        <v>84.82</v>
      </c>
      <c r="AB7" s="95">
        <v>87.41</v>
      </c>
      <c r="AC7" s="95">
        <v>97.03</v>
      </c>
      <c r="AD7" s="95">
        <v>104.94</v>
      </c>
      <c r="AE7" s="95">
        <v>116.55</v>
      </c>
      <c r="AF7" s="95">
        <v>126.22</v>
      </c>
      <c r="AG7" s="95">
        <v>127.77</v>
      </c>
      <c r="AH7" s="95">
        <v>111.21</v>
      </c>
      <c r="AI7" s="95">
        <v>96.38</v>
      </c>
      <c r="AJ7" s="95">
        <v>70.84</v>
      </c>
      <c r="AK7" s="95">
        <v>49.1</v>
      </c>
      <c r="AL7" s="95">
        <v>35.69</v>
      </c>
      <c r="AM7" s="95">
        <v>36.83</v>
      </c>
      <c r="AN7" s="95">
        <v>38.56</v>
      </c>
      <c r="AO7" s="95">
        <v>45.96</v>
      </c>
      <c r="AP7" s="95">
        <v>49.58</v>
      </c>
      <c r="AQ7" s="95">
        <v>56.77</v>
      </c>
      <c r="AR7" s="95">
        <v>66.37</v>
      </c>
      <c r="AS7" s="95">
        <v>63.46</v>
      </c>
      <c r="AT7" s="95">
        <v>68.12</v>
      </c>
      <c r="AU7" s="95">
        <v>67.650000000000006</v>
      </c>
      <c r="AV7" s="95">
        <v>74.09</v>
      </c>
      <c r="AW7" s="95">
        <v>74.25</v>
      </c>
      <c r="AX7" s="95">
        <v>71.25</v>
      </c>
      <c r="AY7" s="96">
        <v>75</v>
      </c>
      <c r="AZ7" s="96">
        <v>74</v>
      </c>
      <c r="BA7" s="96">
        <v>73</v>
      </c>
      <c r="BB7" s="96">
        <v>75</v>
      </c>
      <c r="BC7" s="96">
        <v>77</v>
      </c>
      <c r="BD7" s="96">
        <v>79</v>
      </c>
      <c r="BE7" s="96">
        <v>79</v>
      </c>
      <c r="BF7" s="96">
        <v>78</v>
      </c>
      <c r="BG7" s="96">
        <v>77</v>
      </c>
      <c r="BH7" s="96">
        <v>78</v>
      </c>
      <c r="BI7" s="96">
        <v>78</v>
      </c>
      <c r="BJ7" s="96">
        <v>79</v>
      </c>
      <c r="BK7" s="96">
        <v>79</v>
      </c>
      <c r="BL7" s="96">
        <v>79</v>
      </c>
      <c r="BM7" s="96">
        <v>79</v>
      </c>
      <c r="BN7" s="96">
        <v>80</v>
      </c>
      <c r="BO7" s="96">
        <v>80</v>
      </c>
      <c r="BP7" s="96">
        <v>80</v>
      </c>
      <c r="BQ7" s="96">
        <v>81</v>
      </c>
      <c r="BR7" s="96">
        <v>81</v>
      </c>
      <c r="BS7" s="96">
        <v>81</v>
      </c>
      <c r="BT7" s="96">
        <v>82</v>
      </c>
      <c r="BU7" s="96">
        <v>82</v>
      </c>
      <c r="BV7" s="96">
        <v>82</v>
      </c>
    </row>
    <row r="8" spans="1:74" ht="11.15" customHeight="1" x14ac:dyDescent="0.25">
      <c r="A8" s="93" t="s">
        <v>7</v>
      </c>
      <c r="B8" s="94" t="s">
        <v>142</v>
      </c>
      <c r="C8" s="95">
        <v>57.33</v>
      </c>
      <c r="D8" s="95">
        <v>54.82</v>
      </c>
      <c r="E8" s="95">
        <v>56.38</v>
      </c>
      <c r="F8" s="95">
        <v>62.98</v>
      </c>
      <c r="G8" s="95">
        <v>65.34</v>
      </c>
      <c r="H8" s="95">
        <v>65.13</v>
      </c>
      <c r="I8" s="95">
        <v>68.86</v>
      </c>
      <c r="J8" s="95">
        <v>67.77</v>
      </c>
      <c r="K8" s="95">
        <v>58.92</v>
      </c>
      <c r="L8" s="95">
        <v>54.04</v>
      </c>
      <c r="M8" s="95">
        <v>53.61</v>
      </c>
      <c r="N8" s="95">
        <v>55.98</v>
      </c>
      <c r="O8" s="95">
        <v>50.77</v>
      </c>
      <c r="P8" s="95">
        <v>54.45</v>
      </c>
      <c r="Q8" s="95">
        <v>56.84</v>
      </c>
      <c r="R8" s="95">
        <v>60.68</v>
      </c>
      <c r="S8" s="95">
        <v>61.71</v>
      </c>
      <c r="T8" s="95">
        <v>65.14</v>
      </c>
      <c r="U8" s="95">
        <v>71.239999999999995</v>
      </c>
      <c r="V8" s="95">
        <v>69.459999999999994</v>
      </c>
      <c r="W8" s="95">
        <v>73.540000000000006</v>
      </c>
      <c r="X8" s="95">
        <v>79.87</v>
      </c>
      <c r="Y8" s="95">
        <v>86.78</v>
      </c>
      <c r="Z8" s="95">
        <v>85.29</v>
      </c>
      <c r="AA8" s="95">
        <v>86.48</v>
      </c>
      <c r="AB8" s="95">
        <v>89.07</v>
      </c>
      <c r="AC8" s="95">
        <v>98.01</v>
      </c>
      <c r="AD8" s="95">
        <v>106.21</v>
      </c>
      <c r="AE8" s="95">
        <v>117.64</v>
      </c>
      <c r="AF8" s="95">
        <v>127.32</v>
      </c>
      <c r="AG8" s="95">
        <v>129.03</v>
      </c>
      <c r="AH8" s="95">
        <v>113.71</v>
      </c>
      <c r="AI8" s="95">
        <v>98.91</v>
      </c>
      <c r="AJ8" s="95">
        <v>74.22</v>
      </c>
      <c r="AK8" s="95">
        <v>53.33</v>
      </c>
      <c r="AL8" s="95">
        <v>37.67</v>
      </c>
      <c r="AM8" s="95">
        <v>37.44</v>
      </c>
      <c r="AN8" s="95">
        <v>38.15</v>
      </c>
      <c r="AO8" s="95">
        <v>45.57</v>
      </c>
      <c r="AP8" s="95">
        <v>48.78</v>
      </c>
      <c r="AQ8" s="95">
        <v>55.96</v>
      </c>
      <c r="AR8" s="95">
        <v>65.67</v>
      </c>
      <c r="AS8" s="95">
        <v>63.58</v>
      </c>
      <c r="AT8" s="95">
        <v>67.989999999999995</v>
      </c>
      <c r="AU8" s="95">
        <v>67.739999999999995</v>
      </c>
      <c r="AV8" s="95">
        <v>73.5</v>
      </c>
      <c r="AW8" s="95">
        <v>74.5</v>
      </c>
      <c r="AX8" s="95">
        <v>71.5</v>
      </c>
      <c r="AY8" s="96">
        <v>75</v>
      </c>
      <c r="AZ8" s="96">
        <v>74</v>
      </c>
      <c r="BA8" s="96">
        <v>73</v>
      </c>
      <c r="BB8" s="96">
        <v>75</v>
      </c>
      <c r="BC8" s="96">
        <v>77</v>
      </c>
      <c r="BD8" s="96">
        <v>79</v>
      </c>
      <c r="BE8" s="96">
        <v>79</v>
      </c>
      <c r="BF8" s="96">
        <v>78</v>
      </c>
      <c r="BG8" s="96">
        <v>77</v>
      </c>
      <c r="BH8" s="96">
        <v>78</v>
      </c>
      <c r="BI8" s="96">
        <v>78</v>
      </c>
      <c r="BJ8" s="96">
        <v>79</v>
      </c>
      <c r="BK8" s="96">
        <v>79</v>
      </c>
      <c r="BL8" s="96">
        <v>79</v>
      </c>
      <c r="BM8" s="96">
        <v>79</v>
      </c>
      <c r="BN8" s="96">
        <v>80</v>
      </c>
      <c r="BO8" s="96">
        <v>80</v>
      </c>
      <c r="BP8" s="96">
        <v>80</v>
      </c>
      <c r="BQ8" s="96">
        <v>81</v>
      </c>
      <c r="BR8" s="96">
        <v>81</v>
      </c>
      <c r="BS8" s="96">
        <v>81</v>
      </c>
      <c r="BT8" s="96">
        <v>82</v>
      </c>
      <c r="BU8" s="96">
        <v>82</v>
      </c>
      <c r="BV8" s="96">
        <v>82</v>
      </c>
    </row>
    <row r="9" spans="1:74" ht="11.15" customHeight="1" x14ac:dyDescent="0.25">
      <c r="A9" s="188"/>
      <c r="B9" s="90" t="s">
        <v>143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</row>
    <row r="10" spans="1:74" ht="11.15" customHeight="1" x14ac:dyDescent="0.25">
      <c r="A10" s="188"/>
      <c r="B10" s="90" t="s">
        <v>94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</row>
    <row r="11" spans="1:74" ht="11.15" customHeight="1" x14ac:dyDescent="0.25">
      <c r="A11" s="93" t="s">
        <v>9</v>
      </c>
      <c r="B11" s="94" t="s">
        <v>95</v>
      </c>
      <c r="C11" s="99">
        <v>174.9</v>
      </c>
      <c r="D11" s="99">
        <v>166</v>
      </c>
      <c r="E11" s="99">
        <v>187.1</v>
      </c>
      <c r="F11" s="99">
        <v>219.7</v>
      </c>
      <c r="G11" s="99">
        <v>226.3</v>
      </c>
      <c r="H11" s="99">
        <v>227.9</v>
      </c>
      <c r="I11" s="99">
        <v>239.5</v>
      </c>
      <c r="J11" s="99">
        <v>226</v>
      </c>
      <c r="K11" s="99">
        <v>180</v>
      </c>
      <c r="L11" s="99">
        <v>164.1</v>
      </c>
      <c r="M11" s="99">
        <v>166.7</v>
      </c>
      <c r="N11" s="99">
        <v>172.8</v>
      </c>
      <c r="O11" s="99">
        <v>157</v>
      </c>
      <c r="P11" s="99">
        <v>171.7</v>
      </c>
      <c r="Q11" s="99">
        <v>199.5</v>
      </c>
      <c r="R11" s="99">
        <v>226.4</v>
      </c>
      <c r="S11" s="99">
        <v>249.5</v>
      </c>
      <c r="T11" s="99">
        <v>236.1</v>
      </c>
      <c r="U11" s="99">
        <v>230.7</v>
      </c>
      <c r="V11" s="99">
        <v>215.2</v>
      </c>
      <c r="W11" s="99">
        <v>219.5</v>
      </c>
      <c r="X11" s="99">
        <v>221.8</v>
      </c>
      <c r="Y11" s="99">
        <v>245.8</v>
      </c>
      <c r="Z11" s="99">
        <v>235.8</v>
      </c>
      <c r="AA11" s="99">
        <v>239.5</v>
      </c>
      <c r="AB11" s="99">
        <v>243.6</v>
      </c>
      <c r="AC11" s="99">
        <v>264</v>
      </c>
      <c r="AD11" s="99">
        <v>285.8</v>
      </c>
      <c r="AE11" s="99">
        <v>317.2</v>
      </c>
      <c r="AF11" s="99">
        <v>341.7</v>
      </c>
      <c r="AG11" s="99">
        <v>334.8</v>
      </c>
      <c r="AH11" s="99">
        <v>307.89999999999998</v>
      </c>
      <c r="AI11" s="99">
        <v>300</v>
      </c>
      <c r="AJ11" s="99">
        <v>214.9</v>
      </c>
      <c r="AK11" s="99">
        <v>139.30000000000001</v>
      </c>
      <c r="AL11" s="99">
        <v>106.1</v>
      </c>
      <c r="AM11" s="99">
        <v>124.5</v>
      </c>
      <c r="AN11" s="99">
        <v>133.19999999999999</v>
      </c>
      <c r="AO11" s="99">
        <v>139.69999999999999</v>
      </c>
      <c r="AP11" s="99">
        <v>148.19999999999999</v>
      </c>
      <c r="AQ11" s="99">
        <v>176.2</v>
      </c>
      <c r="AR11" s="99">
        <v>202.4</v>
      </c>
      <c r="AS11" s="99">
        <v>186.7</v>
      </c>
      <c r="AT11" s="99">
        <v>202.6</v>
      </c>
      <c r="AU11" s="99">
        <v>191.5</v>
      </c>
      <c r="AV11" s="99">
        <v>197.5</v>
      </c>
      <c r="AW11" s="99">
        <v>206.3817</v>
      </c>
      <c r="AX11" s="99">
        <v>201.2525</v>
      </c>
      <c r="AY11" s="100">
        <v>210.09450000000001</v>
      </c>
      <c r="AZ11" s="100">
        <v>208.07429999999999</v>
      </c>
      <c r="BA11" s="100">
        <v>209.6464</v>
      </c>
      <c r="BB11" s="100">
        <v>219.14</v>
      </c>
      <c r="BC11" s="100">
        <v>228.70910000000001</v>
      </c>
      <c r="BD11" s="100">
        <v>236.2723</v>
      </c>
      <c r="BE11" s="100">
        <v>235.03550000000001</v>
      </c>
      <c r="BF11" s="100">
        <v>231.10339999999999</v>
      </c>
      <c r="BG11" s="100">
        <v>223.22110000000001</v>
      </c>
      <c r="BH11" s="100">
        <v>221.0198</v>
      </c>
      <c r="BI11" s="100">
        <v>217.2022</v>
      </c>
      <c r="BJ11" s="100">
        <v>217.33369999999999</v>
      </c>
      <c r="BK11" s="100">
        <v>220.90129999999999</v>
      </c>
      <c r="BL11" s="100">
        <v>223.4579</v>
      </c>
      <c r="BM11" s="100">
        <v>226.01150000000001</v>
      </c>
      <c r="BN11" s="100">
        <v>232.9743</v>
      </c>
      <c r="BO11" s="100">
        <v>238.25909999999999</v>
      </c>
      <c r="BP11" s="100">
        <v>241.0189</v>
      </c>
      <c r="BQ11" s="100">
        <v>242.4289</v>
      </c>
      <c r="BR11" s="100">
        <v>241.01009999999999</v>
      </c>
      <c r="BS11" s="100">
        <v>236.2595</v>
      </c>
      <c r="BT11" s="100">
        <v>233.5026</v>
      </c>
      <c r="BU11" s="100">
        <v>229.67060000000001</v>
      </c>
      <c r="BV11" s="100">
        <v>226.93170000000001</v>
      </c>
    </row>
    <row r="12" spans="1:74" s="189" customFormat="1" ht="11.15" customHeight="1" x14ac:dyDescent="0.25">
      <c r="A12" s="189" t="s">
        <v>96</v>
      </c>
      <c r="B12" s="101" t="s">
        <v>97</v>
      </c>
      <c r="C12" s="102">
        <v>181</v>
      </c>
      <c r="D12" s="102">
        <v>180.6</v>
      </c>
      <c r="E12" s="102">
        <v>190.1</v>
      </c>
      <c r="F12" s="102">
        <v>212.2</v>
      </c>
      <c r="G12" s="102">
        <v>218.6</v>
      </c>
      <c r="H12" s="102">
        <v>218.7</v>
      </c>
      <c r="I12" s="102">
        <v>225.1</v>
      </c>
      <c r="J12" s="102">
        <v>234</v>
      </c>
      <c r="K12" s="102">
        <v>191.1</v>
      </c>
      <c r="L12" s="102">
        <v>182.7</v>
      </c>
      <c r="M12" s="102">
        <v>186.7</v>
      </c>
      <c r="N12" s="102">
        <v>188.6</v>
      </c>
      <c r="O12" s="102">
        <v>169.5</v>
      </c>
      <c r="P12" s="102">
        <v>182.4</v>
      </c>
      <c r="Q12" s="102">
        <v>197.9</v>
      </c>
      <c r="R12" s="102">
        <v>211.6</v>
      </c>
      <c r="S12" s="102">
        <v>210.1</v>
      </c>
      <c r="T12" s="102">
        <v>214.7</v>
      </c>
      <c r="U12" s="102">
        <v>222</v>
      </c>
      <c r="V12" s="102">
        <v>219.3</v>
      </c>
      <c r="W12" s="102">
        <v>232.2</v>
      </c>
      <c r="X12" s="102">
        <v>242.6</v>
      </c>
      <c r="Y12" s="102">
        <v>269.8</v>
      </c>
      <c r="Z12" s="102">
        <v>259.89999999999998</v>
      </c>
      <c r="AA12" s="102">
        <v>258.10000000000002</v>
      </c>
      <c r="AB12" s="102">
        <v>273.8</v>
      </c>
      <c r="AC12" s="102">
        <v>315.89999999999998</v>
      </c>
      <c r="AD12" s="102">
        <v>335.8</v>
      </c>
      <c r="AE12" s="102">
        <v>371.2</v>
      </c>
      <c r="AF12" s="102">
        <v>385.9</v>
      </c>
      <c r="AG12" s="102">
        <v>387.6</v>
      </c>
      <c r="AH12" s="102">
        <v>333.9</v>
      </c>
      <c r="AI12" s="102">
        <v>316</v>
      </c>
      <c r="AJ12" s="102">
        <v>251.6</v>
      </c>
      <c r="AK12" s="102">
        <v>195.5</v>
      </c>
      <c r="AL12" s="102">
        <v>147</v>
      </c>
      <c r="AM12" s="102">
        <v>147.9</v>
      </c>
      <c r="AN12" s="102">
        <v>132.6</v>
      </c>
      <c r="AO12" s="102">
        <v>131.30000000000001</v>
      </c>
      <c r="AP12" s="102">
        <v>145.6</v>
      </c>
      <c r="AQ12" s="102">
        <v>152.9</v>
      </c>
      <c r="AR12" s="102">
        <v>182.8</v>
      </c>
      <c r="AS12" s="102">
        <v>174.4</v>
      </c>
      <c r="AT12" s="102">
        <v>193.6</v>
      </c>
      <c r="AU12" s="102">
        <v>184.8</v>
      </c>
      <c r="AV12" s="102">
        <v>197.6</v>
      </c>
      <c r="AW12" s="102">
        <v>204.2595</v>
      </c>
      <c r="AX12" s="102">
        <v>202.40049999999999</v>
      </c>
      <c r="AY12" s="103">
        <v>213.91</v>
      </c>
      <c r="AZ12" s="103">
        <v>214.32749999999999</v>
      </c>
      <c r="BA12" s="103">
        <v>213.84350000000001</v>
      </c>
      <c r="BB12" s="103">
        <v>219.9615</v>
      </c>
      <c r="BC12" s="103">
        <v>224.21109999999999</v>
      </c>
      <c r="BD12" s="103">
        <v>228.0856</v>
      </c>
      <c r="BE12" s="103">
        <v>227.49799999999999</v>
      </c>
      <c r="BF12" s="103">
        <v>224.85939999999999</v>
      </c>
      <c r="BG12" s="103">
        <v>223.3296</v>
      </c>
      <c r="BH12" s="103">
        <v>226.7491</v>
      </c>
      <c r="BI12" s="103">
        <v>225.65819999999999</v>
      </c>
      <c r="BJ12" s="103">
        <v>224.5575</v>
      </c>
      <c r="BK12" s="103">
        <v>224.7114</v>
      </c>
      <c r="BL12" s="103">
        <v>227.64660000000001</v>
      </c>
      <c r="BM12" s="103">
        <v>230.3963</v>
      </c>
      <c r="BN12" s="103">
        <v>236.15</v>
      </c>
      <c r="BO12" s="103">
        <v>234.8819</v>
      </c>
      <c r="BP12" s="103">
        <v>235.1977</v>
      </c>
      <c r="BQ12" s="103">
        <v>236.49189999999999</v>
      </c>
      <c r="BR12" s="103">
        <v>238.04740000000001</v>
      </c>
      <c r="BS12" s="103">
        <v>238.28489999999999</v>
      </c>
      <c r="BT12" s="103">
        <v>241.50380000000001</v>
      </c>
      <c r="BU12" s="103">
        <v>241.98820000000001</v>
      </c>
      <c r="BV12" s="103">
        <v>238.62289999999999</v>
      </c>
    </row>
    <row r="13" spans="1:74" ht="11.15" customHeight="1" x14ac:dyDescent="0.25">
      <c r="A13" s="93" t="s">
        <v>15</v>
      </c>
      <c r="B13" s="94" t="s">
        <v>98</v>
      </c>
      <c r="C13" s="99">
        <v>175.6</v>
      </c>
      <c r="D13" s="99">
        <v>171.1</v>
      </c>
      <c r="E13" s="99">
        <v>179.1</v>
      </c>
      <c r="F13" s="99">
        <v>197.2</v>
      </c>
      <c r="G13" s="99">
        <v>201.4</v>
      </c>
      <c r="H13" s="99">
        <v>198.4</v>
      </c>
      <c r="I13" s="99">
        <v>199.9</v>
      </c>
      <c r="J13" s="99">
        <v>206.2</v>
      </c>
      <c r="K13" s="99">
        <v>179.7</v>
      </c>
      <c r="L13" s="99">
        <v>171.6</v>
      </c>
      <c r="M13" s="99">
        <v>169.9</v>
      </c>
      <c r="N13" s="99">
        <v>175.3</v>
      </c>
      <c r="O13" s="99">
        <v>161.19999999999999</v>
      </c>
      <c r="P13" s="99">
        <v>172.9</v>
      </c>
      <c r="Q13" s="99">
        <v>178.1</v>
      </c>
      <c r="R13" s="99">
        <v>191</v>
      </c>
      <c r="S13" s="99">
        <v>194.9</v>
      </c>
      <c r="T13" s="99">
        <v>201.4</v>
      </c>
      <c r="U13" s="99">
        <v>207.1</v>
      </c>
      <c r="V13" s="99">
        <v>202.1</v>
      </c>
      <c r="W13" s="99">
        <v>213.3</v>
      </c>
      <c r="X13" s="99">
        <v>226</v>
      </c>
      <c r="Y13" s="99">
        <v>256.89999999999998</v>
      </c>
      <c r="Z13" s="99">
        <v>257</v>
      </c>
      <c r="AA13" s="99">
        <v>256.60000000000002</v>
      </c>
      <c r="AB13" s="99">
        <v>260.89999999999998</v>
      </c>
      <c r="AC13" s="99">
        <v>297.60000000000002</v>
      </c>
      <c r="AD13" s="99">
        <v>319.39999999999998</v>
      </c>
      <c r="AE13" s="99">
        <v>353.8</v>
      </c>
      <c r="AF13" s="99">
        <v>376</v>
      </c>
      <c r="AG13" s="99">
        <v>380.2</v>
      </c>
      <c r="AH13" s="99">
        <v>328.7</v>
      </c>
      <c r="AI13" s="99">
        <v>300</v>
      </c>
      <c r="AJ13" s="99">
        <v>240</v>
      </c>
      <c r="AK13" s="99">
        <v>194.7</v>
      </c>
      <c r="AL13" s="99">
        <v>157.9</v>
      </c>
      <c r="AM13" s="99">
        <v>155</v>
      </c>
      <c r="AN13" s="99">
        <v>142.1</v>
      </c>
      <c r="AO13" s="99">
        <v>135.80000000000001</v>
      </c>
      <c r="AP13" s="99">
        <v>139.69999999999999</v>
      </c>
      <c r="AQ13" s="99">
        <v>146.19999999999999</v>
      </c>
      <c r="AR13" s="99">
        <v>174.4</v>
      </c>
      <c r="AS13" s="99">
        <v>165.6</v>
      </c>
      <c r="AT13" s="99">
        <v>180.4</v>
      </c>
      <c r="AU13" s="99">
        <v>177.3</v>
      </c>
      <c r="AV13" s="99">
        <v>191.7</v>
      </c>
      <c r="AW13" s="99">
        <v>199.21700000000001</v>
      </c>
      <c r="AX13" s="99">
        <v>197.36369999999999</v>
      </c>
      <c r="AY13" s="100">
        <v>210.5146</v>
      </c>
      <c r="AZ13" s="100">
        <v>209.93799999999999</v>
      </c>
      <c r="BA13" s="100">
        <v>206.4032</v>
      </c>
      <c r="BB13" s="100">
        <v>209.39009999999999</v>
      </c>
      <c r="BC13" s="100">
        <v>213.00309999999999</v>
      </c>
      <c r="BD13" s="100">
        <v>216.51660000000001</v>
      </c>
      <c r="BE13" s="100">
        <v>216.68430000000001</v>
      </c>
      <c r="BF13" s="100">
        <v>215.1148</v>
      </c>
      <c r="BG13" s="100">
        <v>213.8004</v>
      </c>
      <c r="BH13" s="100">
        <v>216.92679999999999</v>
      </c>
      <c r="BI13" s="100">
        <v>218.56909999999999</v>
      </c>
      <c r="BJ13" s="100">
        <v>222.28309999999999</v>
      </c>
      <c r="BK13" s="100">
        <v>223.3837</v>
      </c>
      <c r="BL13" s="100">
        <v>224.00579999999999</v>
      </c>
      <c r="BM13" s="100">
        <v>223.72319999999999</v>
      </c>
      <c r="BN13" s="100">
        <v>224.5684</v>
      </c>
      <c r="BO13" s="100">
        <v>222.55250000000001</v>
      </c>
      <c r="BP13" s="100">
        <v>222.28620000000001</v>
      </c>
      <c r="BQ13" s="100">
        <v>224.27799999999999</v>
      </c>
      <c r="BR13" s="100">
        <v>225.5385</v>
      </c>
      <c r="BS13" s="100">
        <v>226.97720000000001</v>
      </c>
      <c r="BT13" s="100">
        <v>230.9393</v>
      </c>
      <c r="BU13" s="100">
        <v>233.3527</v>
      </c>
      <c r="BV13" s="100">
        <v>233.8777</v>
      </c>
    </row>
    <row r="14" spans="1:74" ht="11.15" customHeight="1" x14ac:dyDescent="0.25">
      <c r="A14" s="188"/>
      <c r="B14" s="90" t="s">
        <v>99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</row>
    <row r="15" spans="1:74" ht="11.15" customHeight="1" x14ac:dyDescent="0.25">
      <c r="A15" s="93" t="s">
        <v>23</v>
      </c>
      <c r="B15" s="94" t="s">
        <v>100</v>
      </c>
      <c r="C15" s="99">
        <v>184.2</v>
      </c>
      <c r="D15" s="99">
        <v>185.5</v>
      </c>
      <c r="E15" s="99">
        <v>187.5</v>
      </c>
      <c r="F15" s="99">
        <v>204.8</v>
      </c>
      <c r="G15" s="99">
        <v>215.6</v>
      </c>
      <c r="H15" s="99">
        <v>215.9</v>
      </c>
      <c r="I15" s="99">
        <v>217.8</v>
      </c>
      <c r="J15" s="99">
        <v>222.9</v>
      </c>
      <c r="K15" s="99">
        <v>199.8</v>
      </c>
      <c r="L15" s="99">
        <v>183.2</v>
      </c>
      <c r="M15" s="99">
        <v>179.9</v>
      </c>
      <c r="N15" s="99">
        <v>193.5</v>
      </c>
      <c r="O15" s="99">
        <v>175.8</v>
      </c>
      <c r="P15" s="99">
        <v>179</v>
      </c>
      <c r="Q15" s="99">
        <v>187.2</v>
      </c>
      <c r="R15" s="99">
        <v>203.9</v>
      </c>
      <c r="S15" s="99">
        <v>210.5</v>
      </c>
      <c r="T15" s="99">
        <v>213.2</v>
      </c>
      <c r="U15" s="99">
        <v>218.5</v>
      </c>
      <c r="V15" s="99">
        <v>216</v>
      </c>
      <c r="W15" s="99">
        <v>225</v>
      </c>
      <c r="X15" s="99">
        <v>237.7</v>
      </c>
      <c r="Y15" s="99">
        <v>268.39999999999998</v>
      </c>
      <c r="Z15" s="99">
        <v>268.5</v>
      </c>
      <c r="AA15" s="99">
        <v>268.60000000000002</v>
      </c>
      <c r="AB15" s="99">
        <v>269.39999999999998</v>
      </c>
      <c r="AC15" s="99">
        <v>311.89999999999998</v>
      </c>
      <c r="AD15" s="99">
        <v>333.3</v>
      </c>
      <c r="AE15" s="99">
        <v>365.9</v>
      </c>
      <c r="AF15" s="99">
        <v>393.3</v>
      </c>
      <c r="AG15" s="99">
        <v>400.9</v>
      </c>
      <c r="AH15" s="99">
        <v>342.6</v>
      </c>
      <c r="AI15" s="99">
        <v>326.5</v>
      </c>
      <c r="AJ15" s="99">
        <v>260.3</v>
      </c>
      <c r="AK15" s="99">
        <v>198.8</v>
      </c>
      <c r="AL15" s="99">
        <v>151.80000000000001</v>
      </c>
      <c r="AM15" s="99">
        <v>148.19999999999999</v>
      </c>
      <c r="AN15" s="99">
        <v>136</v>
      </c>
      <c r="AO15" s="99">
        <v>128.1</v>
      </c>
      <c r="AP15" s="99">
        <v>145.69999999999999</v>
      </c>
      <c r="AQ15" s="99">
        <v>148.69999999999999</v>
      </c>
      <c r="AR15" s="99">
        <v>181.8</v>
      </c>
      <c r="AS15" s="99">
        <v>177.4</v>
      </c>
      <c r="AT15" s="99">
        <v>192.2</v>
      </c>
      <c r="AU15" s="99">
        <v>183.5</v>
      </c>
      <c r="AV15" s="99">
        <v>193.1</v>
      </c>
      <c r="AW15" s="99">
        <v>203.73849999999999</v>
      </c>
      <c r="AX15" s="99">
        <v>205.34059999999999</v>
      </c>
      <c r="AY15" s="100">
        <v>215.7525</v>
      </c>
      <c r="AZ15" s="100">
        <v>215.6798</v>
      </c>
      <c r="BA15" s="100">
        <v>215.27699999999999</v>
      </c>
      <c r="BB15" s="100">
        <v>218.71250000000001</v>
      </c>
      <c r="BC15" s="100">
        <v>223.89609999999999</v>
      </c>
      <c r="BD15" s="100">
        <v>226.76259999999999</v>
      </c>
      <c r="BE15" s="100">
        <v>227.40289999999999</v>
      </c>
      <c r="BF15" s="100">
        <v>224.6361</v>
      </c>
      <c r="BG15" s="100">
        <v>223.64699999999999</v>
      </c>
      <c r="BH15" s="100">
        <v>226.2809</v>
      </c>
      <c r="BI15" s="100">
        <v>225.0915</v>
      </c>
      <c r="BJ15" s="100">
        <v>227.40430000000001</v>
      </c>
      <c r="BK15" s="100">
        <v>227.9521</v>
      </c>
      <c r="BL15" s="100">
        <v>229.68889999999999</v>
      </c>
      <c r="BM15" s="100">
        <v>231.4316</v>
      </c>
      <c r="BN15" s="100">
        <v>234.94579999999999</v>
      </c>
      <c r="BO15" s="100">
        <v>234.24619999999999</v>
      </c>
      <c r="BP15" s="100">
        <v>234.31290000000001</v>
      </c>
      <c r="BQ15" s="100">
        <v>236.16499999999999</v>
      </c>
      <c r="BR15" s="100">
        <v>237.30770000000001</v>
      </c>
      <c r="BS15" s="100">
        <v>238.38460000000001</v>
      </c>
      <c r="BT15" s="100">
        <v>241.06020000000001</v>
      </c>
      <c r="BU15" s="100">
        <v>241.2276</v>
      </c>
      <c r="BV15" s="100">
        <v>241.74850000000001</v>
      </c>
    </row>
    <row r="16" spans="1:74" ht="10.9" customHeight="1" x14ac:dyDescent="0.25">
      <c r="A16" s="93" t="s">
        <v>21</v>
      </c>
      <c r="B16" s="94" t="s">
        <v>101</v>
      </c>
      <c r="C16" s="99">
        <v>123.9</v>
      </c>
      <c r="D16" s="99">
        <v>125.2</v>
      </c>
      <c r="E16" s="99">
        <v>125</v>
      </c>
      <c r="F16" s="99">
        <v>127.5</v>
      </c>
      <c r="G16" s="99">
        <v>131.69999999999999</v>
      </c>
      <c r="H16" s="99">
        <v>128.6</v>
      </c>
      <c r="I16" s="99">
        <v>127.8</v>
      </c>
      <c r="J16" s="99">
        <v>130.30000000000001</v>
      </c>
      <c r="K16" s="99">
        <v>116</v>
      </c>
      <c r="L16" s="99">
        <v>109.3</v>
      </c>
      <c r="M16" s="99">
        <v>108.7</v>
      </c>
      <c r="N16" s="99">
        <v>109.9</v>
      </c>
      <c r="O16" s="99">
        <v>105.8</v>
      </c>
      <c r="P16" s="99">
        <v>112.6</v>
      </c>
      <c r="Q16" s="99">
        <v>115</v>
      </c>
      <c r="R16" s="99">
        <v>120.9</v>
      </c>
      <c r="S16" s="99">
        <v>130.1</v>
      </c>
      <c r="T16" s="99">
        <v>135.69999999999999</v>
      </c>
      <c r="U16" s="99">
        <v>141.5</v>
      </c>
      <c r="V16" s="99">
        <v>146.19999999999999</v>
      </c>
      <c r="W16" s="99">
        <v>145</v>
      </c>
      <c r="X16" s="99">
        <v>157.30000000000001</v>
      </c>
      <c r="Y16" s="99">
        <v>180.3</v>
      </c>
      <c r="Z16" s="99">
        <v>184.2</v>
      </c>
      <c r="AA16" s="99">
        <v>186</v>
      </c>
      <c r="AB16" s="99">
        <v>180.1</v>
      </c>
      <c r="AC16" s="99">
        <v>193.4</v>
      </c>
      <c r="AD16" s="99">
        <v>198.3</v>
      </c>
      <c r="AE16" s="99">
        <v>213.2</v>
      </c>
      <c r="AF16" s="99">
        <v>243.3</v>
      </c>
      <c r="AG16" s="99">
        <v>272.39999999999998</v>
      </c>
      <c r="AH16" s="99">
        <v>269.39999999999998</v>
      </c>
      <c r="AI16" s="99">
        <v>241.2</v>
      </c>
      <c r="AJ16" s="99">
        <v>185.9</v>
      </c>
      <c r="AK16" s="99">
        <v>122.5</v>
      </c>
      <c r="AL16" s="99">
        <v>102.1</v>
      </c>
      <c r="AM16" s="99">
        <v>104.9</v>
      </c>
      <c r="AN16" s="99">
        <v>106.8</v>
      </c>
      <c r="AO16" s="99">
        <v>103</v>
      </c>
      <c r="AP16" s="99">
        <v>106.6</v>
      </c>
      <c r="AQ16" s="99">
        <v>123.4</v>
      </c>
      <c r="AR16" s="99">
        <v>144.69999999999999</v>
      </c>
      <c r="AS16" s="99">
        <v>140.4</v>
      </c>
      <c r="AT16" s="99">
        <v>153.6</v>
      </c>
      <c r="AU16" s="99">
        <v>154</v>
      </c>
      <c r="AV16" s="99">
        <v>155.30000000000001</v>
      </c>
      <c r="AW16" s="99">
        <v>173.18340000000001</v>
      </c>
      <c r="AX16" s="99">
        <v>173.58590000000001</v>
      </c>
      <c r="AY16" s="100">
        <v>179.608</v>
      </c>
      <c r="AZ16" s="100">
        <v>177.1156</v>
      </c>
      <c r="BA16" s="100">
        <v>173.03469999999999</v>
      </c>
      <c r="BB16" s="100">
        <v>173.6635</v>
      </c>
      <c r="BC16" s="100">
        <v>176.9359</v>
      </c>
      <c r="BD16" s="100">
        <v>180.3878</v>
      </c>
      <c r="BE16" s="100">
        <v>178.89500000000001</v>
      </c>
      <c r="BF16" s="100">
        <v>177.50729999999999</v>
      </c>
      <c r="BG16" s="100">
        <v>176.37119999999999</v>
      </c>
      <c r="BH16" s="100">
        <v>179.68940000000001</v>
      </c>
      <c r="BI16" s="100">
        <v>181.20779999999999</v>
      </c>
      <c r="BJ16" s="100">
        <v>182.9487</v>
      </c>
      <c r="BK16" s="100">
        <v>185.29920000000001</v>
      </c>
      <c r="BL16" s="100">
        <v>184.86109999999999</v>
      </c>
      <c r="BM16" s="100">
        <v>182.91579999999999</v>
      </c>
      <c r="BN16" s="100">
        <v>182.93969999999999</v>
      </c>
      <c r="BO16" s="100">
        <v>183.9417</v>
      </c>
      <c r="BP16" s="100">
        <v>184.62620000000001</v>
      </c>
      <c r="BQ16" s="100">
        <v>184.15950000000001</v>
      </c>
      <c r="BR16" s="100">
        <v>184.0658</v>
      </c>
      <c r="BS16" s="100">
        <v>184.4409</v>
      </c>
      <c r="BT16" s="100">
        <v>188.06979999999999</v>
      </c>
      <c r="BU16" s="100">
        <v>189.83670000000001</v>
      </c>
      <c r="BV16" s="100">
        <v>190.23060000000001</v>
      </c>
    </row>
    <row r="17" spans="1:74" ht="11.15" customHeight="1" x14ac:dyDescent="0.25">
      <c r="A17" s="93" t="s">
        <v>144</v>
      </c>
      <c r="B17" s="104" t="s">
        <v>145</v>
      </c>
      <c r="C17" s="99">
        <v>101.5</v>
      </c>
      <c r="D17" s="99">
        <v>93.4</v>
      </c>
      <c r="E17" s="99">
        <v>92.4</v>
      </c>
      <c r="F17" s="99">
        <v>100.3</v>
      </c>
      <c r="G17" s="99">
        <v>102</v>
      </c>
      <c r="H17" s="99">
        <v>106.1</v>
      </c>
      <c r="I17" s="99">
        <v>109.9</v>
      </c>
      <c r="J17" s="99">
        <v>108.8</v>
      </c>
      <c r="K17" s="99">
        <v>102.9</v>
      </c>
      <c r="L17" s="99">
        <v>93.9</v>
      </c>
      <c r="M17" s="99">
        <v>93.9</v>
      </c>
      <c r="N17" s="99">
        <v>97.3</v>
      </c>
      <c r="O17" s="99">
        <v>90.2</v>
      </c>
      <c r="P17" s="99">
        <v>95.8</v>
      </c>
      <c r="Q17" s="99">
        <v>100.5</v>
      </c>
      <c r="R17" s="99">
        <v>108.2</v>
      </c>
      <c r="S17" s="99">
        <v>112.5</v>
      </c>
      <c r="T17" s="99">
        <v>111.9</v>
      </c>
      <c r="U17" s="99">
        <v>115.3</v>
      </c>
      <c r="V17" s="99">
        <v>116.8</v>
      </c>
      <c r="W17" s="99">
        <v>125.3</v>
      </c>
      <c r="X17" s="99">
        <v>137</v>
      </c>
      <c r="Y17" s="99">
        <v>150.1</v>
      </c>
      <c r="Z17" s="99">
        <v>148.1</v>
      </c>
      <c r="AA17" s="99">
        <v>148.6</v>
      </c>
      <c r="AB17" s="99">
        <v>141.6</v>
      </c>
      <c r="AC17" s="99">
        <v>144.30000000000001</v>
      </c>
      <c r="AD17" s="99">
        <v>154.1</v>
      </c>
      <c r="AE17" s="99">
        <v>166.9</v>
      </c>
      <c r="AF17" s="99">
        <v>177.1</v>
      </c>
      <c r="AG17" s="99">
        <v>186.9</v>
      </c>
      <c r="AH17" s="99">
        <v>169.5</v>
      </c>
      <c r="AI17" s="99">
        <v>157.30000000000001</v>
      </c>
      <c r="AJ17" s="99">
        <v>113.7</v>
      </c>
      <c r="AK17" s="99">
        <v>76.099999999999994</v>
      </c>
      <c r="AL17" s="99">
        <v>63.7</v>
      </c>
      <c r="AM17" s="99">
        <v>71.599999999999994</v>
      </c>
      <c r="AN17" s="99">
        <v>66.5</v>
      </c>
      <c r="AO17" s="99">
        <v>65.5</v>
      </c>
      <c r="AP17" s="99">
        <v>63.6</v>
      </c>
      <c r="AQ17" s="99">
        <v>70</v>
      </c>
      <c r="AR17" s="99">
        <v>84.5</v>
      </c>
      <c r="AS17" s="99">
        <v>74.900000000000006</v>
      </c>
      <c r="AT17" s="99">
        <v>89.8</v>
      </c>
      <c r="AU17" s="99">
        <v>94.7</v>
      </c>
      <c r="AV17" s="99">
        <v>99.9</v>
      </c>
      <c r="AW17" s="99">
        <v>106.1604</v>
      </c>
      <c r="AX17" s="99">
        <v>115.87990000000001</v>
      </c>
      <c r="AY17" s="100">
        <v>126.7064</v>
      </c>
      <c r="AZ17" s="100">
        <v>122.42959999999999</v>
      </c>
      <c r="BA17" s="100">
        <v>117.2808</v>
      </c>
      <c r="BB17" s="100">
        <v>114.489</v>
      </c>
      <c r="BC17" s="100">
        <v>113.4584</v>
      </c>
      <c r="BD17" s="100">
        <v>113.396</v>
      </c>
      <c r="BE17" s="100">
        <v>112.9348</v>
      </c>
      <c r="BF17" s="100">
        <v>112.2055</v>
      </c>
      <c r="BG17" s="100">
        <v>111.67440000000001</v>
      </c>
      <c r="BH17" s="100">
        <v>114.6812</v>
      </c>
      <c r="BI17" s="100">
        <v>117.6408</v>
      </c>
      <c r="BJ17" s="100">
        <v>121.6926</v>
      </c>
      <c r="BK17" s="100">
        <v>123.2351</v>
      </c>
      <c r="BL17" s="100">
        <v>120.2375</v>
      </c>
      <c r="BM17" s="100">
        <v>116.581</v>
      </c>
      <c r="BN17" s="100">
        <v>115.4622</v>
      </c>
      <c r="BO17" s="100">
        <v>113.68729999999999</v>
      </c>
      <c r="BP17" s="100">
        <v>113.5789</v>
      </c>
      <c r="BQ17" s="100">
        <v>114.10420000000001</v>
      </c>
      <c r="BR17" s="100">
        <v>114.0681</v>
      </c>
      <c r="BS17" s="100">
        <v>115.65309999999999</v>
      </c>
      <c r="BT17" s="100">
        <v>119.56780000000001</v>
      </c>
      <c r="BU17" s="100">
        <v>122.9036</v>
      </c>
      <c r="BV17" s="100">
        <v>126.2199</v>
      </c>
    </row>
    <row r="18" spans="1:74" ht="11.15" customHeight="1" x14ac:dyDescent="0.25">
      <c r="A18" s="93"/>
      <c r="B18" s="105" t="s">
        <v>102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</row>
    <row r="19" spans="1:74" ht="11.15" customHeight="1" x14ac:dyDescent="0.25">
      <c r="A19" s="93" t="s">
        <v>103</v>
      </c>
      <c r="B19" s="94" t="s">
        <v>104</v>
      </c>
      <c r="C19" s="99">
        <v>231.56</v>
      </c>
      <c r="D19" s="99">
        <v>228</v>
      </c>
      <c r="E19" s="99">
        <v>242.47499999999999</v>
      </c>
      <c r="F19" s="99">
        <v>274.2</v>
      </c>
      <c r="G19" s="99">
        <v>290.68</v>
      </c>
      <c r="H19" s="99">
        <v>288.45</v>
      </c>
      <c r="I19" s="99">
        <v>298.06</v>
      </c>
      <c r="J19" s="99">
        <v>295.17500000000001</v>
      </c>
      <c r="K19" s="99">
        <v>255.5</v>
      </c>
      <c r="L19" s="99">
        <v>224.46</v>
      </c>
      <c r="M19" s="99">
        <v>222.92500000000001</v>
      </c>
      <c r="N19" s="99">
        <v>231.27500000000001</v>
      </c>
      <c r="O19" s="99">
        <v>223.98</v>
      </c>
      <c r="P19" s="99">
        <v>227.77500000000001</v>
      </c>
      <c r="Q19" s="99">
        <v>256.27499999999998</v>
      </c>
      <c r="R19" s="99">
        <v>284.5</v>
      </c>
      <c r="S19" s="99">
        <v>314.60000000000002</v>
      </c>
      <c r="T19" s="99">
        <v>305.60000000000002</v>
      </c>
      <c r="U19" s="99">
        <v>296.45999999999998</v>
      </c>
      <c r="V19" s="99">
        <v>278.57499999999999</v>
      </c>
      <c r="W19" s="99">
        <v>280.32499999999999</v>
      </c>
      <c r="X19" s="99">
        <v>280.3</v>
      </c>
      <c r="Y19" s="99">
        <v>308</v>
      </c>
      <c r="Z19" s="99">
        <v>301.83999999999997</v>
      </c>
      <c r="AA19" s="99">
        <v>304.27499999999998</v>
      </c>
      <c r="AB19" s="99">
        <v>302.75</v>
      </c>
      <c r="AC19" s="99">
        <v>324.39999999999998</v>
      </c>
      <c r="AD19" s="99">
        <v>345.8</v>
      </c>
      <c r="AE19" s="99">
        <v>376.57499999999999</v>
      </c>
      <c r="AF19" s="99">
        <v>405.42</v>
      </c>
      <c r="AG19" s="99">
        <v>406.15</v>
      </c>
      <c r="AH19" s="99">
        <v>377.85</v>
      </c>
      <c r="AI19" s="99">
        <v>370.26</v>
      </c>
      <c r="AJ19" s="99">
        <v>305.125</v>
      </c>
      <c r="AK19" s="99">
        <v>214.7</v>
      </c>
      <c r="AL19" s="99">
        <v>168.7</v>
      </c>
      <c r="AM19" s="99">
        <v>178.82499999999999</v>
      </c>
      <c r="AN19" s="99">
        <v>192.27500000000001</v>
      </c>
      <c r="AO19" s="99">
        <v>195.86</v>
      </c>
      <c r="AP19" s="99">
        <v>204.9</v>
      </c>
      <c r="AQ19" s="99">
        <v>226.55</v>
      </c>
      <c r="AR19" s="99">
        <v>263.06</v>
      </c>
      <c r="AS19" s="99">
        <v>252.65</v>
      </c>
      <c r="AT19" s="99">
        <v>261.64</v>
      </c>
      <c r="AU19" s="99">
        <v>255.4</v>
      </c>
      <c r="AV19" s="99">
        <v>255.125</v>
      </c>
      <c r="AW19" s="99">
        <v>265.14</v>
      </c>
      <c r="AX19" s="99">
        <v>260.72500000000002</v>
      </c>
      <c r="AY19" s="100">
        <v>270.49979999999999</v>
      </c>
      <c r="AZ19" s="100">
        <v>269.29129999999998</v>
      </c>
      <c r="BA19" s="100">
        <v>269.62099999999998</v>
      </c>
      <c r="BB19" s="100">
        <v>279.26249999999999</v>
      </c>
      <c r="BC19" s="100">
        <v>289.54430000000002</v>
      </c>
      <c r="BD19" s="100">
        <v>298.63529999999997</v>
      </c>
      <c r="BE19" s="100">
        <v>299.07429999999999</v>
      </c>
      <c r="BF19" s="100">
        <v>295.74849999999998</v>
      </c>
      <c r="BG19" s="100">
        <v>289.41149999999999</v>
      </c>
      <c r="BH19" s="100">
        <v>285.34410000000003</v>
      </c>
      <c r="BI19" s="100">
        <v>280.76870000000002</v>
      </c>
      <c r="BJ19" s="100">
        <v>280.82510000000002</v>
      </c>
      <c r="BK19" s="100">
        <v>283.43189999999998</v>
      </c>
      <c r="BL19" s="100">
        <v>284.56790000000001</v>
      </c>
      <c r="BM19" s="100">
        <v>286.37529999999998</v>
      </c>
      <c r="BN19" s="100">
        <v>294.33659999999998</v>
      </c>
      <c r="BO19" s="100">
        <v>300.60590000000002</v>
      </c>
      <c r="BP19" s="100">
        <v>304.72089999999997</v>
      </c>
      <c r="BQ19" s="100">
        <v>306.8039</v>
      </c>
      <c r="BR19" s="100">
        <v>306.32279999999997</v>
      </c>
      <c r="BS19" s="100">
        <v>302.90429999999998</v>
      </c>
      <c r="BT19" s="100">
        <v>298.67439999999999</v>
      </c>
      <c r="BU19" s="100">
        <v>294.1114</v>
      </c>
      <c r="BV19" s="100">
        <v>291.68009999999998</v>
      </c>
    </row>
    <row r="20" spans="1:74" ht="11.15" customHeight="1" x14ac:dyDescent="0.25">
      <c r="A20" s="93" t="s">
        <v>13</v>
      </c>
      <c r="B20" s="94" t="s">
        <v>105</v>
      </c>
      <c r="C20" s="99">
        <v>236.04</v>
      </c>
      <c r="D20" s="99">
        <v>232.57499999999999</v>
      </c>
      <c r="E20" s="99">
        <v>246.77500000000001</v>
      </c>
      <c r="F20" s="99">
        <v>278.64999999999998</v>
      </c>
      <c r="G20" s="99">
        <v>295.27999999999997</v>
      </c>
      <c r="H20" s="99">
        <v>292.97500000000002</v>
      </c>
      <c r="I20" s="99">
        <v>302.54000000000002</v>
      </c>
      <c r="J20" s="99">
        <v>299.85000000000002</v>
      </c>
      <c r="K20" s="99">
        <v>260.625</v>
      </c>
      <c r="L20" s="99">
        <v>229.26</v>
      </c>
      <c r="M20" s="99">
        <v>227.52500000000001</v>
      </c>
      <c r="N20" s="99">
        <v>235.875</v>
      </c>
      <c r="O20" s="99">
        <v>228.9</v>
      </c>
      <c r="P20" s="99">
        <v>232.32499999999999</v>
      </c>
      <c r="Q20" s="99">
        <v>260.85000000000002</v>
      </c>
      <c r="R20" s="99">
        <v>289.14</v>
      </c>
      <c r="S20" s="99">
        <v>318.7</v>
      </c>
      <c r="T20" s="99">
        <v>310.2</v>
      </c>
      <c r="U20" s="99">
        <v>301.08</v>
      </c>
      <c r="V20" s="99">
        <v>283.42500000000001</v>
      </c>
      <c r="W20" s="99">
        <v>284.92500000000001</v>
      </c>
      <c r="X20" s="99">
        <v>285.32</v>
      </c>
      <c r="Y20" s="99">
        <v>312.82499999999999</v>
      </c>
      <c r="Z20" s="99">
        <v>307.04000000000002</v>
      </c>
      <c r="AA20" s="99">
        <v>309.45</v>
      </c>
      <c r="AB20" s="99">
        <v>307.82499999999999</v>
      </c>
      <c r="AC20" s="99">
        <v>329.32</v>
      </c>
      <c r="AD20" s="99">
        <v>350.72500000000002</v>
      </c>
      <c r="AE20" s="99">
        <v>381.5</v>
      </c>
      <c r="AF20" s="99">
        <v>410.54</v>
      </c>
      <c r="AG20" s="99">
        <v>411.42500000000001</v>
      </c>
      <c r="AH20" s="99">
        <v>383.27499999999998</v>
      </c>
      <c r="AI20" s="99">
        <v>375.6</v>
      </c>
      <c r="AJ20" s="99">
        <v>311.2</v>
      </c>
      <c r="AK20" s="99">
        <v>220.75</v>
      </c>
      <c r="AL20" s="99">
        <v>174.48</v>
      </c>
      <c r="AM20" s="99">
        <v>184</v>
      </c>
      <c r="AN20" s="99">
        <v>197.52500000000001</v>
      </c>
      <c r="AO20" s="99">
        <v>201.12</v>
      </c>
      <c r="AP20" s="99">
        <v>210.2</v>
      </c>
      <c r="AQ20" s="99">
        <v>231.6</v>
      </c>
      <c r="AR20" s="99">
        <v>268.10000000000002</v>
      </c>
      <c r="AS20" s="99">
        <v>258.14999999999998</v>
      </c>
      <c r="AT20" s="99">
        <v>267</v>
      </c>
      <c r="AU20" s="99">
        <v>260.875</v>
      </c>
      <c r="AV20" s="99">
        <v>260.47500000000002</v>
      </c>
      <c r="AW20" s="99">
        <v>270.56</v>
      </c>
      <c r="AX20" s="99">
        <v>266.27499999999998</v>
      </c>
      <c r="AY20" s="100">
        <v>275.50810000000001</v>
      </c>
      <c r="AZ20" s="100">
        <v>274.1551</v>
      </c>
      <c r="BA20" s="100">
        <v>274.56299999999999</v>
      </c>
      <c r="BB20" s="100">
        <v>284.25189999999998</v>
      </c>
      <c r="BC20" s="100">
        <v>294.3569</v>
      </c>
      <c r="BD20" s="100">
        <v>303.59219999999999</v>
      </c>
      <c r="BE20" s="100">
        <v>304.09309999999999</v>
      </c>
      <c r="BF20" s="100">
        <v>300.83550000000002</v>
      </c>
      <c r="BG20" s="100">
        <v>294.40789999999998</v>
      </c>
      <c r="BH20" s="100">
        <v>290.4205</v>
      </c>
      <c r="BI20" s="100">
        <v>285.88060000000002</v>
      </c>
      <c r="BJ20" s="100">
        <v>285.9846</v>
      </c>
      <c r="BK20" s="100">
        <v>288.55040000000002</v>
      </c>
      <c r="BL20" s="100">
        <v>289.54199999999997</v>
      </c>
      <c r="BM20" s="100">
        <v>291.42759999999998</v>
      </c>
      <c r="BN20" s="100">
        <v>299.43639999999999</v>
      </c>
      <c r="BO20" s="100">
        <v>305.52879999999999</v>
      </c>
      <c r="BP20" s="100">
        <v>309.78809999999999</v>
      </c>
      <c r="BQ20" s="100">
        <v>311.93299999999999</v>
      </c>
      <c r="BR20" s="100">
        <v>311.52010000000001</v>
      </c>
      <c r="BS20" s="100">
        <v>308.01100000000002</v>
      </c>
      <c r="BT20" s="100">
        <v>303.86099999999999</v>
      </c>
      <c r="BU20" s="100">
        <v>299.33359999999999</v>
      </c>
      <c r="BV20" s="100">
        <v>296.94979999999998</v>
      </c>
    </row>
    <row r="21" spans="1:74" ht="11.15" customHeight="1" x14ac:dyDescent="0.25">
      <c r="A21" s="93" t="s">
        <v>19</v>
      </c>
      <c r="B21" s="94" t="s">
        <v>106</v>
      </c>
      <c r="C21" s="99">
        <v>246.7</v>
      </c>
      <c r="D21" s="99">
        <v>247.5</v>
      </c>
      <c r="E21" s="99">
        <v>255.85</v>
      </c>
      <c r="F21" s="99">
        <v>272.8</v>
      </c>
      <c r="G21" s="99">
        <v>289.7</v>
      </c>
      <c r="H21" s="99">
        <v>289.8</v>
      </c>
      <c r="I21" s="99">
        <v>293.39999999999998</v>
      </c>
      <c r="J21" s="99">
        <v>304.5</v>
      </c>
      <c r="K21" s="99">
        <v>278.3</v>
      </c>
      <c r="L21" s="99">
        <v>251.9</v>
      </c>
      <c r="M21" s="99">
        <v>254.45</v>
      </c>
      <c r="N21" s="99">
        <v>261</v>
      </c>
      <c r="O21" s="99">
        <v>248.5</v>
      </c>
      <c r="P21" s="99">
        <v>248.8</v>
      </c>
      <c r="Q21" s="99">
        <v>266.7</v>
      </c>
      <c r="R21" s="99">
        <v>283.39999999999998</v>
      </c>
      <c r="S21" s="99">
        <v>279.60000000000002</v>
      </c>
      <c r="T21" s="99">
        <v>280.8</v>
      </c>
      <c r="U21" s="99">
        <v>286.8</v>
      </c>
      <c r="V21" s="99">
        <v>286.89999999999998</v>
      </c>
      <c r="W21" s="99">
        <v>295.3</v>
      </c>
      <c r="X21" s="99">
        <v>307.5</v>
      </c>
      <c r="Y21" s="99">
        <v>339.55</v>
      </c>
      <c r="Z21" s="99">
        <v>334.1</v>
      </c>
      <c r="AA21" s="99">
        <v>330.77499999999998</v>
      </c>
      <c r="AB21" s="99">
        <v>337.7</v>
      </c>
      <c r="AC21" s="99">
        <v>388.1</v>
      </c>
      <c r="AD21" s="99">
        <v>408.4</v>
      </c>
      <c r="AE21" s="99">
        <v>442.5</v>
      </c>
      <c r="AF21" s="99">
        <v>467.68</v>
      </c>
      <c r="AG21" s="99">
        <v>470.3</v>
      </c>
      <c r="AH21" s="99">
        <v>430.17500000000001</v>
      </c>
      <c r="AI21" s="99">
        <v>402.4</v>
      </c>
      <c r="AJ21" s="99">
        <v>357.6</v>
      </c>
      <c r="AK21" s="99">
        <v>287.60000000000002</v>
      </c>
      <c r="AL21" s="99">
        <v>244.9</v>
      </c>
      <c r="AM21" s="99">
        <v>229.2</v>
      </c>
      <c r="AN21" s="99">
        <v>219.5</v>
      </c>
      <c r="AO21" s="99">
        <v>209.2</v>
      </c>
      <c r="AP21" s="99">
        <v>221.97499999999999</v>
      </c>
      <c r="AQ21" s="99">
        <v>222.65</v>
      </c>
      <c r="AR21" s="99">
        <v>252.9</v>
      </c>
      <c r="AS21" s="99">
        <v>254</v>
      </c>
      <c r="AT21" s="99">
        <v>263.39999999999998</v>
      </c>
      <c r="AU21" s="99">
        <v>262.60000000000002</v>
      </c>
      <c r="AV21" s="99">
        <v>267.2</v>
      </c>
      <c r="AW21" s="99">
        <v>279.2</v>
      </c>
      <c r="AX21" s="99">
        <v>274.39999999999998</v>
      </c>
      <c r="AY21" s="100">
        <v>284.78410000000002</v>
      </c>
      <c r="AZ21" s="100">
        <v>287.61329999999998</v>
      </c>
      <c r="BA21" s="100">
        <v>290.0224</v>
      </c>
      <c r="BB21" s="100">
        <v>294.8526</v>
      </c>
      <c r="BC21" s="100">
        <v>298.94099999999997</v>
      </c>
      <c r="BD21" s="100">
        <v>304.1123</v>
      </c>
      <c r="BE21" s="100">
        <v>304.11369999999999</v>
      </c>
      <c r="BF21" s="100">
        <v>302.12860000000001</v>
      </c>
      <c r="BG21" s="100">
        <v>301.97899999999998</v>
      </c>
      <c r="BH21" s="100">
        <v>304.33890000000002</v>
      </c>
      <c r="BI21" s="100">
        <v>303.85820000000001</v>
      </c>
      <c r="BJ21" s="100">
        <v>303.61470000000003</v>
      </c>
      <c r="BK21" s="100">
        <v>303.30549999999999</v>
      </c>
      <c r="BL21" s="100">
        <v>304.61900000000003</v>
      </c>
      <c r="BM21" s="100">
        <v>308.33010000000002</v>
      </c>
      <c r="BN21" s="100">
        <v>313.32100000000003</v>
      </c>
      <c r="BO21" s="100">
        <v>313.25099999999998</v>
      </c>
      <c r="BP21" s="100">
        <v>313.61189999999999</v>
      </c>
      <c r="BQ21" s="100">
        <v>313.8596</v>
      </c>
      <c r="BR21" s="100">
        <v>316.18939999999998</v>
      </c>
      <c r="BS21" s="100">
        <v>318.48070000000001</v>
      </c>
      <c r="BT21" s="100">
        <v>321.29730000000001</v>
      </c>
      <c r="BU21" s="100">
        <v>322.12799999999999</v>
      </c>
      <c r="BV21" s="100">
        <v>320.49799999999999</v>
      </c>
    </row>
    <row r="22" spans="1:74" ht="11.15" customHeight="1" x14ac:dyDescent="0.25">
      <c r="A22" s="93" t="s">
        <v>107</v>
      </c>
      <c r="B22" s="94" t="s">
        <v>98</v>
      </c>
      <c r="C22" s="99">
        <v>245.09721491935889</v>
      </c>
      <c r="D22" s="99">
        <v>242.78657976145132</v>
      </c>
      <c r="E22" s="99">
        <v>247.00965331227218</v>
      </c>
      <c r="F22" s="99">
        <v>254.68382092358499</v>
      </c>
      <c r="G22" s="99">
        <v>258.87750592408969</v>
      </c>
      <c r="H22" s="99">
        <v>257.68427637813789</v>
      </c>
      <c r="I22" s="99">
        <v>257.56395665068112</v>
      </c>
      <c r="J22" s="99">
        <v>261.77040359407266</v>
      </c>
      <c r="K22" s="99">
        <v>250.59339938390914</v>
      </c>
      <c r="L22" s="99">
        <v>242.23977510654106</v>
      </c>
      <c r="M22" s="99">
        <v>246.17929463037839</v>
      </c>
      <c r="N22" s="99">
        <v>250.0230975580111</v>
      </c>
      <c r="O22" s="99">
        <v>242.98412185314695</v>
      </c>
      <c r="P22" s="99">
        <v>251.48175345196702</v>
      </c>
      <c r="Q22" s="99">
        <v>257.38040404507569</v>
      </c>
      <c r="R22" s="99">
        <v>260.46694715831359</v>
      </c>
      <c r="S22" s="99">
        <v>260.50976766233043</v>
      </c>
      <c r="T22" s="99">
        <v>261.83526505424516</v>
      </c>
      <c r="U22" s="99">
        <v>267.88652586579354</v>
      </c>
      <c r="V22" s="99">
        <v>262.73583054675362</v>
      </c>
      <c r="W22" s="99">
        <v>273.53417907489779</v>
      </c>
      <c r="X22" s="99">
        <v>289.03145435245136</v>
      </c>
      <c r="Y22" s="99">
        <v>318.97514729401547</v>
      </c>
      <c r="Z22" s="99">
        <v>325.44892398790904</v>
      </c>
      <c r="AA22" s="99">
        <v>329.70605558217551</v>
      </c>
      <c r="AB22" s="99">
        <v>333.84481082572745</v>
      </c>
      <c r="AC22" s="99">
        <v>364.46897195943023</v>
      </c>
      <c r="AD22" s="99">
        <v>379.91350252685322</v>
      </c>
      <c r="AE22" s="99">
        <v>410.69591414785208</v>
      </c>
      <c r="AF22" s="99">
        <v>441.71221182286973</v>
      </c>
      <c r="AG22" s="99">
        <v>453.00677031594353</v>
      </c>
      <c r="AH22" s="99">
        <v>407.10560486994797</v>
      </c>
      <c r="AI22" s="99">
        <v>385.24876321502268</v>
      </c>
      <c r="AJ22" s="99">
        <v>333.61882084622482</v>
      </c>
      <c r="AK22" s="99">
        <v>293.78537377555915</v>
      </c>
      <c r="AL22" s="99">
        <v>259.24639561287387</v>
      </c>
      <c r="AM22" s="99">
        <v>255.85727670980086</v>
      </c>
      <c r="AN22" s="99">
        <v>243.70326516166543</v>
      </c>
      <c r="AO22" s="99">
        <v>233.65261258912463</v>
      </c>
      <c r="AP22" s="99">
        <v>233.93124714068782</v>
      </c>
      <c r="AQ22" s="99">
        <v>229.36539211599737</v>
      </c>
      <c r="AR22" s="99">
        <v>243.68270453264353</v>
      </c>
      <c r="AS22" s="99">
        <v>238.47148438659082</v>
      </c>
      <c r="AT22" s="99">
        <v>250.59114024359971</v>
      </c>
      <c r="AU22" s="99">
        <v>247.04960056886134</v>
      </c>
      <c r="AV22" s="99">
        <v>258.53687863862336</v>
      </c>
      <c r="AW22" s="99">
        <v>270.9633</v>
      </c>
      <c r="AX22" s="99">
        <v>274.80070000000001</v>
      </c>
      <c r="AY22" s="100">
        <v>283.57560000000001</v>
      </c>
      <c r="AZ22" s="100">
        <v>284.24259999999998</v>
      </c>
      <c r="BA22" s="100">
        <v>282.62110000000001</v>
      </c>
      <c r="BB22" s="100">
        <v>280.15460000000002</v>
      </c>
      <c r="BC22" s="100">
        <v>280.23439999999999</v>
      </c>
      <c r="BD22" s="100">
        <v>281.68790000000001</v>
      </c>
      <c r="BE22" s="100">
        <v>283.26170000000002</v>
      </c>
      <c r="BF22" s="100">
        <v>283.7715</v>
      </c>
      <c r="BG22" s="100">
        <v>287.58909999999997</v>
      </c>
      <c r="BH22" s="100">
        <v>292.87419999999997</v>
      </c>
      <c r="BI22" s="100">
        <v>298.8329</v>
      </c>
      <c r="BJ22" s="100">
        <v>303.90730000000002</v>
      </c>
      <c r="BK22" s="100">
        <v>307.32850000000002</v>
      </c>
      <c r="BL22" s="100">
        <v>309.90980000000002</v>
      </c>
      <c r="BM22" s="100">
        <v>307.34339999999997</v>
      </c>
      <c r="BN22" s="100">
        <v>303.55090000000001</v>
      </c>
      <c r="BO22" s="100">
        <v>297.7527</v>
      </c>
      <c r="BP22" s="100">
        <v>295.5215</v>
      </c>
      <c r="BQ22" s="100">
        <v>296.19060000000002</v>
      </c>
      <c r="BR22" s="100">
        <v>297.78050000000002</v>
      </c>
      <c r="BS22" s="100">
        <v>303.26639999999998</v>
      </c>
      <c r="BT22" s="100">
        <v>309.4083</v>
      </c>
      <c r="BU22" s="100">
        <v>316.3707</v>
      </c>
      <c r="BV22" s="100">
        <v>319.6019</v>
      </c>
    </row>
    <row r="23" spans="1:74" ht="11.15" customHeight="1" x14ac:dyDescent="0.25">
      <c r="A23" s="93" t="s">
        <v>146</v>
      </c>
      <c r="B23" s="94" t="s">
        <v>147</v>
      </c>
      <c r="C23" s="99">
        <v>197.55766132281749</v>
      </c>
      <c r="D23" s="99">
        <v>195.22885528501831</v>
      </c>
      <c r="E23" s="99">
        <v>194.83780896522151</v>
      </c>
      <c r="F23" s="99">
        <v>200.81580013465722</v>
      </c>
      <c r="G23" s="99">
        <v>201.56981451590008</v>
      </c>
      <c r="H23" s="99">
        <v>199.39972449752329</v>
      </c>
      <c r="I23" s="99">
        <v>194.66086198625692</v>
      </c>
      <c r="J23" s="99">
        <v>196.52797960176613</v>
      </c>
      <c r="K23" s="99">
        <v>199.20855406311691</v>
      </c>
      <c r="L23" s="99">
        <v>195.34439464761465</v>
      </c>
      <c r="M23" s="99">
        <v>196.77414361936687</v>
      </c>
      <c r="N23" s="99">
        <v>201.63316451079365</v>
      </c>
      <c r="O23" s="99">
        <v>201.7774427800193</v>
      </c>
      <c r="P23" s="99">
        <v>202.07446543949573</v>
      </c>
      <c r="Q23" s="99">
        <v>207.70447643016121</v>
      </c>
      <c r="R23" s="99">
        <v>208.63395670465607</v>
      </c>
      <c r="S23" s="99">
        <v>214.13905253125785</v>
      </c>
      <c r="T23" s="99">
        <v>211.13693301617076</v>
      </c>
      <c r="U23" s="99">
        <v>203.93016946557307</v>
      </c>
      <c r="V23" s="99">
        <v>201.89426708376016</v>
      </c>
      <c r="W23" s="99">
        <v>207.72121398456284</v>
      </c>
      <c r="X23" s="99">
        <v>222.38468769423795</v>
      </c>
      <c r="Y23" s="99">
        <v>241.09137767783338</v>
      </c>
      <c r="Z23" s="99">
        <v>242.53808195985454</v>
      </c>
      <c r="AA23" s="99">
        <v>249.13555742564486</v>
      </c>
      <c r="AB23" s="99">
        <v>248.37226865460858</v>
      </c>
      <c r="AC23" s="99">
        <v>251.75587270690767</v>
      </c>
      <c r="AD23" s="99">
        <v>257.64633924212899</v>
      </c>
      <c r="AE23" s="99">
        <v>267.9243694510514</v>
      </c>
      <c r="AF23" s="99">
        <v>273.06029137931961</v>
      </c>
      <c r="AG23" s="99">
        <v>273.85632047251181</v>
      </c>
      <c r="AH23" s="99">
        <v>269.76633192933394</v>
      </c>
      <c r="AI23" s="99">
        <v>268.90338602092658</v>
      </c>
      <c r="AJ23" s="99">
        <v>254.49073087699074</v>
      </c>
      <c r="AK23" s="99">
        <v>242.39095471627405</v>
      </c>
      <c r="AL23" s="99">
        <v>232.87697338300475</v>
      </c>
      <c r="AM23" s="99">
        <v>234.52512652994852</v>
      </c>
      <c r="AN23" s="99">
        <v>236.21437153829018</v>
      </c>
      <c r="AO23" s="99">
        <v>235.00228865167625</v>
      </c>
      <c r="AP23" s="99">
        <v>225.36319064306139</v>
      </c>
      <c r="AQ23" s="99">
        <v>209.81941477142573</v>
      </c>
      <c r="AR23" s="99">
        <v>196.36585553756964</v>
      </c>
      <c r="AS23" s="99">
        <v>188.37126075096194</v>
      </c>
      <c r="AT23" s="99">
        <v>182.73377749180165</v>
      </c>
      <c r="AU23" s="99">
        <v>183.49117513671632</v>
      </c>
      <c r="AV23" s="99">
        <v>183.71996175495582</v>
      </c>
      <c r="AW23" s="99">
        <v>197.89070000000001</v>
      </c>
      <c r="AX23" s="99">
        <v>207.4392</v>
      </c>
      <c r="AY23" s="100">
        <v>218.6302</v>
      </c>
      <c r="AZ23" s="100">
        <v>224.65219999999999</v>
      </c>
      <c r="BA23" s="100">
        <v>225.70050000000001</v>
      </c>
      <c r="BB23" s="100">
        <v>225.8331</v>
      </c>
      <c r="BC23" s="100">
        <v>225.78890000000001</v>
      </c>
      <c r="BD23" s="100">
        <v>221.52529999999999</v>
      </c>
      <c r="BE23" s="100">
        <v>212.9127</v>
      </c>
      <c r="BF23" s="100">
        <v>208.78970000000001</v>
      </c>
      <c r="BG23" s="100">
        <v>213.9111</v>
      </c>
      <c r="BH23" s="100">
        <v>218.82079999999999</v>
      </c>
      <c r="BI23" s="100">
        <v>225.32579999999999</v>
      </c>
      <c r="BJ23" s="100">
        <v>229.89949999999999</v>
      </c>
      <c r="BK23" s="100">
        <v>235.71639999999999</v>
      </c>
      <c r="BL23" s="100">
        <v>239.47800000000001</v>
      </c>
      <c r="BM23" s="100">
        <v>239.99690000000001</v>
      </c>
      <c r="BN23" s="100">
        <v>238.74420000000001</v>
      </c>
      <c r="BO23" s="100">
        <v>236.12129999999999</v>
      </c>
      <c r="BP23" s="100">
        <v>230.2851</v>
      </c>
      <c r="BQ23" s="100">
        <v>221.34620000000001</v>
      </c>
      <c r="BR23" s="100">
        <v>216.61789999999999</v>
      </c>
      <c r="BS23" s="100">
        <v>222.5043</v>
      </c>
      <c r="BT23" s="100">
        <v>228.72730000000001</v>
      </c>
      <c r="BU23" s="100">
        <v>235.97929999999999</v>
      </c>
      <c r="BV23" s="100">
        <v>240.70699999999999</v>
      </c>
    </row>
    <row r="24" spans="1:74" ht="11.15" customHeight="1" x14ac:dyDescent="0.25">
      <c r="A24" s="188"/>
      <c r="B24" s="108" t="s">
        <v>148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</row>
    <row r="25" spans="1:74" ht="11.15" customHeight="1" x14ac:dyDescent="0.25">
      <c r="A25" s="93" t="s">
        <v>30</v>
      </c>
      <c r="B25" s="94" t="s">
        <v>149</v>
      </c>
      <c r="C25" s="95">
        <v>8.0100002288818359</v>
      </c>
      <c r="D25" s="95">
        <v>6.8499999046325684</v>
      </c>
      <c r="E25" s="95">
        <v>6.429999828338623</v>
      </c>
      <c r="F25" s="95">
        <v>6.369999885559082</v>
      </c>
      <c r="G25" s="95">
        <v>6.2300000190734863</v>
      </c>
      <c r="H25" s="95">
        <v>5.7699999809265137</v>
      </c>
      <c r="I25" s="95">
        <v>5.9099998474121094</v>
      </c>
      <c r="J25" s="95">
        <v>6.5500001907348633</v>
      </c>
      <c r="K25" s="95">
        <v>6.059999942779541</v>
      </c>
      <c r="L25" s="95">
        <v>5.0900001525878906</v>
      </c>
      <c r="M25" s="95">
        <v>6.7100000381469727</v>
      </c>
      <c r="N25" s="95">
        <v>6.7600002288818359</v>
      </c>
      <c r="O25" s="95">
        <v>5.8299999237060547</v>
      </c>
      <c r="P25" s="95">
        <v>6.9099998474121094</v>
      </c>
      <c r="Q25" s="95">
        <v>6.7800002098083496</v>
      </c>
      <c r="R25" s="95">
        <v>6.369999885559082</v>
      </c>
      <c r="S25" s="95">
        <v>6.8499999046325684</v>
      </c>
      <c r="T25" s="95">
        <v>6.7199997901916504</v>
      </c>
      <c r="U25" s="95">
        <v>6.320000171661377</v>
      </c>
      <c r="V25" s="95">
        <v>5.869999885559082</v>
      </c>
      <c r="W25" s="95">
        <v>5.4200000762939453</v>
      </c>
      <c r="X25" s="95">
        <v>5.9000000953674316</v>
      </c>
      <c r="Y25" s="95">
        <v>6.5799999237060547</v>
      </c>
      <c r="Z25" s="95">
        <v>6.9699997901916504</v>
      </c>
      <c r="AA25" s="95">
        <v>6.9899997711181641</v>
      </c>
      <c r="AB25" s="95">
        <v>7.5500001907348633</v>
      </c>
      <c r="AC25" s="95">
        <v>8.2899999618530273</v>
      </c>
      <c r="AD25" s="95">
        <v>8.9399995803833008</v>
      </c>
      <c r="AE25" s="95">
        <v>9.8100004196166992</v>
      </c>
      <c r="AF25" s="95">
        <v>10.819999694824219</v>
      </c>
      <c r="AG25" s="95">
        <v>10.619999885559082</v>
      </c>
      <c r="AH25" s="95">
        <v>8.3199996948242188</v>
      </c>
      <c r="AI25" s="95">
        <v>7.2699999809265137</v>
      </c>
      <c r="AJ25" s="95">
        <v>6.3600001335144043</v>
      </c>
      <c r="AK25" s="95">
        <v>5.9699997901916504</v>
      </c>
      <c r="AL25" s="95">
        <v>5.869999885559082</v>
      </c>
      <c r="AM25" s="95">
        <v>5.15</v>
      </c>
      <c r="AN25" s="95">
        <v>4.1900000000000004</v>
      </c>
      <c r="AO25" s="95">
        <v>3.72</v>
      </c>
      <c r="AP25" s="95">
        <v>3.43</v>
      </c>
      <c r="AQ25" s="95">
        <v>3.45</v>
      </c>
      <c r="AR25" s="95">
        <v>3.45</v>
      </c>
      <c r="AS25" s="95">
        <v>3.43</v>
      </c>
      <c r="AT25" s="95">
        <v>3.14</v>
      </c>
      <c r="AU25" s="95">
        <v>2.92</v>
      </c>
      <c r="AV25" s="95">
        <v>3.6</v>
      </c>
      <c r="AW25" s="95">
        <v>3.64</v>
      </c>
      <c r="AX25" s="95">
        <v>4.4400000000000004</v>
      </c>
      <c r="AY25" s="96">
        <v>4.7949109999999999</v>
      </c>
      <c r="AZ25" s="96">
        <v>4.8725759999999996</v>
      </c>
      <c r="BA25" s="96">
        <v>4.8449970000000002</v>
      </c>
      <c r="BB25" s="96">
        <v>4.7336640000000001</v>
      </c>
      <c r="BC25" s="96">
        <v>4.5949390000000001</v>
      </c>
      <c r="BD25" s="96">
        <v>4.47675</v>
      </c>
      <c r="BE25" s="96">
        <v>4.3466500000000003</v>
      </c>
      <c r="BF25" s="96">
        <v>4.3765400000000003</v>
      </c>
      <c r="BG25" s="96">
        <v>4.4355669999999998</v>
      </c>
      <c r="BH25" s="96">
        <v>4.6000949999999996</v>
      </c>
      <c r="BI25" s="96">
        <v>5.0923400000000001</v>
      </c>
      <c r="BJ25" s="96">
        <v>5.4506620000000003</v>
      </c>
      <c r="BK25" s="96">
        <v>5.9985400000000002</v>
      </c>
      <c r="BL25" s="96">
        <v>5.9654499999999997</v>
      </c>
      <c r="BM25" s="96">
        <v>5.7287330000000001</v>
      </c>
      <c r="BN25" s="96">
        <v>5.3567910000000003</v>
      </c>
      <c r="BO25" s="96">
        <v>5.2570180000000004</v>
      </c>
      <c r="BP25" s="96">
        <v>5.0959450000000004</v>
      </c>
      <c r="BQ25" s="96">
        <v>5.0127050000000004</v>
      </c>
      <c r="BR25" s="96">
        <v>4.9326119999999998</v>
      </c>
      <c r="BS25" s="96">
        <v>4.9664630000000001</v>
      </c>
      <c r="BT25" s="96">
        <v>5.2322369999999996</v>
      </c>
      <c r="BU25" s="96">
        <v>5.5764500000000004</v>
      </c>
      <c r="BV25" s="96">
        <v>5.7868500000000003</v>
      </c>
    </row>
    <row r="26" spans="1:74" ht="11.15" customHeight="1" x14ac:dyDescent="0.25">
      <c r="A26" s="93" t="s">
        <v>109</v>
      </c>
      <c r="B26" s="94" t="s">
        <v>150</v>
      </c>
      <c r="C26" s="95">
        <v>8.9465800000000009</v>
      </c>
      <c r="D26" s="95">
        <v>7.7623993000000002</v>
      </c>
      <c r="E26" s="95">
        <v>7.0949077999999997</v>
      </c>
      <c r="F26" s="95">
        <v>7.3785904000000002</v>
      </c>
      <c r="G26" s="95">
        <v>6.4323500000000005</v>
      </c>
      <c r="H26" s="95">
        <v>6.3963000000000001</v>
      </c>
      <c r="I26" s="95">
        <v>6.3534726000000008</v>
      </c>
      <c r="J26" s="95">
        <v>7.3492663</v>
      </c>
      <c r="K26" s="95">
        <v>5.0428800000000003</v>
      </c>
      <c r="L26" s="95">
        <v>6.0222142999999999</v>
      </c>
      <c r="M26" s="95">
        <v>7.6266349999999994</v>
      </c>
      <c r="N26" s="95">
        <v>6.935505</v>
      </c>
      <c r="O26" s="95">
        <v>6.7484570000000001</v>
      </c>
      <c r="P26" s="95">
        <v>8.2416170999999991</v>
      </c>
      <c r="Q26" s="95">
        <v>7.3209515999999999</v>
      </c>
      <c r="R26" s="95">
        <v>7.8285150000000003</v>
      </c>
      <c r="S26" s="95">
        <v>7.8663881</v>
      </c>
      <c r="T26" s="95">
        <v>7.5665757000000005</v>
      </c>
      <c r="U26" s="95">
        <v>6.4051270999999996</v>
      </c>
      <c r="V26" s="95">
        <v>6.4043545999999996</v>
      </c>
      <c r="W26" s="95">
        <v>6.2618540999999999</v>
      </c>
      <c r="X26" s="95">
        <v>6.9453312</v>
      </c>
      <c r="Y26" s="95">
        <v>7.3154514000000006</v>
      </c>
      <c r="Z26" s="95">
        <v>7.3176350000000001</v>
      </c>
      <c r="AA26" s="95">
        <v>8.2247868999999998</v>
      </c>
      <c r="AB26" s="95">
        <v>8.800320000000001</v>
      </c>
      <c r="AC26" s="95">
        <v>9.6953899999999997</v>
      </c>
      <c r="AD26" s="95">
        <v>10.486800799999999</v>
      </c>
      <c r="AE26" s="95">
        <v>11.6071112</v>
      </c>
      <c r="AF26" s="95">
        <v>13.065786900000001</v>
      </c>
      <c r="AG26" s="95">
        <v>11.4212889</v>
      </c>
      <c r="AH26" s="95">
        <v>8.5043597999999996</v>
      </c>
      <c r="AI26" s="95">
        <v>7.9040140000000001</v>
      </c>
      <c r="AJ26" s="95">
        <v>6.9386155999999994</v>
      </c>
      <c r="AK26" s="95">
        <v>6.8841903999999996</v>
      </c>
      <c r="AL26" s="95">
        <v>5.9899135000000001</v>
      </c>
      <c r="AM26" s="95">
        <v>5.3977149999999998</v>
      </c>
      <c r="AN26" s="95">
        <v>4.6501719000000001</v>
      </c>
      <c r="AO26" s="95">
        <v>4.0783262000000002</v>
      </c>
      <c r="AP26" s="95">
        <v>3.5996028</v>
      </c>
      <c r="AQ26" s="95">
        <v>3.9474750000000003</v>
      </c>
      <c r="AR26" s="95">
        <v>3.9144635000000001</v>
      </c>
      <c r="AS26" s="95">
        <v>3.4851389000000004</v>
      </c>
      <c r="AT26" s="95">
        <v>3.2342000000000004</v>
      </c>
      <c r="AU26" s="95">
        <v>3.0627050000000002</v>
      </c>
      <c r="AV26" s="95">
        <v>4.1229354999999996</v>
      </c>
      <c r="AW26" s="95">
        <v>3.7698</v>
      </c>
      <c r="AX26" s="95">
        <v>5.5002000000000004</v>
      </c>
      <c r="AY26" s="96">
        <v>5.6341000000000001</v>
      </c>
      <c r="AZ26" s="96">
        <v>5.5723010000000004</v>
      </c>
      <c r="BA26" s="96">
        <v>5.4795999999999996</v>
      </c>
      <c r="BB26" s="96">
        <v>5.3045</v>
      </c>
      <c r="BC26" s="96">
        <v>5.15</v>
      </c>
      <c r="BD26" s="96">
        <v>5.0469999999999997</v>
      </c>
      <c r="BE26" s="96">
        <v>4.944</v>
      </c>
      <c r="BF26" s="96">
        <v>4.9954999999999998</v>
      </c>
      <c r="BG26" s="96">
        <v>5.0469999999999997</v>
      </c>
      <c r="BH26" s="96">
        <v>5.2015010000000004</v>
      </c>
      <c r="BI26" s="96">
        <v>5.6891639999999999</v>
      </c>
      <c r="BJ26" s="96">
        <v>6.2991260000000002</v>
      </c>
      <c r="BK26" s="96">
        <v>6.6847009999999996</v>
      </c>
      <c r="BL26" s="96">
        <v>6.6641000000000004</v>
      </c>
      <c r="BM26" s="96">
        <v>6.5405009999999999</v>
      </c>
      <c r="BN26" s="96">
        <v>6.1284999999999998</v>
      </c>
      <c r="BO26" s="96">
        <v>5.9946010000000003</v>
      </c>
      <c r="BP26" s="96">
        <v>5.9030940000000003</v>
      </c>
      <c r="BQ26" s="96">
        <v>5.7430880000000002</v>
      </c>
      <c r="BR26" s="96">
        <v>5.5925469999999997</v>
      </c>
      <c r="BS26" s="96">
        <v>5.6468829999999999</v>
      </c>
      <c r="BT26" s="96">
        <v>5.850689</v>
      </c>
      <c r="BU26" s="96">
        <v>6.1720439999999996</v>
      </c>
      <c r="BV26" s="96">
        <v>6.4990379999999996</v>
      </c>
    </row>
    <row r="27" spans="1:74" ht="11.15" customHeight="1" x14ac:dyDescent="0.25">
      <c r="A27" s="93"/>
      <c r="B27" s="105" t="s">
        <v>151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</row>
    <row r="28" spans="1:74" ht="11.15" customHeight="1" x14ac:dyDescent="0.25">
      <c r="A28" s="93" t="s">
        <v>36</v>
      </c>
      <c r="B28" s="94" t="s">
        <v>114</v>
      </c>
      <c r="C28" s="95">
        <v>10.85</v>
      </c>
      <c r="D28" s="95">
        <v>9.3800000000000008</v>
      </c>
      <c r="E28" s="95">
        <v>8.24</v>
      </c>
      <c r="F28" s="95">
        <v>7.93</v>
      </c>
      <c r="G28" s="95">
        <v>7.63</v>
      </c>
      <c r="H28" s="95">
        <v>6.92</v>
      </c>
      <c r="I28" s="95">
        <v>6.78</v>
      </c>
      <c r="J28" s="95">
        <v>7.36</v>
      </c>
      <c r="K28" s="95">
        <v>7.21</v>
      </c>
      <c r="L28" s="95">
        <v>5.62</v>
      </c>
      <c r="M28" s="95">
        <v>7.74</v>
      </c>
      <c r="N28" s="95">
        <v>8.23</v>
      </c>
      <c r="O28" s="95">
        <v>7.35</v>
      </c>
      <c r="P28" s="95">
        <v>8.25</v>
      </c>
      <c r="Q28" s="95">
        <v>8.43</v>
      </c>
      <c r="R28" s="95">
        <v>8.14</v>
      </c>
      <c r="S28" s="95">
        <v>8.1</v>
      </c>
      <c r="T28" s="95">
        <v>7.92</v>
      </c>
      <c r="U28" s="95">
        <v>7.5</v>
      </c>
      <c r="V28" s="95">
        <v>6.72</v>
      </c>
      <c r="W28" s="95">
        <v>6.28</v>
      </c>
      <c r="X28" s="95">
        <v>7.06</v>
      </c>
      <c r="Y28" s="95">
        <v>7.87</v>
      </c>
      <c r="Z28" s="95">
        <v>7.99</v>
      </c>
      <c r="AA28" s="95">
        <v>8.1999999999999993</v>
      </c>
      <c r="AB28" s="95">
        <v>8.9</v>
      </c>
      <c r="AC28" s="95">
        <v>9.58</v>
      </c>
      <c r="AD28" s="95">
        <v>9.9600000000000009</v>
      </c>
      <c r="AE28" s="95">
        <v>11.47</v>
      </c>
      <c r="AF28" s="95">
        <v>11.97</v>
      </c>
      <c r="AG28" s="95">
        <v>13.05</v>
      </c>
      <c r="AH28" s="95">
        <v>10.039999999999999</v>
      </c>
      <c r="AI28" s="95">
        <v>8.9</v>
      </c>
      <c r="AJ28" s="95">
        <v>8.01</v>
      </c>
      <c r="AK28" s="95">
        <v>7.13</v>
      </c>
      <c r="AL28" s="95">
        <v>7.74</v>
      </c>
      <c r="AM28" s="95">
        <v>7.43</v>
      </c>
      <c r="AN28" s="95">
        <v>6.39</v>
      </c>
      <c r="AO28" s="95">
        <v>5.7</v>
      </c>
      <c r="AP28" s="95">
        <v>5.0199999999999996</v>
      </c>
      <c r="AQ28" s="95">
        <v>4.3499999999999996</v>
      </c>
      <c r="AR28" s="95">
        <v>4.51</v>
      </c>
      <c r="AS28" s="95">
        <v>4.62</v>
      </c>
      <c r="AT28" s="95">
        <v>4.3099999999999996</v>
      </c>
      <c r="AU28" s="95">
        <v>3.81</v>
      </c>
      <c r="AV28" s="95">
        <v>4.8</v>
      </c>
      <c r="AW28" s="95">
        <v>5.0914239999999999</v>
      </c>
      <c r="AX28" s="95">
        <v>5.4754300000000002</v>
      </c>
      <c r="AY28" s="96">
        <v>6.8037039999999998</v>
      </c>
      <c r="AZ28" s="96">
        <v>6.6267160000000001</v>
      </c>
      <c r="BA28" s="96">
        <v>6.3593109999999999</v>
      </c>
      <c r="BB28" s="96">
        <v>6.1140049999999997</v>
      </c>
      <c r="BC28" s="96">
        <v>5.8209860000000004</v>
      </c>
      <c r="BD28" s="96">
        <v>5.5389759999999999</v>
      </c>
      <c r="BE28" s="96">
        <v>5.7634679999999996</v>
      </c>
      <c r="BF28" s="96">
        <v>5.6258929999999996</v>
      </c>
      <c r="BG28" s="96">
        <v>5.7895219999999998</v>
      </c>
      <c r="BH28" s="96">
        <v>5.8072660000000003</v>
      </c>
      <c r="BI28" s="96">
        <v>6.4027729999999998</v>
      </c>
      <c r="BJ28" s="96">
        <v>7.1227510000000001</v>
      </c>
      <c r="BK28" s="96">
        <v>7.6483540000000003</v>
      </c>
      <c r="BL28" s="96">
        <v>7.6616200000000001</v>
      </c>
      <c r="BM28" s="96">
        <v>7.3901810000000001</v>
      </c>
      <c r="BN28" s="96">
        <v>7.0587970000000002</v>
      </c>
      <c r="BO28" s="96">
        <v>6.6637979999999999</v>
      </c>
      <c r="BP28" s="96">
        <v>6.400525</v>
      </c>
      <c r="BQ28" s="96">
        <v>6.373767</v>
      </c>
      <c r="BR28" s="96">
        <v>6.2006439999999996</v>
      </c>
      <c r="BS28" s="96">
        <v>6.2468310000000002</v>
      </c>
      <c r="BT28" s="96">
        <v>6.4420529999999996</v>
      </c>
      <c r="BU28" s="96">
        <v>7.0031610000000004</v>
      </c>
      <c r="BV28" s="96">
        <v>7.5007859999999997</v>
      </c>
    </row>
    <row r="29" spans="1:74" ht="11.15" customHeight="1" x14ac:dyDescent="0.25">
      <c r="A29" s="93" t="s">
        <v>34</v>
      </c>
      <c r="B29" s="94" t="s">
        <v>115</v>
      </c>
      <c r="C29" s="95">
        <v>14.16</v>
      </c>
      <c r="D29" s="95">
        <v>12.95</v>
      </c>
      <c r="E29" s="95">
        <v>12.07</v>
      </c>
      <c r="F29" s="95">
        <v>11.57</v>
      </c>
      <c r="G29" s="95">
        <v>11.61</v>
      </c>
      <c r="H29" s="95">
        <v>11.09</v>
      </c>
      <c r="I29" s="95">
        <v>10.98</v>
      </c>
      <c r="J29" s="95">
        <v>11.2</v>
      </c>
      <c r="K29" s="95">
        <v>11.16</v>
      </c>
      <c r="L29" s="95">
        <v>10.050000000000001</v>
      </c>
      <c r="M29" s="95">
        <v>11.05</v>
      </c>
      <c r="N29" s="95">
        <v>11.61</v>
      </c>
      <c r="O29" s="95">
        <v>11.15</v>
      </c>
      <c r="P29" s="95">
        <v>11.21</v>
      </c>
      <c r="Q29" s="95">
        <v>11.79</v>
      </c>
      <c r="R29" s="95">
        <v>11.49</v>
      </c>
      <c r="S29" s="95">
        <v>11.48</v>
      </c>
      <c r="T29" s="95">
        <v>11.86</v>
      </c>
      <c r="U29" s="95">
        <v>11.61</v>
      </c>
      <c r="V29" s="95">
        <v>11.16</v>
      </c>
      <c r="W29" s="95">
        <v>10.9</v>
      </c>
      <c r="X29" s="95">
        <v>10.9</v>
      </c>
      <c r="Y29" s="95">
        <v>11.19</v>
      </c>
      <c r="Z29" s="95">
        <v>11.02</v>
      </c>
      <c r="AA29" s="95">
        <v>11.01</v>
      </c>
      <c r="AB29" s="95">
        <v>11.32</v>
      </c>
      <c r="AC29" s="95">
        <v>11.81</v>
      </c>
      <c r="AD29" s="95">
        <v>12.44</v>
      </c>
      <c r="AE29" s="95">
        <v>13.24</v>
      </c>
      <c r="AF29" s="95">
        <v>14.39</v>
      </c>
      <c r="AG29" s="95">
        <v>15.45</v>
      </c>
      <c r="AH29" s="95">
        <v>14.04</v>
      </c>
      <c r="AI29" s="95">
        <v>13.02</v>
      </c>
      <c r="AJ29" s="95">
        <v>11.83</v>
      </c>
      <c r="AK29" s="95">
        <v>11.45</v>
      </c>
      <c r="AL29" s="95">
        <v>11.32</v>
      </c>
      <c r="AM29" s="95">
        <v>11.04</v>
      </c>
      <c r="AN29" s="95">
        <v>10.65</v>
      </c>
      <c r="AO29" s="95">
        <v>10.039999999999999</v>
      </c>
      <c r="AP29" s="95">
        <v>9.4</v>
      </c>
      <c r="AQ29" s="95">
        <v>9.1199999999999992</v>
      </c>
      <c r="AR29" s="95">
        <v>9.25</v>
      </c>
      <c r="AS29" s="95">
        <v>9.4600000000000009</v>
      </c>
      <c r="AT29" s="95">
        <v>9.3000000000000007</v>
      </c>
      <c r="AU29" s="95">
        <v>8.98</v>
      </c>
      <c r="AV29" s="95">
        <v>8.59</v>
      </c>
      <c r="AW29" s="95">
        <v>8.9209890000000005</v>
      </c>
      <c r="AX29" s="95">
        <v>8.8332110000000004</v>
      </c>
      <c r="AY29" s="96">
        <v>9.5464169999999999</v>
      </c>
      <c r="AZ29" s="96">
        <v>9.7464899999999997</v>
      </c>
      <c r="BA29" s="96">
        <v>9.7095310000000001</v>
      </c>
      <c r="BB29" s="96">
        <v>9.5283850000000001</v>
      </c>
      <c r="BC29" s="96">
        <v>9.4238320000000009</v>
      </c>
      <c r="BD29" s="96">
        <v>9.4058620000000008</v>
      </c>
      <c r="BE29" s="96">
        <v>9.4797609999999999</v>
      </c>
      <c r="BF29" s="96">
        <v>9.6567310000000006</v>
      </c>
      <c r="BG29" s="96">
        <v>9.7626120000000007</v>
      </c>
      <c r="BH29" s="96">
        <v>9.7150639999999999</v>
      </c>
      <c r="BI29" s="96">
        <v>10.14838</v>
      </c>
      <c r="BJ29" s="96">
        <v>10.506220000000001</v>
      </c>
      <c r="BK29" s="96">
        <v>11.03416</v>
      </c>
      <c r="BL29" s="96">
        <v>11.04012</v>
      </c>
      <c r="BM29" s="96">
        <v>10.8284</v>
      </c>
      <c r="BN29" s="96">
        <v>10.41757</v>
      </c>
      <c r="BO29" s="96">
        <v>10.216290000000001</v>
      </c>
      <c r="BP29" s="96">
        <v>10.12584</v>
      </c>
      <c r="BQ29" s="96">
        <v>10.175829999999999</v>
      </c>
      <c r="BR29" s="96">
        <v>10.28229</v>
      </c>
      <c r="BS29" s="96">
        <v>10.334960000000001</v>
      </c>
      <c r="BT29" s="96">
        <v>10.34083</v>
      </c>
      <c r="BU29" s="96">
        <v>10.71898</v>
      </c>
      <c r="BV29" s="96">
        <v>10.977029999999999</v>
      </c>
    </row>
    <row r="30" spans="1:74" ht="11.15" customHeight="1" x14ac:dyDescent="0.25">
      <c r="A30" s="93" t="s">
        <v>32</v>
      </c>
      <c r="B30" s="94" t="s">
        <v>116</v>
      </c>
      <c r="C30" s="95">
        <v>14.92</v>
      </c>
      <c r="D30" s="95">
        <v>13.98</v>
      </c>
      <c r="E30" s="95">
        <v>13.17</v>
      </c>
      <c r="F30" s="95">
        <v>13.27</v>
      </c>
      <c r="G30" s="95">
        <v>14.41</v>
      </c>
      <c r="H30" s="95">
        <v>15.07</v>
      </c>
      <c r="I30" s="95">
        <v>15.72</v>
      </c>
      <c r="J30" s="95">
        <v>16.18</v>
      </c>
      <c r="K30" s="95">
        <v>15.71</v>
      </c>
      <c r="L30" s="95">
        <v>12.51</v>
      </c>
      <c r="M30" s="95">
        <v>12.45</v>
      </c>
      <c r="N30" s="95">
        <v>12.53</v>
      </c>
      <c r="O30" s="95">
        <v>12.09</v>
      </c>
      <c r="P30" s="95">
        <v>12.11</v>
      </c>
      <c r="Q30" s="95">
        <v>12.86</v>
      </c>
      <c r="R30" s="95">
        <v>13.28</v>
      </c>
      <c r="S30" s="95">
        <v>14.63</v>
      </c>
      <c r="T30" s="95">
        <v>16.23</v>
      </c>
      <c r="U30" s="95">
        <v>16.670000000000002</v>
      </c>
      <c r="V30" s="95">
        <v>16.68</v>
      </c>
      <c r="W30" s="95">
        <v>16</v>
      </c>
      <c r="X30" s="95">
        <v>14.55</v>
      </c>
      <c r="Y30" s="95">
        <v>13</v>
      </c>
      <c r="Z30" s="95">
        <v>12.17</v>
      </c>
      <c r="AA30" s="95">
        <v>12.07</v>
      </c>
      <c r="AB30" s="95">
        <v>12.42</v>
      </c>
      <c r="AC30" s="95">
        <v>12.95</v>
      </c>
      <c r="AD30" s="95">
        <v>14.29</v>
      </c>
      <c r="AE30" s="95">
        <v>16.03</v>
      </c>
      <c r="AF30" s="95">
        <v>18.39</v>
      </c>
      <c r="AG30" s="95">
        <v>20.239999999999998</v>
      </c>
      <c r="AH30" s="95">
        <v>19.600000000000001</v>
      </c>
      <c r="AI30" s="95">
        <v>17.91</v>
      </c>
      <c r="AJ30" s="95">
        <v>15.19</v>
      </c>
      <c r="AK30" s="95">
        <v>13.62</v>
      </c>
      <c r="AL30" s="95">
        <v>12.64</v>
      </c>
      <c r="AM30" s="95">
        <v>12.4</v>
      </c>
      <c r="AN30" s="95">
        <v>12.18</v>
      </c>
      <c r="AO30" s="95">
        <v>11.84</v>
      </c>
      <c r="AP30" s="95">
        <v>11.58</v>
      </c>
      <c r="AQ30" s="95">
        <v>12.5</v>
      </c>
      <c r="AR30" s="95">
        <v>13.82</v>
      </c>
      <c r="AS30" s="95">
        <v>14.83</v>
      </c>
      <c r="AT30" s="95">
        <v>15.13</v>
      </c>
      <c r="AU30" s="95">
        <v>14.36</v>
      </c>
      <c r="AV30" s="95">
        <v>11.65</v>
      </c>
      <c r="AW30" s="95">
        <v>10.98255</v>
      </c>
      <c r="AX30" s="95">
        <v>10.43164</v>
      </c>
      <c r="AY30" s="96">
        <v>11.149190000000001</v>
      </c>
      <c r="AZ30" s="96">
        <v>11.402979999999999</v>
      </c>
      <c r="BA30" s="96">
        <v>11.648999999999999</v>
      </c>
      <c r="BB30" s="96">
        <v>12.15523</v>
      </c>
      <c r="BC30" s="96">
        <v>13.106109999999999</v>
      </c>
      <c r="BD30" s="96">
        <v>14.26624</v>
      </c>
      <c r="BE30" s="96">
        <v>15.08107</v>
      </c>
      <c r="BF30" s="96">
        <v>15.561400000000001</v>
      </c>
      <c r="BG30" s="96">
        <v>15.16549</v>
      </c>
      <c r="BH30" s="96">
        <v>13.74873</v>
      </c>
      <c r="BI30" s="96">
        <v>12.905799999999999</v>
      </c>
      <c r="BJ30" s="96">
        <v>12.405430000000001</v>
      </c>
      <c r="BK30" s="96">
        <v>12.80288</v>
      </c>
      <c r="BL30" s="96">
        <v>12.95655</v>
      </c>
      <c r="BM30" s="96">
        <v>13.018509999999999</v>
      </c>
      <c r="BN30" s="96">
        <v>13.356350000000001</v>
      </c>
      <c r="BO30" s="96">
        <v>14.214</v>
      </c>
      <c r="BP30" s="96">
        <v>15.33577</v>
      </c>
      <c r="BQ30" s="96">
        <v>16.154959999999999</v>
      </c>
      <c r="BR30" s="96">
        <v>16.57938</v>
      </c>
      <c r="BS30" s="96">
        <v>16.161650000000002</v>
      </c>
      <c r="BT30" s="96">
        <v>14.82094</v>
      </c>
      <c r="BU30" s="96">
        <v>13.944229999999999</v>
      </c>
      <c r="BV30" s="96">
        <v>13.321120000000001</v>
      </c>
    </row>
    <row r="31" spans="1:74" ht="11.15" customHeight="1" x14ac:dyDescent="0.25">
      <c r="A31" s="188"/>
      <c r="B31" s="108" t="s">
        <v>152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</row>
    <row r="32" spans="1:74" ht="11.15" customHeight="1" x14ac:dyDescent="0.25">
      <c r="A32" s="188"/>
      <c r="B32" s="113" t="s">
        <v>118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</row>
    <row r="33" spans="1:74" ht="11.15" customHeight="1" x14ac:dyDescent="0.25">
      <c r="A33" s="93" t="s">
        <v>41</v>
      </c>
      <c r="B33" s="94" t="s">
        <v>119</v>
      </c>
      <c r="C33" s="95">
        <v>1.66999995708465</v>
      </c>
      <c r="D33" s="95">
        <v>1.6799999475479099</v>
      </c>
      <c r="E33" s="95">
        <v>1.71000003814697</v>
      </c>
      <c r="F33" s="95">
        <v>1.71000003814697</v>
      </c>
      <c r="G33" s="95">
        <v>1.70000004768371</v>
      </c>
      <c r="H33" s="95">
        <v>1.6900000572204501</v>
      </c>
      <c r="I33" s="95">
        <v>1.6799999475479099</v>
      </c>
      <c r="J33" s="95">
        <v>1.70000004768371</v>
      </c>
      <c r="K33" s="95">
        <v>1.71000003814697</v>
      </c>
      <c r="L33" s="95">
        <v>1.70000004768371</v>
      </c>
      <c r="M33" s="95">
        <v>1.6900000572204501</v>
      </c>
      <c r="N33" s="95">
        <v>1.6900000572204501</v>
      </c>
      <c r="O33" s="95">
        <v>1.7400000095367401</v>
      </c>
      <c r="P33" s="95">
        <v>1.75</v>
      </c>
      <c r="Q33" s="95">
        <v>1.75999999046325</v>
      </c>
      <c r="R33" s="95">
        <v>1.7699999809265099</v>
      </c>
      <c r="S33" s="95">
        <v>1.7699999809265099</v>
      </c>
      <c r="T33" s="95">
        <v>1.7699999809265099</v>
      </c>
      <c r="U33" s="95">
        <v>1.75999999046325</v>
      </c>
      <c r="V33" s="95">
        <v>1.7699999809265099</v>
      </c>
      <c r="W33" s="95">
        <v>1.7699999809265099</v>
      </c>
      <c r="X33" s="95">
        <v>1.7699999809265099</v>
      </c>
      <c r="Y33" s="95">
        <v>1.7799999713897701</v>
      </c>
      <c r="Z33" s="95">
        <v>1.8200000524520801</v>
      </c>
      <c r="AA33" s="95">
        <v>1.8999999761581401</v>
      </c>
      <c r="AB33" s="95">
        <v>1.8999999761581401</v>
      </c>
      <c r="AC33" s="95">
        <v>1.9299999475479099</v>
      </c>
      <c r="AD33" s="95">
        <v>1.9800000190734801</v>
      </c>
      <c r="AE33" s="95">
        <v>2.0499999523162802</v>
      </c>
      <c r="AF33" s="95">
        <v>2.0899999141693102</v>
      </c>
      <c r="AG33" s="95">
        <v>2.1099998950958199</v>
      </c>
      <c r="AH33" s="95">
        <v>2.1800000667571999</v>
      </c>
      <c r="AI33" s="95">
        <v>2.1900000572204501</v>
      </c>
      <c r="AJ33" s="95">
        <v>2.20000004768371</v>
      </c>
      <c r="AK33" s="95">
        <v>2.17000007629394</v>
      </c>
      <c r="AL33" s="95">
        <v>2.16000008583068</v>
      </c>
      <c r="AM33" s="95">
        <v>2.2400000000000002</v>
      </c>
      <c r="AN33" s="95">
        <v>2.2799999999999998</v>
      </c>
      <c r="AO33" s="95">
        <v>2.29</v>
      </c>
      <c r="AP33" s="95">
        <v>2.23</v>
      </c>
      <c r="AQ33" s="95">
        <v>2.25</v>
      </c>
      <c r="AR33" s="95">
        <v>2.23</v>
      </c>
      <c r="AS33" s="95">
        <v>2.2400000000000002</v>
      </c>
      <c r="AT33" s="95">
        <v>2.2200000000000002</v>
      </c>
      <c r="AU33" s="95">
        <v>2.19</v>
      </c>
      <c r="AV33" s="95">
        <v>2.17</v>
      </c>
      <c r="AW33" s="95">
        <v>2.1580530000000002</v>
      </c>
      <c r="AX33" s="95">
        <v>2.1375730000000002</v>
      </c>
      <c r="AY33" s="96">
        <v>2.1190500000000001</v>
      </c>
      <c r="AZ33" s="96">
        <v>2.1005210000000001</v>
      </c>
      <c r="BA33" s="96">
        <v>2.092333</v>
      </c>
      <c r="BB33" s="96">
        <v>2.0835219999999999</v>
      </c>
      <c r="BC33" s="96">
        <v>2.0746739999999999</v>
      </c>
      <c r="BD33" s="96">
        <v>2.0658479999999999</v>
      </c>
      <c r="BE33" s="96">
        <v>2.0568499999999998</v>
      </c>
      <c r="BF33" s="96">
        <v>2.0381520000000002</v>
      </c>
      <c r="BG33" s="96">
        <v>2.028429</v>
      </c>
      <c r="BH33" s="96">
        <v>2.017922</v>
      </c>
      <c r="BI33" s="96">
        <v>2.0074869999999998</v>
      </c>
      <c r="BJ33" s="96">
        <v>1.997279</v>
      </c>
      <c r="BK33" s="96">
        <v>2.0013260000000002</v>
      </c>
      <c r="BL33" s="96">
        <v>2.005811</v>
      </c>
      <c r="BM33" s="96">
        <v>2.0111829999999999</v>
      </c>
      <c r="BN33" s="96">
        <v>2.0213589999999999</v>
      </c>
      <c r="BO33" s="96">
        <v>2.0223710000000001</v>
      </c>
      <c r="BP33" s="96">
        <v>2.0185550000000001</v>
      </c>
      <c r="BQ33" s="96">
        <v>2.0140980000000002</v>
      </c>
      <c r="BR33" s="96">
        <v>2.0131459999999999</v>
      </c>
      <c r="BS33" s="96">
        <v>2.0102090000000001</v>
      </c>
      <c r="BT33" s="96">
        <v>2.0024410000000001</v>
      </c>
      <c r="BU33" s="96">
        <v>1.991725</v>
      </c>
      <c r="BV33" s="96">
        <v>1.9865029999999999</v>
      </c>
    </row>
    <row r="34" spans="1:74" ht="11.15" customHeight="1" x14ac:dyDescent="0.25">
      <c r="A34" s="93" t="s">
        <v>45</v>
      </c>
      <c r="B34" s="94" t="s">
        <v>120</v>
      </c>
      <c r="C34" s="95">
        <v>9.1099996566772408</v>
      </c>
      <c r="D34" s="95">
        <v>7.8400001525878897</v>
      </c>
      <c r="E34" s="95">
        <v>7.17000007629394</v>
      </c>
      <c r="F34" s="95">
        <v>7.13000011444091</v>
      </c>
      <c r="G34" s="95">
        <v>6.75</v>
      </c>
      <c r="H34" s="95">
        <v>6.4699997901916504</v>
      </c>
      <c r="I34" s="95">
        <v>6.4800000190734801</v>
      </c>
      <c r="J34" s="95">
        <v>7.3299999237060502</v>
      </c>
      <c r="K34" s="95">
        <v>6.17000007629394</v>
      </c>
      <c r="L34" s="95">
        <v>5.5100002288818297</v>
      </c>
      <c r="M34" s="95">
        <v>7.2800002098083496</v>
      </c>
      <c r="N34" s="95">
        <v>7.4299998283386204</v>
      </c>
      <c r="O34" s="95">
        <v>6.8099999427795401</v>
      </c>
      <c r="P34" s="95">
        <v>7.8699998855590803</v>
      </c>
      <c r="Q34" s="95">
        <v>7.4400000572204501</v>
      </c>
      <c r="R34" s="95">
        <v>7.5399999618530202</v>
      </c>
      <c r="S34" s="95">
        <v>7.7300000190734801</v>
      </c>
      <c r="T34" s="95">
        <v>7.5999999046325604</v>
      </c>
      <c r="U34" s="95">
        <v>6.8699998855590803</v>
      </c>
      <c r="V34" s="95">
        <v>6.6199998855590803</v>
      </c>
      <c r="W34" s="95">
        <v>6.1199998855590803</v>
      </c>
      <c r="X34" s="95">
        <v>6.7800002098083496</v>
      </c>
      <c r="Y34" s="95">
        <v>7.1100001335143999</v>
      </c>
      <c r="Z34" s="95">
        <v>7.6799998283386204</v>
      </c>
      <c r="AA34" s="95">
        <v>8</v>
      </c>
      <c r="AB34" s="95">
        <v>8.6099996566772408</v>
      </c>
      <c r="AC34" s="95">
        <v>9.1800003051757795</v>
      </c>
      <c r="AD34" s="95">
        <v>9.8999996185302699</v>
      </c>
      <c r="AE34" s="95">
        <v>10.689999580383301</v>
      </c>
      <c r="AF34" s="95">
        <v>12.170000076293899</v>
      </c>
      <c r="AG34" s="95">
        <v>11.869999885559</v>
      </c>
      <c r="AH34" s="95">
        <v>9.1199998855590803</v>
      </c>
      <c r="AI34" s="95">
        <v>7.8099999427795401</v>
      </c>
      <c r="AJ34" s="95">
        <v>6.7800002098083496</v>
      </c>
      <c r="AK34" s="95">
        <v>6.4699997901916504</v>
      </c>
      <c r="AL34" s="95">
        <v>6.7399997711181596</v>
      </c>
      <c r="AM34" s="95">
        <v>6.34</v>
      </c>
      <c r="AN34" s="95">
        <v>5.32</v>
      </c>
      <c r="AO34" s="95">
        <v>4.6900000000000004</v>
      </c>
      <c r="AP34" s="95">
        <v>4.4000000000000004</v>
      </c>
      <c r="AQ34" s="95">
        <v>4.46</v>
      </c>
      <c r="AR34" s="95">
        <v>4.42</v>
      </c>
      <c r="AS34" s="95">
        <v>4.28</v>
      </c>
      <c r="AT34" s="95">
        <v>4.09</v>
      </c>
      <c r="AU34" s="95">
        <v>3.8</v>
      </c>
      <c r="AV34" s="95">
        <v>4.78</v>
      </c>
      <c r="AW34" s="95">
        <v>4.3889909999999999</v>
      </c>
      <c r="AX34" s="95">
        <v>5.0200079999999998</v>
      </c>
      <c r="AY34" s="96">
        <v>5.9451590000000003</v>
      </c>
      <c r="AZ34" s="96">
        <v>5.9253220000000004</v>
      </c>
      <c r="BA34" s="96">
        <v>5.8688989999999999</v>
      </c>
      <c r="BB34" s="96">
        <v>5.7293799999999999</v>
      </c>
      <c r="BC34" s="96">
        <v>5.5608519999999997</v>
      </c>
      <c r="BD34" s="96">
        <v>5.5119769999999999</v>
      </c>
      <c r="BE34" s="96">
        <v>5.3325579999999997</v>
      </c>
      <c r="BF34" s="96">
        <v>5.3780609999999998</v>
      </c>
      <c r="BG34" s="96">
        <v>5.356611</v>
      </c>
      <c r="BH34" s="96">
        <v>5.5071680000000001</v>
      </c>
      <c r="BI34" s="96">
        <v>5.9816219999999998</v>
      </c>
      <c r="BJ34" s="96">
        <v>6.4917259999999999</v>
      </c>
      <c r="BK34" s="96">
        <v>7.0765250000000002</v>
      </c>
      <c r="BL34" s="96">
        <v>6.9516970000000002</v>
      </c>
      <c r="BM34" s="96">
        <v>6.7479719999999999</v>
      </c>
      <c r="BN34" s="96">
        <v>6.3676729999999999</v>
      </c>
      <c r="BO34" s="96">
        <v>6.2384519999999997</v>
      </c>
      <c r="BP34" s="96">
        <v>6.1635689999999999</v>
      </c>
      <c r="BQ34" s="96">
        <v>6.0018260000000003</v>
      </c>
      <c r="BR34" s="96">
        <v>5.9223359999999996</v>
      </c>
      <c r="BS34" s="96">
        <v>5.88931</v>
      </c>
      <c r="BT34" s="96">
        <v>6.1249979999999997</v>
      </c>
      <c r="BU34" s="96">
        <v>6.4497559999999998</v>
      </c>
      <c r="BV34" s="96">
        <v>6.7772350000000001</v>
      </c>
    </row>
    <row r="35" spans="1:74" ht="11.15" customHeight="1" x14ac:dyDescent="0.25">
      <c r="A35" s="93" t="s">
        <v>43</v>
      </c>
      <c r="B35" s="94" t="s">
        <v>121</v>
      </c>
      <c r="C35" s="95">
        <v>8.1</v>
      </c>
      <c r="D35" s="95">
        <v>7.8</v>
      </c>
      <c r="E35" s="95">
        <v>7.98</v>
      </c>
      <c r="F35" s="95">
        <v>6.81</v>
      </c>
      <c r="G35" s="95">
        <v>8.01</v>
      </c>
      <c r="H35" s="95">
        <v>8.08</v>
      </c>
      <c r="I35" s="95">
        <v>8.14</v>
      </c>
      <c r="J35" s="95">
        <v>8.41</v>
      </c>
      <c r="K35" s="95">
        <v>7.62</v>
      </c>
      <c r="L35" s="95">
        <v>7</v>
      </c>
      <c r="M35" s="95">
        <v>7.22</v>
      </c>
      <c r="N35" s="95">
        <v>7.28</v>
      </c>
      <c r="O35" s="95">
        <v>7.25</v>
      </c>
      <c r="P35" s="95">
        <v>7.25</v>
      </c>
      <c r="Q35" s="95">
        <v>7.08</v>
      </c>
      <c r="R35" s="95">
        <v>7.91</v>
      </c>
      <c r="S35" s="95">
        <v>8.41</v>
      </c>
      <c r="T35" s="95">
        <v>8.9</v>
      </c>
      <c r="U35" s="95">
        <v>8.8699999999999992</v>
      </c>
      <c r="V35" s="95">
        <v>9.2100000000000009</v>
      </c>
      <c r="W35" s="95">
        <v>8.98</v>
      </c>
      <c r="X35" s="95">
        <v>9.8800000000000008</v>
      </c>
      <c r="Y35" s="95">
        <v>11.6</v>
      </c>
      <c r="Z35" s="95">
        <v>11.64</v>
      </c>
      <c r="AA35" s="95">
        <v>12.8</v>
      </c>
      <c r="AB35" s="95">
        <v>12.77</v>
      </c>
      <c r="AC35" s="95">
        <v>13.19</v>
      </c>
      <c r="AD35" s="95">
        <v>13.52</v>
      </c>
      <c r="AE35" s="95">
        <v>14.85</v>
      </c>
      <c r="AF35" s="95">
        <v>16.84</v>
      </c>
      <c r="AG35" s="95">
        <v>18.89</v>
      </c>
      <c r="AH35" s="95">
        <v>18.64</v>
      </c>
      <c r="AI35" s="95">
        <v>15.9</v>
      </c>
      <c r="AJ35" s="95">
        <v>14.54</v>
      </c>
      <c r="AK35" s="95">
        <v>10.050000000000001</v>
      </c>
      <c r="AL35" s="95">
        <v>7.76</v>
      </c>
      <c r="AM35" s="95">
        <v>7.31</v>
      </c>
      <c r="AN35" s="95">
        <v>7.37</v>
      </c>
      <c r="AO35" s="95">
        <v>6.98</v>
      </c>
      <c r="AP35" s="95">
        <v>7.83</v>
      </c>
      <c r="AQ35" s="95">
        <v>8.2799999999999994</v>
      </c>
      <c r="AR35" s="95">
        <v>9.4600000000000009</v>
      </c>
      <c r="AS35" s="95">
        <v>10.220000000000001</v>
      </c>
      <c r="AT35" s="95">
        <v>11.04</v>
      </c>
      <c r="AU35" s="95">
        <v>10.64751</v>
      </c>
      <c r="AV35" s="95">
        <v>11.30878</v>
      </c>
      <c r="AW35" s="95">
        <v>11.84967</v>
      </c>
      <c r="AX35" s="95">
        <v>11.960520000000001</v>
      </c>
      <c r="AY35" s="96">
        <v>12.395849999999999</v>
      </c>
      <c r="AZ35" s="96">
        <v>12.34862</v>
      </c>
      <c r="BA35" s="96">
        <v>12.05739</v>
      </c>
      <c r="BB35" s="96">
        <v>12.158200000000001</v>
      </c>
      <c r="BC35" s="96">
        <v>12.375719999999999</v>
      </c>
      <c r="BD35" s="96">
        <v>12.58225</v>
      </c>
      <c r="BE35" s="96">
        <v>12.562799999999999</v>
      </c>
      <c r="BF35" s="96">
        <v>12.43746</v>
      </c>
      <c r="BG35" s="96">
        <v>12.29313</v>
      </c>
      <c r="BH35" s="96">
        <v>12.487920000000001</v>
      </c>
      <c r="BI35" s="96">
        <v>12.60214</v>
      </c>
      <c r="BJ35" s="96">
        <v>12.6531</v>
      </c>
      <c r="BK35" s="96">
        <v>12.88679</v>
      </c>
      <c r="BL35" s="96">
        <v>12.882440000000001</v>
      </c>
      <c r="BM35" s="96">
        <v>12.710889999999999</v>
      </c>
      <c r="BN35" s="96">
        <v>12.817</v>
      </c>
      <c r="BO35" s="96">
        <v>12.92243</v>
      </c>
      <c r="BP35" s="96">
        <v>12.95706</v>
      </c>
      <c r="BQ35" s="96">
        <v>12.937860000000001</v>
      </c>
      <c r="BR35" s="96">
        <v>12.87739</v>
      </c>
      <c r="BS35" s="96">
        <v>12.828010000000001</v>
      </c>
      <c r="BT35" s="96">
        <v>13.06659</v>
      </c>
      <c r="BU35" s="96">
        <v>13.20628</v>
      </c>
      <c r="BV35" s="96">
        <v>13.197380000000001</v>
      </c>
    </row>
    <row r="36" spans="1:74" s="189" customFormat="1" ht="11.15" customHeight="1" x14ac:dyDescent="0.25">
      <c r="A36" s="114" t="s">
        <v>122</v>
      </c>
      <c r="B36" s="101" t="s">
        <v>123</v>
      </c>
      <c r="C36" s="115">
        <v>13.68</v>
      </c>
      <c r="D36" s="115">
        <v>11.69</v>
      </c>
      <c r="E36" s="115">
        <v>12.39</v>
      </c>
      <c r="F36" s="115">
        <v>14.48</v>
      </c>
      <c r="G36" s="115">
        <v>14.77</v>
      </c>
      <c r="H36" s="115">
        <v>14.45</v>
      </c>
      <c r="I36" s="115">
        <v>13.23</v>
      </c>
      <c r="J36" s="115">
        <v>15.52</v>
      </c>
      <c r="K36" s="115">
        <v>10.86</v>
      </c>
      <c r="L36" s="115">
        <v>12.06</v>
      </c>
      <c r="M36" s="115">
        <v>12.33</v>
      </c>
      <c r="N36" s="115">
        <v>12.9</v>
      </c>
      <c r="O36" s="115">
        <v>11.87</v>
      </c>
      <c r="P36" s="115">
        <v>11.95</v>
      </c>
      <c r="Q36" s="115">
        <v>12.85</v>
      </c>
      <c r="R36" s="115">
        <v>14.04</v>
      </c>
      <c r="S36" s="115">
        <v>14.65</v>
      </c>
      <c r="T36" s="115">
        <v>14.79</v>
      </c>
      <c r="U36" s="115">
        <v>15.24</v>
      </c>
      <c r="V36" s="115">
        <v>15.25</v>
      </c>
      <c r="W36" s="115">
        <v>15.68</v>
      </c>
      <c r="X36" s="115">
        <v>16.61</v>
      </c>
      <c r="Y36" s="115">
        <v>18.86</v>
      </c>
      <c r="Z36" s="115">
        <v>18.649999999999999</v>
      </c>
      <c r="AA36" s="115">
        <v>18.12</v>
      </c>
      <c r="AB36" s="115">
        <v>18.73</v>
      </c>
      <c r="AC36" s="115">
        <v>19.72</v>
      </c>
      <c r="AD36" s="115">
        <v>21.06</v>
      </c>
      <c r="AE36" s="115">
        <v>24.36</v>
      </c>
      <c r="AF36" s="115">
        <v>24.7</v>
      </c>
      <c r="AG36" s="115">
        <v>26.13</v>
      </c>
      <c r="AH36" s="115">
        <v>23.87</v>
      </c>
      <c r="AI36" s="115">
        <v>21.9</v>
      </c>
      <c r="AJ36" s="115">
        <v>18.420000000000002</v>
      </c>
      <c r="AK36" s="115">
        <v>14.69</v>
      </c>
      <c r="AL36" s="115">
        <v>11.52</v>
      </c>
      <c r="AM36" s="115">
        <v>11.37</v>
      </c>
      <c r="AN36" s="115">
        <v>12.08</v>
      </c>
      <c r="AO36" s="115">
        <v>10.82</v>
      </c>
      <c r="AP36" s="115">
        <v>11.64</v>
      </c>
      <c r="AQ36" s="115">
        <v>11.93</v>
      </c>
      <c r="AR36" s="115">
        <v>13.61</v>
      </c>
      <c r="AS36" s="115">
        <v>13.66</v>
      </c>
      <c r="AT36" s="115">
        <v>14.76</v>
      </c>
      <c r="AU36" s="115">
        <v>13.149609999999999</v>
      </c>
      <c r="AV36" s="115">
        <v>13.88029</v>
      </c>
      <c r="AW36" s="115">
        <v>14.30636</v>
      </c>
      <c r="AX36" s="115">
        <v>14.104559999999999</v>
      </c>
      <c r="AY36" s="116">
        <v>14.9787</v>
      </c>
      <c r="AZ36" s="116">
        <v>14.92774</v>
      </c>
      <c r="BA36" s="116">
        <v>14.638019999999999</v>
      </c>
      <c r="BB36" s="116">
        <v>14.890470000000001</v>
      </c>
      <c r="BC36" s="116">
        <v>15.225149999999999</v>
      </c>
      <c r="BD36" s="116">
        <v>15.233129999999999</v>
      </c>
      <c r="BE36" s="116">
        <v>15.40781</v>
      </c>
      <c r="BF36" s="116">
        <v>15.66339</v>
      </c>
      <c r="BG36" s="116">
        <v>15.388809999999999</v>
      </c>
      <c r="BH36" s="116">
        <v>15.535679999999999</v>
      </c>
      <c r="BI36" s="116">
        <v>15.715020000000001</v>
      </c>
      <c r="BJ36" s="116">
        <v>15.724500000000001</v>
      </c>
      <c r="BK36" s="116">
        <v>16.035740000000001</v>
      </c>
      <c r="BL36" s="116">
        <v>15.87096</v>
      </c>
      <c r="BM36" s="116">
        <v>15.773059999999999</v>
      </c>
      <c r="BN36" s="116">
        <v>15.958880000000001</v>
      </c>
      <c r="BO36" s="116">
        <v>15.96058</v>
      </c>
      <c r="BP36" s="116">
        <v>15.683059999999999</v>
      </c>
      <c r="BQ36" s="116">
        <v>15.899570000000001</v>
      </c>
      <c r="BR36" s="116">
        <v>16.333600000000001</v>
      </c>
      <c r="BS36" s="116">
        <v>16.24821</v>
      </c>
      <c r="BT36" s="116">
        <v>16.48048</v>
      </c>
      <c r="BU36" s="116">
        <v>16.713450000000002</v>
      </c>
      <c r="BV36" s="116">
        <v>16.563590000000001</v>
      </c>
    </row>
    <row r="37" spans="1:74" ht="11.15" customHeight="1" x14ac:dyDescent="0.25">
      <c r="A37" s="93"/>
      <c r="B37" s="113" t="s">
        <v>153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</row>
    <row r="38" spans="1:74" ht="11.15" customHeight="1" x14ac:dyDescent="0.25">
      <c r="A38" s="117" t="s">
        <v>125</v>
      </c>
      <c r="B38" s="118" t="s">
        <v>114</v>
      </c>
      <c r="C38" s="119">
        <v>5.78</v>
      </c>
      <c r="D38" s="119">
        <v>5.98</v>
      </c>
      <c r="E38" s="119">
        <v>5.88</v>
      </c>
      <c r="F38" s="119">
        <v>5.93</v>
      </c>
      <c r="G38" s="119">
        <v>6</v>
      </c>
      <c r="H38" s="119">
        <v>6.41</v>
      </c>
      <c r="I38" s="119">
        <v>6.61</v>
      </c>
      <c r="J38" s="119">
        <v>6.65</v>
      </c>
      <c r="K38" s="119">
        <v>6.37</v>
      </c>
      <c r="L38" s="119">
        <v>6.16</v>
      </c>
      <c r="M38" s="119">
        <v>6.04</v>
      </c>
      <c r="N38" s="119">
        <v>6</v>
      </c>
      <c r="O38" s="119">
        <v>6.13</v>
      </c>
      <c r="P38" s="119">
        <v>6.16</v>
      </c>
      <c r="Q38" s="119">
        <v>6.22</v>
      </c>
      <c r="R38" s="119">
        <v>6.19</v>
      </c>
      <c r="S38" s="119">
        <v>6.27</v>
      </c>
      <c r="T38" s="119">
        <v>6.59</v>
      </c>
      <c r="U38" s="119">
        <v>6.71</v>
      </c>
      <c r="V38" s="119">
        <v>6.84</v>
      </c>
      <c r="W38" s="119">
        <v>6.52</v>
      </c>
      <c r="X38" s="119">
        <v>6.46</v>
      </c>
      <c r="Y38" s="119">
        <v>6.28</v>
      </c>
      <c r="Z38" s="119">
        <v>6.26</v>
      </c>
      <c r="AA38" s="119">
        <v>6.39</v>
      </c>
      <c r="AB38" s="119">
        <v>6.38</v>
      </c>
      <c r="AC38" s="119">
        <v>6.54</v>
      </c>
      <c r="AD38" s="119">
        <v>6.64</v>
      </c>
      <c r="AE38" s="119">
        <v>6.8</v>
      </c>
      <c r="AF38" s="119">
        <v>7.4</v>
      </c>
      <c r="AG38" s="119">
        <v>7.78</v>
      </c>
      <c r="AH38" s="119">
        <v>7.63</v>
      </c>
      <c r="AI38" s="119">
        <v>7.35</v>
      </c>
      <c r="AJ38" s="119">
        <v>7.23</v>
      </c>
      <c r="AK38" s="119">
        <v>7.04</v>
      </c>
      <c r="AL38" s="119">
        <v>6.88</v>
      </c>
      <c r="AM38" s="119">
        <v>6.9</v>
      </c>
      <c r="AN38" s="119">
        <v>6.98</v>
      </c>
      <c r="AO38" s="119">
        <v>6.84</v>
      </c>
      <c r="AP38" s="119">
        <v>6.78</v>
      </c>
      <c r="AQ38" s="119">
        <v>6.89</v>
      </c>
      <c r="AR38" s="119">
        <v>7.18</v>
      </c>
      <c r="AS38" s="119">
        <v>7.12</v>
      </c>
      <c r="AT38" s="119">
        <v>7.17</v>
      </c>
      <c r="AU38" s="119">
        <v>6.99</v>
      </c>
      <c r="AV38" s="119">
        <v>6.7003831547626804</v>
      </c>
      <c r="AW38" s="119">
        <v>6.7723170000000001</v>
      </c>
      <c r="AX38" s="119">
        <v>6.7397489999999998</v>
      </c>
      <c r="AY38" s="120">
        <v>6.5645569999999998</v>
      </c>
      <c r="AZ38" s="120">
        <v>6.6430090000000002</v>
      </c>
      <c r="BA38" s="120">
        <v>6.6494739999999997</v>
      </c>
      <c r="BB38" s="120">
        <v>6.506094</v>
      </c>
      <c r="BC38" s="120">
        <v>6.6186090000000002</v>
      </c>
      <c r="BD38" s="120">
        <v>7.0471079999999997</v>
      </c>
      <c r="BE38" s="120">
        <v>7.0684430000000003</v>
      </c>
      <c r="BF38" s="120">
        <v>7.0929039999999999</v>
      </c>
      <c r="BG38" s="120">
        <v>6.8686619999999996</v>
      </c>
      <c r="BH38" s="120">
        <v>6.8499230000000004</v>
      </c>
      <c r="BI38" s="120">
        <v>6.6787000000000001</v>
      </c>
      <c r="BJ38" s="120">
        <v>6.6463510000000001</v>
      </c>
      <c r="BK38" s="120">
        <v>6.5602770000000001</v>
      </c>
      <c r="BL38" s="120">
        <v>6.6378820000000003</v>
      </c>
      <c r="BM38" s="120">
        <v>6.6436120000000001</v>
      </c>
      <c r="BN38" s="120">
        <v>6.5472700000000001</v>
      </c>
      <c r="BO38" s="120">
        <v>6.6663540000000001</v>
      </c>
      <c r="BP38" s="120">
        <v>7.1020409999999998</v>
      </c>
      <c r="BQ38" s="120">
        <v>7.1222649999999996</v>
      </c>
      <c r="BR38" s="120">
        <v>7.1518370000000004</v>
      </c>
      <c r="BS38" s="120">
        <v>6.9330210000000001</v>
      </c>
      <c r="BT38" s="120">
        <v>6.8884829999999999</v>
      </c>
      <c r="BU38" s="120">
        <v>6.7198760000000002</v>
      </c>
      <c r="BV38" s="120">
        <v>6.6823990000000002</v>
      </c>
    </row>
    <row r="39" spans="1:74" ht="11.15" customHeight="1" x14ac:dyDescent="0.25">
      <c r="A39" s="117" t="s">
        <v>126</v>
      </c>
      <c r="B39" s="118" t="s">
        <v>115</v>
      </c>
      <c r="C39" s="119">
        <v>8.8699999999999992</v>
      </c>
      <c r="D39" s="119">
        <v>9.14</v>
      </c>
      <c r="E39" s="119">
        <v>9.06</v>
      </c>
      <c r="F39" s="119">
        <v>9.17</v>
      </c>
      <c r="G39" s="119">
        <v>9.2200000000000006</v>
      </c>
      <c r="H39" s="119">
        <v>9.8800000000000008</v>
      </c>
      <c r="I39" s="119">
        <v>9.9700000000000006</v>
      </c>
      <c r="J39" s="119">
        <v>10.039999999999999</v>
      </c>
      <c r="K39" s="119">
        <v>9.89</v>
      </c>
      <c r="L39" s="119">
        <v>9.51</v>
      </c>
      <c r="M39" s="119">
        <v>9.24</v>
      </c>
      <c r="N39" s="119">
        <v>9.08</v>
      </c>
      <c r="O39" s="119">
        <v>9.1199999999999992</v>
      </c>
      <c r="P39" s="119">
        <v>9.34</v>
      </c>
      <c r="Q39" s="119">
        <v>9.35</v>
      </c>
      <c r="R39" s="119">
        <v>9.3800000000000008</v>
      </c>
      <c r="S39" s="119">
        <v>9.51</v>
      </c>
      <c r="T39" s="119">
        <v>9.9499999999999993</v>
      </c>
      <c r="U39" s="119">
        <v>10.14</v>
      </c>
      <c r="V39" s="119">
        <v>10.07</v>
      </c>
      <c r="W39" s="119">
        <v>9.9</v>
      </c>
      <c r="X39" s="119">
        <v>9.77</v>
      </c>
      <c r="Y39" s="119">
        <v>9.5</v>
      </c>
      <c r="Z39" s="119">
        <v>9.42</v>
      </c>
      <c r="AA39" s="119">
        <v>9.4</v>
      </c>
      <c r="AB39" s="119">
        <v>9.4700000000000006</v>
      </c>
      <c r="AC39" s="119">
        <v>9.6199999999999992</v>
      </c>
      <c r="AD39" s="119">
        <v>9.86</v>
      </c>
      <c r="AE39" s="119">
        <v>10.050000000000001</v>
      </c>
      <c r="AF39" s="119">
        <v>10.88</v>
      </c>
      <c r="AG39" s="119">
        <v>11.11</v>
      </c>
      <c r="AH39" s="119">
        <v>11.08</v>
      </c>
      <c r="AI39" s="119">
        <v>10.77</v>
      </c>
      <c r="AJ39" s="119">
        <v>10.5</v>
      </c>
      <c r="AK39" s="119">
        <v>10.130000000000001</v>
      </c>
      <c r="AL39" s="119">
        <v>9.9499999999999993</v>
      </c>
      <c r="AM39" s="119">
        <v>10.029999999999999</v>
      </c>
      <c r="AN39" s="119">
        <v>10.16</v>
      </c>
      <c r="AO39" s="119">
        <v>10.07</v>
      </c>
      <c r="AP39" s="119">
        <v>9.99</v>
      </c>
      <c r="AQ39" s="119">
        <v>10.119999999999999</v>
      </c>
      <c r="AR39" s="119">
        <v>10.51</v>
      </c>
      <c r="AS39" s="119">
        <v>10.72</v>
      </c>
      <c r="AT39" s="119">
        <v>10.6</v>
      </c>
      <c r="AU39" s="119">
        <v>10.51</v>
      </c>
      <c r="AV39" s="119">
        <v>10.229924838712613</v>
      </c>
      <c r="AW39" s="119">
        <v>10.153079999999999</v>
      </c>
      <c r="AX39" s="119">
        <v>10.00652</v>
      </c>
      <c r="AY39" s="120">
        <v>9.7981859999999994</v>
      </c>
      <c r="AZ39" s="120">
        <v>10.017810000000001</v>
      </c>
      <c r="BA39" s="120">
        <v>10.008229999999999</v>
      </c>
      <c r="BB39" s="120">
        <v>9.8682020000000001</v>
      </c>
      <c r="BC39" s="120">
        <v>10.009740000000001</v>
      </c>
      <c r="BD39" s="120">
        <v>10.59957</v>
      </c>
      <c r="BE39" s="120">
        <v>10.70215</v>
      </c>
      <c r="BF39" s="120">
        <v>10.69354</v>
      </c>
      <c r="BG39" s="120">
        <v>10.55817</v>
      </c>
      <c r="BH39" s="120">
        <v>10.28105</v>
      </c>
      <c r="BI39" s="120">
        <v>10.06151</v>
      </c>
      <c r="BJ39" s="120">
        <v>9.9499030000000008</v>
      </c>
      <c r="BK39" s="120">
        <v>9.8530040000000003</v>
      </c>
      <c r="BL39" s="120">
        <v>10.05983</v>
      </c>
      <c r="BM39" s="120">
        <v>10.054349999999999</v>
      </c>
      <c r="BN39" s="120">
        <v>9.9550339999999995</v>
      </c>
      <c r="BO39" s="120">
        <v>10.10051</v>
      </c>
      <c r="BP39" s="120">
        <v>10.69754</v>
      </c>
      <c r="BQ39" s="120">
        <v>10.820919999999999</v>
      </c>
      <c r="BR39" s="120">
        <v>10.817819999999999</v>
      </c>
      <c r="BS39" s="120">
        <v>10.68688</v>
      </c>
      <c r="BT39" s="120">
        <v>10.410069999999999</v>
      </c>
      <c r="BU39" s="120">
        <v>10.19223</v>
      </c>
      <c r="BV39" s="120">
        <v>10.07804</v>
      </c>
    </row>
    <row r="40" spans="1:74" ht="11.15" customHeight="1" x14ac:dyDescent="0.25">
      <c r="A40" s="117" t="s">
        <v>127</v>
      </c>
      <c r="B40" s="121" t="s">
        <v>116</v>
      </c>
      <c r="C40" s="122">
        <v>9.5500000000000007</v>
      </c>
      <c r="D40" s="122">
        <v>9.8000000000000007</v>
      </c>
      <c r="E40" s="122">
        <v>9.8699999999999992</v>
      </c>
      <c r="F40" s="122">
        <v>10.32</v>
      </c>
      <c r="G40" s="122">
        <v>10.61</v>
      </c>
      <c r="H40" s="122">
        <v>10.85</v>
      </c>
      <c r="I40" s="122">
        <v>10.96</v>
      </c>
      <c r="J40" s="122">
        <v>10.94</v>
      </c>
      <c r="K40" s="122">
        <v>10.94</v>
      </c>
      <c r="L40" s="122">
        <v>10.58</v>
      </c>
      <c r="M40" s="122">
        <v>10.18</v>
      </c>
      <c r="N40" s="122">
        <v>9.84</v>
      </c>
      <c r="O40" s="122">
        <v>10.06</v>
      </c>
      <c r="P40" s="122">
        <v>9.89</v>
      </c>
      <c r="Q40" s="122">
        <v>10.27</v>
      </c>
      <c r="R40" s="122">
        <v>10.63</v>
      </c>
      <c r="S40" s="122">
        <v>10.77</v>
      </c>
      <c r="T40" s="122">
        <v>11.09</v>
      </c>
      <c r="U40" s="122">
        <v>11.07</v>
      </c>
      <c r="V40" s="122">
        <v>11.07</v>
      </c>
      <c r="W40" s="122">
        <v>10.96</v>
      </c>
      <c r="X40" s="122">
        <v>10.82</v>
      </c>
      <c r="Y40" s="122">
        <v>10.7</v>
      </c>
      <c r="Z40" s="122">
        <v>10.33</v>
      </c>
      <c r="AA40" s="122">
        <v>10.24</v>
      </c>
      <c r="AB40" s="122">
        <v>10.28</v>
      </c>
      <c r="AC40" s="122">
        <v>10.57</v>
      </c>
      <c r="AD40" s="122">
        <v>11.02</v>
      </c>
      <c r="AE40" s="122">
        <v>11.48</v>
      </c>
      <c r="AF40" s="122">
        <v>11.84</v>
      </c>
      <c r="AG40" s="122">
        <v>12.14</v>
      </c>
      <c r="AH40" s="122">
        <v>12.15</v>
      </c>
      <c r="AI40" s="122">
        <v>11.99</v>
      </c>
      <c r="AJ40" s="122">
        <v>11.91</v>
      </c>
      <c r="AK40" s="122">
        <v>11.52</v>
      </c>
      <c r="AL40" s="122">
        <v>11</v>
      </c>
      <c r="AM40" s="122">
        <v>11.03</v>
      </c>
      <c r="AN40" s="122">
        <v>11.23</v>
      </c>
      <c r="AO40" s="122">
        <v>11.38</v>
      </c>
      <c r="AP40" s="122">
        <v>11.59</v>
      </c>
      <c r="AQ40" s="122">
        <v>11.86</v>
      </c>
      <c r="AR40" s="122">
        <v>11.91</v>
      </c>
      <c r="AS40" s="122">
        <v>11.96</v>
      </c>
      <c r="AT40" s="122">
        <v>12.05</v>
      </c>
      <c r="AU40" s="122">
        <v>12.06</v>
      </c>
      <c r="AV40" s="122">
        <v>11.759464028759881</v>
      </c>
      <c r="AW40" s="122">
        <v>11.46367</v>
      </c>
      <c r="AX40" s="122">
        <v>10.99089</v>
      </c>
      <c r="AY40" s="123">
        <v>10.792479999999999</v>
      </c>
      <c r="AZ40" s="123">
        <v>10.96686</v>
      </c>
      <c r="BA40" s="123">
        <v>11.224460000000001</v>
      </c>
      <c r="BB40" s="123">
        <v>11.35125</v>
      </c>
      <c r="BC40" s="123">
        <v>11.66099</v>
      </c>
      <c r="BD40" s="123">
        <v>11.91267</v>
      </c>
      <c r="BE40" s="123">
        <v>11.95317</v>
      </c>
      <c r="BF40" s="123">
        <v>12.00385</v>
      </c>
      <c r="BG40" s="123">
        <v>11.925850000000001</v>
      </c>
      <c r="BH40" s="123">
        <v>11.64649</v>
      </c>
      <c r="BI40" s="123">
        <v>11.436680000000001</v>
      </c>
      <c r="BJ40" s="123">
        <v>10.96306</v>
      </c>
      <c r="BK40" s="123">
        <v>10.91464</v>
      </c>
      <c r="BL40" s="123">
        <v>11.04875</v>
      </c>
      <c r="BM40" s="123">
        <v>11.266920000000001</v>
      </c>
      <c r="BN40" s="123">
        <v>11.47526</v>
      </c>
      <c r="BO40" s="123">
        <v>11.792920000000001</v>
      </c>
      <c r="BP40" s="123">
        <v>12.04866</v>
      </c>
      <c r="BQ40" s="123">
        <v>12.16839</v>
      </c>
      <c r="BR40" s="123">
        <v>12.224410000000001</v>
      </c>
      <c r="BS40" s="123">
        <v>12.156890000000001</v>
      </c>
      <c r="BT40" s="123">
        <v>11.85852</v>
      </c>
      <c r="BU40" s="123">
        <v>11.63738</v>
      </c>
      <c r="BV40" s="123">
        <v>11.15611</v>
      </c>
    </row>
    <row r="41" spans="1:74" s="191" customFormat="1" ht="9.65" customHeight="1" x14ac:dyDescent="0.25">
      <c r="A41" s="117"/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90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</row>
    <row r="42" spans="1:74" s="191" customFormat="1" ht="12" customHeight="1" x14ac:dyDescent="0.25">
      <c r="A42" s="117"/>
      <c r="B42" s="150" t="s">
        <v>128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</row>
    <row r="43" spans="1:74" s="125" customFormat="1" ht="12" customHeight="1" x14ac:dyDescent="0.25">
      <c r="A43" s="124"/>
      <c r="B43" s="174" t="s">
        <v>130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4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</row>
    <row r="44" spans="1:74" s="125" customFormat="1" ht="12" customHeight="1" x14ac:dyDescent="0.25">
      <c r="A44" s="124"/>
      <c r="B44" s="174" t="s">
        <v>131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4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</row>
    <row r="45" spans="1:74" s="125" customFormat="1" ht="12" customHeight="1" x14ac:dyDescent="0.25">
      <c r="A45" s="124"/>
      <c r="B45" s="174" t="s">
        <v>132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4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</row>
    <row r="46" spans="1:74" s="125" customFormat="1" ht="12" customHeight="1" x14ac:dyDescent="0.25">
      <c r="A46" s="124"/>
      <c r="B46" s="175" t="s">
        <v>133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4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</row>
    <row r="47" spans="1:74" s="125" customFormat="1" ht="12" customHeight="1" x14ac:dyDescent="0.25">
      <c r="A47" s="124"/>
      <c r="B47" s="176" t="s">
        <v>134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</row>
    <row r="48" spans="1:74" s="125" customFormat="1" ht="12" customHeight="1" x14ac:dyDescent="0.25">
      <c r="A48" s="124"/>
      <c r="B48" s="175" t="s">
        <v>135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4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</row>
    <row r="49" spans="1:74" s="125" customFormat="1" ht="12" customHeight="1" x14ac:dyDescent="0.25">
      <c r="A49" s="124"/>
      <c r="B49" s="177" t="s">
        <v>136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</row>
    <row r="50" spans="1:74" s="125" customFormat="1" ht="12" customHeight="1" x14ac:dyDescent="0.25">
      <c r="A50" s="124"/>
      <c r="B50" s="178" t="s">
        <v>137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</row>
    <row r="51" spans="1:74" s="125" customFormat="1" ht="12" customHeight="1" x14ac:dyDescent="0.25">
      <c r="A51" s="124"/>
      <c r="B51" s="176" t="s">
        <v>138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4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</row>
    <row r="52" spans="1:74" s="128" customFormat="1" ht="12" customHeight="1" x14ac:dyDescent="0.25">
      <c r="A52" s="127"/>
      <c r="B52" s="179" t="s">
        <v>154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</row>
    <row r="53" spans="1:74" x14ac:dyDescent="0.25"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</row>
    <row r="54" spans="1:74" x14ac:dyDescent="0.25"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</row>
    <row r="55" spans="1:74" x14ac:dyDescent="0.25"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</row>
    <row r="56" spans="1:74" x14ac:dyDescent="0.25"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</row>
    <row r="57" spans="1:74" x14ac:dyDescent="0.25"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</row>
    <row r="58" spans="1:74" x14ac:dyDescent="0.25"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</row>
    <row r="59" spans="1:74" x14ac:dyDescent="0.25"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</row>
    <row r="60" spans="1:74" x14ac:dyDescent="0.25"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</row>
    <row r="61" spans="1:74" x14ac:dyDescent="0.25"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</row>
    <row r="62" spans="1:74" x14ac:dyDescent="0.25"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</row>
    <row r="63" spans="1:74" x14ac:dyDescent="0.25"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</row>
    <row r="64" spans="1:74" x14ac:dyDescent="0.25"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</row>
    <row r="65" spans="63:74" x14ac:dyDescent="0.25"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</row>
    <row r="66" spans="63:74" x14ac:dyDescent="0.25"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</row>
    <row r="67" spans="63:74" x14ac:dyDescent="0.25"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</row>
    <row r="68" spans="63:74" x14ac:dyDescent="0.25"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</row>
    <row r="69" spans="63:74" x14ac:dyDescent="0.25"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</row>
    <row r="70" spans="63:74" x14ac:dyDescent="0.25"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</row>
    <row r="71" spans="63:74" x14ac:dyDescent="0.25"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</row>
    <row r="72" spans="63:74" x14ac:dyDescent="0.25"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</row>
    <row r="73" spans="63:74" x14ac:dyDescent="0.25"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</row>
    <row r="74" spans="63:74" x14ac:dyDescent="0.25"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</row>
    <row r="75" spans="63:74" x14ac:dyDescent="0.25"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</row>
    <row r="76" spans="63:74" x14ac:dyDescent="0.25"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</row>
    <row r="77" spans="63:74" x14ac:dyDescent="0.25"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</row>
    <row r="78" spans="63:74" x14ac:dyDescent="0.25"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</row>
    <row r="79" spans="63:74" x14ac:dyDescent="0.25"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</row>
    <row r="80" spans="63:74" x14ac:dyDescent="0.25"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</row>
    <row r="81" spans="63:74" x14ac:dyDescent="0.25"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</row>
    <row r="82" spans="63:74" x14ac:dyDescent="0.25"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</row>
    <row r="83" spans="63:74" x14ac:dyDescent="0.25"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</row>
    <row r="84" spans="63:74" x14ac:dyDescent="0.25"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</row>
    <row r="85" spans="63:74" x14ac:dyDescent="0.25"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</row>
    <row r="86" spans="63:74" x14ac:dyDescent="0.25"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</row>
    <row r="87" spans="63:74" x14ac:dyDescent="0.25"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</row>
    <row r="88" spans="63:74" x14ac:dyDescent="0.25"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</row>
    <row r="89" spans="63:74" x14ac:dyDescent="0.25"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</row>
    <row r="90" spans="63:74" x14ac:dyDescent="0.25"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</row>
    <row r="91" spans="63:74" x14ac:dyDescent="0.25"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</row>
    <row r="92" spans="63:74" x14ac:dyDescent="0.25"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</row>
    <row r="93" spans="63:74" x14ac:dyDescent="0.25"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</row>
    <row r="94" spans="63:74" x14ac:dyDescent="0.25"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</row>
    <row r="95" spans="63:74" x14ac:dyDescent="0.25"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</row>
    <row r="96" spans="63:74" x14ac:dyDescent="0.25"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</row>
    <row r="97" spans="63:74" x14ac:dyDescent="0.25"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</row>
    <row r="98" spans="63:74" x14ac:dyDescent="0.25"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</row>
    <row r="99" spans="63:74" x14ac:dyDescent="0.25"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</row>
    <row r="100" spans="63:74" x14ac:dyDescent="0.25"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</row>
    <row r="101" spans="63:74" x14ac:dyDescent="0.25"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</row>
    <row r="102" spans="63:74" x14ac:dyDescent="0.25"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</row>
    <row r="103" spans="63:74" x14ac:dyDescent="0.25"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</row>
    <row r="104" spans="63:74" x14ac:dyDescent="0.25"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</row>
    <row r="105" spans="63:74" x14ac:dyDescent="0.25"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</row>
    <row r="106" spans="63:74" x14ac:dyDescent="0.25"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</row>
    <row r="107" spans="63:74" x14ac:dyDescent="0.25"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</row>
    <row r="108" spans="63:74" x14ac:dyDescent="0.25"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</row>
    <row r="109" spans="63:74" x14ac:dyDescent="0.25"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</row>
    <row r="110" spans="63:74" x14ac:dyDescent="0.25"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</row>
    <row r="111" spans="63:74" x14ac:dyDescent="0.25"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</row>
    <row r="112" spans="63:74" x14ac:dyDescent="0.25"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</row>
    <row r="113" spans="63:74" x14ac:dyDescent="0.25"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</row>
    <row r="114" spans="63:74" x14ac:dyDescent="0.25"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</row>
    <row r="115" spans="63:74" x14ac:dyDescent="0.25"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</row>
    <row r="116" spans="63:74" x14ac:dyDescent="0.25"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</row>
    <row r="117" spans="63:74" x14ac:dyDescent="0.25"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</row>
    <row r="118" spans="63:74" x14ac:dyDescent="0.25"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</row>
    <row r="119" spans="63:74" x14ac:dyDescent="0.25"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</row>
    <row r="120" spans="63:74" x14ac:dyDescent="0.25"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</row>
    <row r="121" spans="63:74" x14ac:dyDescent="0.25"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</row>
    <row r="122" spans="63:74" x14ac:dyDescent="0.25"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5"/>
    </row>
    <row r="123" spans="63:74" x14ac:dyDescent="0.25"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</row>
    <row r="124" spans="63:74" x14ac:dyDescent="0.25"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5"/>
    </row>
    <row r="125" spans="63:74" x14ac:dyDescent="0.25"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</row>
    <row r="126" spans="63:74" x14ac:dyDescent="0.25"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</row>
    <row r="127" spans="63:74" x14ac:dyDescent="0.25"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</row>
    <row r="128" spans="63:74" x14ac:dyDescent="0.25"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</row>
    <row r="129" spans="63:74" x14ac:dyDescent="0.25"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</row>
    <row r="130" spans="63:74" x14ac:dyDescent="0.25"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</row>
    <row r="131" spans="63:74" x14ac:dyDescent="0.25"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5"/>
    </row>
    <row r="132" spans="63:74" x14ac:dyDescent="0.25"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</row>
    <row r="133" spans="63:74" x14ac:dyDescent="0.25">
      <c r="BK133" s="195"/>
      <c r="BL133" s="195"/>
      <c r="BM133" s="195"/>
      <c r="BN133" s="195"/>
      <c r="BO133" s="195"/>
      <c r="BP133" s="195"/>
      <c r="BQ133" s="195"/>
      <c r="BR133" s="195"/>
      <c r="BS133" s="195"/>
      <c r="BT133" s="195"/>
      <c r="BU133" s="195"/>
      <c r="BV133" s="195"/>
    </row>
    <row r="134" spans="63:74" x14ac:dyDescent="0.25"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</row>
    <row r="135" spans="63:74" x14ac:dyDescent="0.25">
      <c r="BK135" s="195"/>
      <c r="BL135" s="195"/>
      <c r="BM135" s="195"/>
      <c r="BN135" s="195"/>
      <c r="BO135" s="195"/>
      <c r="BP135" s="195"/>
      <c r="BQ135" s="195"/>
      <c r="BR135" s="195"/>
      <c r="BS135" s="195"/>
      <c r="BT135" s="195"/>
      <c r="BU135" s="195"/>
      <c r="BV135" s="195"/>
    </row>
    <row r="136" spans="63:74" x14ac:dyDescent="0.25"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</row>
    <row r="137" spans="63:74" x14ac:dyDescent="0.25"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</row>
    <row r="138" spans="63:74" x14ac:dyDescent="0.25"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/>
      <c r="BU138" s="195"/>
      <c r="BV138" s="195"/>
    </row>
    <row r="139" spans="63:74" x14ac:dyDescent="0.25"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</row>
    <row r="140" spans="63:74" x14ac:dyDescent="0.25"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</row>
    <row r="141" spans="63:74" x14ac:dyDescent="0.25"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</row>
    <row r="142" spans="63:74" x14ac:dyDescent="0.25"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</row>
    <row r="143" spans="63:74" x14ac:dyDescent="0.25"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</row>
  </sheetData>
  <hyperlinks>
    <hyperlink ref="A1:A2" location="Contents!A1" display="Table of Contents" xr:uid="{00000000-0004-0000-0600-000000000000}"/>
  </hyperlinks>
  <pageMargins left="0.25" right="0.25" top="0.25" bottom="0.25" header="0.5" footer="0.5"/>
  <pageSetup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 codeName="Sheet7">
    <tabColor rgb="FF7030A0"/>
    <pageSetUpPr fitToPage="1"/>
  </sheetPr>
  <dimension ref="A1:BV143"/>
  <sheetViews>
    <sheetView showGridLines="0" workbookViewId="0">
      <pane xSplit="2" ySplit="4" topLeftCell="C5" activePane="bottomRight" state="frozen"/>
      <selection activeCell="AV7" sqref="AV7"/>
      <selection pane="topRight" activeCell="AV7" sqref="AV7"/>
      <selection pane="bottomLeft" activeCell="AV7" sqref="AV7"/>
      <selection pane="bottomRight" activeCell="D22" sqref="D22"/>
    </sheetView>
  </sheetViews>
  <sheetFormatPr defaultColWidth="12.109375" defaultRowHeight="10" x14ac:dyDescent="0.2"/>
  <cols>
    <col min="1" max="1" width="10.5546875" style="142" customWidth="1"/>
    <col min="2" max="2" width="47.77734375" style="142" customWidth="1"/>
    <col min="3" max="3" width="10.44140625" style="142" customWidth="1"/>
    <col min="4" max="50" width="8.109375" style="142" customWidth="1"/>
    <col min="51" max="62" width="8.109375" style="143" customWidth="1"/>
    <col min="63" max="74" width="8.109375" style="142" customWidth="1"/>
    <col min="75" max="16384" width="12.109375" style="142"/>
  </cols>
  <sheetData>
    <row r="1" spans="1:74" ht="13.25" customHeight="1" x14ac:dyDescent="0.3">
      <c r="A1" s="130" t="s">
        <v>73</v>
      </c>
      <c r="B1" s="131" t="s">
        <v>163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41"/>
    </row>
    <row r="2" spans="1:74" ht="12.5" x14ac:dyDescent="0.25">
      <c r="A2" s="133"/>
      <c r="B2" s="41" t="str">
        <f>"U.S. Energy Information Administration   |   Short-Term Energy Outlook  - "&amp;[2]Dates!D1</f>
        <v>U.S. Energy Information Administration   |   Short-Term Energy Outlook  - December 2013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141"/>
    </row>
    <row r="3" spans="1:74" s="201" customFormat="1" ht="13" x14ac:dyDescent="0.3">
      <c r="A3" s="145"/>
      <c r="B3" s="146"/>
      <c r="C3" s="134">
        <f>[2]Dates!D3</f>
        <v>2009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O3" s="134">
        <f>C3+1</f>
        <v>2010</v>
      </c>
      <c r="P3" s="137"/>
      <c r="Q3" s="137"/>
      <c r="R3" s="137"/>
      <c r="S3" s="137"/>
      <c r="T3" s="137"/>
      <c r="U3" s="137"/>
      <c r="V3" s="137"/>
      <c r="W3" s="137"/>
      <c r="X3" s="197"/>
      <c r="Y3" s="197"/>
      <c r="Z3" s="198"/>
      <c r="AA3" s="138">
        <f>O3+1</f>
        <v>2011</v>
      </c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8"/>
      <c r="AM3" s="138">
        <f>AA3+1</f>
        <v>2012</v>
      </c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8"/>
      <c r="AY3" s="138">
        <f>AM3+1</f>
        <v>2013</v>
      </c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200"/>
      <c r="BK3" s="138">
        <f>AY3+1</f>
        <v>2014</v>
      </c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8"/>
    </row>
    <row r="4" spans="1:74" s="201" customFormat="1" ht="10.5" x14ac:dyDescent="0.25">
      <c r="A4" s="147"/>
      <c r="B4" s="148"/>
      <c r="C4" s="44" t="s">
        <v>75</v>
      </c>
      <c r="D4" s="44" t="s">
        <v>76</v>
      </c>
      <c r="E4" s="44" t="s">
        <v>77</v>
      </c>
      <c r="F4" s="44" t="s">
        <v>78</v>
      </c>
      <c r="G4" s="44" t="s">
        <v>79</v>
      </c>
      <c r="H4" s="44" t="s">
        <v>80</v>
      </c>
      <c r="I4" s="44" t="s">
        <v>81</v>
      </c>
      <c r="J4" s="44" t="s">
        <v>82</v>
      </c>
      <c r="K4" s="44" t="s">
        <v>83</v>
      </c>
      <c r="L4" s="44" t="s">
        <v>84</v>
      </c>
      <c r="M4" s="44" t="s">
        <v>85</v>
      </c>
      <c r="N4" s="44" t="s">
        <v>86</v>
      </c>
      <c r="O4" s="44" t="s">
        <v>75</v>
      </c>
      <c r="P4" s="44" t="s">
        <v>76</v>
      </c>
      <c r="Q4" s="44" t="s">
        <v>77</v>
      </c>
      <c r="R4" s="44" t="s">
        <v>78</v>
      </c>
      <c r="S4" s="44" t="s">
        <v>79</v>
      </c>
      <c r="T4" s="44" t="s">
        <v>80</v>
      </c>
      <c r="U4" s="44" t="s">
        <v>81</v>
      </c>
      <c r="V4" s="44" t="s">
        <v>82</v>
      </c>
      <c r="W4" s="44" t="s">
        <v>83</v>
      </c>
      <c r="X4" s="44" t="s">
        <v>84</v>
      </c>
      <c r="Y4" s="44" t="s">
        <v>85</v>
      </c>
      <c r="Z4" s="44" t="s">
        <v>86</v>
      </c>
      <c r="AA4" s="44" t="s">
        <v>75</v>
      </c>
      <c r="AB4" s="44" t="s">
        <v>76</v>
      </c>
      <c r="AC4" s="44" t="s">
        <v>77</v>
      </c>
      <c r="AD4" s="44" t="s">
        <v>78</v>
      </c>
      <c r="AE4" s="44" t="s">
        <v>79</v>
      </c>
      <c r="AF4" s="44" t="s">
        <v>80</v>
      </c>
      <c r="AG4" s="44" t="s">
        <v>81</v>
      </c>
      <c r="AH4" s="44" t="s">
        <v>82</v>
      </c>
      <c r="AI4" s="44" t="s">
        <v>83</v>
      </c>
      <c r="AJ4" s="44" t="s">
        <v>84</v>
      </c>
      <c r="AK4" s="44" t="s">
        <v>85</v>
      </c>
      <c r="AL4" s="44" t="s">
        <v>86</v>
      </c>
      <c r="AM4" s="44" t="s">
        <v>75</v>
      </c>
      <c r="AN4" s="44" t="s">
        <v>76</v>
      </c>
      <c r="AO4" s="44" t="s">
        <v>77</v>
      </c>
      <c r="AP4" s="44" t="s">
        <v>78</v>
      </c>
      <c r="AQ4" s="44" t="s">
        <v>79</v>
      </c>
      <c r="AR4" s="44" t="s">
        <v>80</v>
      </c>
      <c r="AS4" s="44" t="s">
        <v>81</v>
      </c>
      <c r="AT4" s="44" t="s">
        <v>82</v>
      </c>
      <c r="AU4" s="44" t="s">
        <v>83</v>
      </c>
      <c r="AV4" s="44" t="s">
        <v>84</v>
      </c>
      <c r="AW4" s="44" t="s">
        <v>85</v>
      </c>
      <c r="AX4" s="44" t="s">
        <v>86</v>
      </c>
      <c r="AY4" s="44" t="s">
        <v>75</v>
      </c>
      <c r="AZ4" s="44" t="s">
        <v>76</v>
      </c>
      <c r="BA4" s="44" t="s">
        <v>77</v>
      </c>
      <c r="BB4" s="44" t="s">
        <v>78</v>
      </c>
      <c r="BC4" s="44" t="s">
        <v>79</v>
      </c>
      <c r="BD4" s="44" t="s">
        <v>80</v>
      </c>
      <c r="BE4" s="44" t="s">
        <v>81</v>
      </c>
      <c r="BF4" s="44" t="s">
        <v>82</v>
      </c>
      <c r="BG4" s="44" t="s">
        <v>83</v>
      </c>
      <c r="BH4" s="44" t="s">
        <v>84</v>
      </c>
      <c r="BI4" s="44" t="s">
        <v>85</v>
      </c>
      <c r="BJ4" s="44" t="s">
        <v>86</v>
      </c>
      <c r="BK4" s="44" t="s">
        <v>75</v>
      </c>
      <c r="BL4" s="44" t="s">
        <v>76</v>
      </c>
      <c r="BM4" s="44" t="s">
        <v>77</v>
      </c>
      <c r="BN4" s="44" t="s">
        <v>78</v>
      </c>
      <c r="BO4" s="44" t="s">
        <v>79</v>
      </c>
      <c r="BP4" s="44" t="s">
        <v>80</v>
      </c>
      <c r="BQ4" s="44" t="s">
        <v>81</v>
      </c>
      <c r="BR4" s="44" t="s">
        <v>82</v>
      </c>
      <c r="BS4" s="44" t="s">
        <v>83</v>
      </c>
      <c r="BT4" s="44" t="s">
        <v>84</v>
      </c>
      <c r="BU4" s="44" t="s">
        <v>85</v>
      </c>
      <c r="BV4" s="44" t="s">
        <v>86</v>
      </c>
    </row>
    <row r="5" spans="1:74" ht="11.15" customHeight="1" x14ac:dyDescent="0.25">
      <c r="A5" s="149"/>
      <c r="B5" s="45" t="s">
        <v>87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</row>
    <row r="6" spans="1:74" ht="11.15" customHeight="1" x14ac:dyDescent="0.25">
      <c r="A6" s="48" t="s">
        <v>3</v>
      </c>
      <c r="B6" s="49" t="s">
        <v>88</v>
      </c>
      <c r="C6" s="50">
        <v>41.68</v>
      </c>
      <c r="D6" s="50">
        <v>39.090000000000003</v>
      </c>
      <c r="E6" s="50">
        <v>47.94</v>
      </c>
      <c r="F6" s="50">
        <v>49.66</v>
      </c>
      <c r="G6" s="50">
        <v>59.05</v>
      </c>
      <c r="H6" s="50">
        <v>69.64</v>
      </c>
      <c r="I6" s="50">
        <v>64.150000000000006</v>
      </c>
      <c r="J6" s="50">
        <v>71.040000000000006</v>
      </c>
      <c r="K6" s="50">
        <v>69.41</v>
      </c>
      <c r="L6" s="50">
        <v>75.72</v>
      </c>
      <c r="M6" s="50">
        <v>77.989999999999995</v>
      </c>
      <c r="N6" s="50">
        <v>74.47</v>
      </c>
      <c r="O6" s="50">
        <v>78.33</v>
      </c>
      <c r="P6" s="50">
        <v>76.39</v>
      </c>
      <c r="Q6" s="50">
        <v>81.2</v>
      </c>
      <c r="R6" s="50">
        <v>84.29</v>
      </c>
      <c r="S6" s="50">
        <v>73.739999999999995</v>
      </c>
      <c r="T6" s="50">
        <v>75.34</v>
      </c>
      <c r="U6" s="50">
        <v>76.319999999999993</v>
      </c>
      <c r="V6" s="50">
        <v>76.599999999999994</v>
      </c>
      <c r="W6" s="50">
        <v>75.239999999999995</v>
      </c>
      <c r="X6" s="50">
        <v>81.89</v>
      </c>
      <c r="Y6" s="50">
        <v>84.25</v>
      </c>
      <c r="Z6" s="50">
        <v>89.15</v>
      </c>
      <c r="AA6" s="50">
        <v>89.17</v>
      </c>
      <c r="AB6" s="50">
        <v>88.58</v>
      </c>
      <c r="AC6" s="50">
        <v>102.76</v>
      </c>
      <c r="AD6" s="50">
        <v>109.53</v>
      </c>
      <c r="AE6" s="50">
        <v>100.9</v>
      </c>
      <c r="AF6" s="50">
        <v>96.24</v>
      </c>
      <c r="AG6" s="50">
        <v>97.3</v>
      </c>
      <c r="AH6" s="50">
        <v>86.33</v>
      </c>
      <c r="AI6" s="50">
        <v>85.52</v>
      </c>
      <c r="AJ6" s="50">
        <v>86.32</v>
      </c>
      <c r="AK6" s="50">
        <v>97.13</v>
      </c>
      <c r="AL6" s="50">
        <v>98.53</v>
      </c>
      <c r="AM6" s="50">
        <v>100.27</v>
      </c>
      <c r="AN6" s="50">
        <v>102.2</v>
      </c>
      <c r="AO6" s="50">
        <v>106.16</v>
      </c>
      <c r="AP6" s="50">
        <v>103.32</v>
      </c>
      <c r="AQ6" s="50">
        <v>94.65</v>
      </c>
      <c r="AR6" s="50">
        <v>82.3</v>
      </c>
      <c r="AS6" s="50">
        <v>87.9</v>
      </c>
      <c r="AT6" s="50">
        <v>94.3</v>
      </c>
      <c r="AU6" s="50">
        <v>94.51</v>
      </c>
      <c r="AV6" s="50">
        <v>89.491304348</v>
      </c>
      <c r="AW6" s="50">
        <v>86.53</v>
      </c>
      <c r="AX6" s="50">
        <v>87.86</v>
      </c>
      <c r="AY6" s="50">
        <v>94.76</v>
      </c>
      <c r="AZ6" s="50">
        <v>95.31</v>
      </c>
      <c r="BA6" s="50">
        <v>92.94</v>
      </c>
      <c r="BB6" s="50">
        <v>92.02</v>
      </c>
      <c r="BC6" s="50">
        <v>94.51</v>
      </c>
      <c r="BD6" s="50">
        <v>95.77</v>
      </c>
      <c r="BE6" s="50">
        <v>104.67</v>
      </c>
      <c r="BF6" s="50">
        <v>106.57</v>
      </c>
      <c r="BG6" s="50">
        <v>106.2895</v>
      </c>
      <c r="BH6" s="50">
        <v>100.54</v>
      </c>
      <c r="BI6" s="50">
        <v>93.86</v>
      </c>
      <c r="BJ6" s="51">
        <v>94.5</v>
      </c>
      <c r="BK6" s="51">
        <v>95</v>
      </c>
      <c r="BL6" s="51">
        <v>96</v>
      </c>
      <c r="BM6" s="51">
        <v>96</v>
      </c>
      <c r="BN6" s="51">
        <v>96</v>
      </c>
      <c r="BO6" s="51">
        <v>95</v>
      </c>
      <c r="BP6" s="51">
        <v>95</v>
      </c>
      <c r="BQ6" s="51">
        <v>96</v>
      </c>
      <c r="BR6" s="51">
        <v>96</v>
      </c>
      <c r="BS6" s="51">
        <v>95</v>
      </c>
      <c r="BT6" s="51">
        <v>94</v>
      </c>
      <c r="BU6" s="51">
        <v>93</v>
      </c>
      <c r="BV6" s="51">
        <v>93</v>
      </c>
    </row>
    <row r="7" spans="1:74" ht="11.15" customHeight="1" x14ac:dyDescent="0.25">
      <c r="A7" s="48" t="s">
        <v>89</v>
      </c>
      <c r="B7" s="49" t="s">
        <v>90</v>
      </c>
      <c r="C7" s="50">
        <v>43.44</v>
      </c>
      <c r="D7" s="50">
        <v>43.32</v>
      </c>
      <c r="E7" s="50">
        <v>46.54</v>
      </c>
      <c r="F7" s="50">
        <v>50.18</v>
      </c>
      <c r="G7" s="50">
        <v>57.3</v>
      </c>
      <c r="H7" s="50">
        <v>68.61</v>
      </c>
      <c r="I7" s="50">
        <v>64.44</v>
      </c>
      <c r="J7" s="50">
        <v>72.510000000000005</v>
      </c>
      <c r="K7" s="50">
        <v>67.650000000000006</v>
      </c>
      <c r="L7" s="50">
        <v>72.77</v>
      </c>
      <c r="M7" s="50">
        <v>76.66</v>
      </c>
      <c r="N7" s="50">
        <v>74.459999999999994</v>
      </c>
      <c r="O7" s="50">
        <v>76.17</v>
      </c>
      <c r="P7" s="50">
        <v>73.75</v>
      </c>
      <c r="Q7" s="50">
        <v>78.83</v>
      </c>
      <c r="R7" s="50">
        <v>84.82</v>
      </c>
      <c r="S7" s="50">
        <v>75.95</v>
      </c>
      <c r="T7" s="50">
        <v>74.760000000000005</v>
      </c>
      <c r="U7" s="50">
        <v>75.58</v>
      </c>
      <c r="V7" s="50">
        <v>77.040000000000006</v>
      </c>
      <c r="W7" s="50">
        <v>77.84</v>
      </c>
      <c r="X7" s="50">
        <v>82.67</v>
      </c>
      <c r="Y7" s="50">
        <v>85.28</v>
      </c>
      <c r="Z7" s="50">
        <v>91.45</v>
      </c>
      <c r="AA7" s="50">
        <v>96.52</v>
      </c>
      <c r="AB7" s="50">
        <v>103.72</v>
      </c>
      <c r="AC7" s="50">
        <v>114.64</v>
      </c>
      <c r="AD7" s="50">
        <v>123.26</v>
      </c>
      <c r="AE7" s="50">
        <v>114.99</v>
      </c>
      <c r="AF7" s="50">
        <v>113.83</v>
      </c>
      <c r="AG7" s="50">
        <v>116.97</v>
      </c>
      <c r="AH7" s="50">
        <v>110.22</v>
      </c>
      <c r="AI7" s="50">
        <v>112.83</v>
      </c>
      <c r="AJ7" s="50">
        <v>109.55</v>
      </c>
      <c r="AK7" s="50">
        <v>110.77</v>
      </c>
      <c r="AL7" s="50">
        <v>107.87</v>
      </c>
      <c r="AM7" s="50">
        <v>110.69</v>
      </c>
      <c r="AN7" s="50">
        <v>119.33</v>
      </c>
      <c r="AO7" s="50">
        <v>125.45</v>
      </c>
      <c r="AP7" s="50">
        <v>119.75</v>
      </c>
      <c r="AQ7" s="50">
        <v>110.34</v>
      </c>
      <c r="AR7" s="50">
        <v>95.16</v>
      </c>
      <c r="AS7" s="50">
        <v>102.62</v>
      </c>
      <c r="AT7" s="50">
        <v>113.36</v>
      </c>
      <c r="AU7" s="50">
        <v>112.86</v>
      </c>
      <c r="AV7" s="50">
        <v>111.71086957</v>
      </c>
      <c r="AW7" s="50">
        <v>109.06</v>
      </c>
      <c r="AX7" s="50">
        <v>109.49</v>
      </c>
      <c r="AY7" s="50">
        <v>112.96</v>
      </c>
      <c r="AZ7" s="50">
        <v>116.05</v>
      </c>
      <c r="BA7" s="50">
        <v>108.47</v>
      </c>
      <c r="BB7" s="50">
        <v>102.25</v>
      </c>
      <c r="BC7" s="50">
        <v>102.56</v>
      </c>
      <c r="BD7" s="50">
        <v>102.92</v>
      </c>
      <c r="BE7" s="50">
        <v>107.93</v>
      </c>
      <c r="BF7" s="50">
        <v>111.28</v>
      </c>
      <c r="BG7" s="50">
        <v>111.59650000000001</v>
      </c>
      <c r="BH7" s="50">
        <v>109.07599999999999</v>
      </c>
      <c r="BI7" s="50">
        <v>107.79</v>
      </c>
      <c r="BJ7" s="51">
        <v>108</v>
      </c>
      <c r="BK7" s="51">
        <v>107</v>
      </c>
      <c r="BL7" s="51">
        <v>106</v>
      </c>
      <c r="BM7" s="51">
        <v>106</v>
      </c>
      <c r="BN7" s="51">
        <v>106</v>
      </c>
      <c r="BO7" s="51">
        <v>105</v>
      </c>
      <c r="BP7" s="51">
        <v>104</v>
      </c>
      <c r="BQ7" s="51">
        <v>104</v>
      </c>
      <c r="BR7" s="51">
        <v>103</v>
      </c>
      <c r="BS7" s="51">
        <v>102</v>
      </c>
      <c r="BT7" s="51">
        <v>102</v>
      </c>
      <c r="BU7" s="51">
        <v>102</v>
      </c>
      <c r="BV7" s="51">
        <v>102</v>
      </c>
    </row>
    <row r="8" spans="1:74" ht="11.15" customHeight="1" x14ac:dyDescent="0.25">
      <c r="A8" s="48" t="s">
        <v>5</v>
      </c>
      <c r="B8" s="49" t="s">
        <v>141</v>
      </c>
      <c r="C8" s="50">
        <v>36.840000000000003</v>
      </c>
      <c r="D8" s="50">
        <v>38.56</v>
      </c>
      <c r="E8" s="50">
        <v>45.96</v>
      </c>
      <c r="F8" s="50">
        <v>49.58</v>
      </c>
      <c r="G8" s="50">
        <v>56.77</v>
      </c>
      <c r="H8" s="50">
        <v>66.37</v>
      </c>
      <c r="I8" s="50">
        <v>63.46</v>
      </c>
      <c r="J8" s="50">
        <v>68.09</v>
      </c>
      <c r="K8" s="50">
        <v>67.650000000000006</v>
      </c>
      <c r="L8" s="50">
        <v>72.06</v>
      </c>
      <c r="M8" s="50">
        <v>74.400000000000006</v>
      </c>
      <c r="N8" s="50">
        <v>72.67</v>
      </c>
      <c r="O8" s="50">
        <v>75.069999999999993</v>
      </c>
      <c r="P8" s="50">
        <v>73.73</v>
      </c>
      <c r="Q8" s="50">
        <v>76.77</v>
      </c>
      <c r="R8" s="50">
        <v>80.03</v>
      </c>
      <c r="S8" s="50">
        <v>71.150000000000006</v>
      </c>
      <c r="T8" s="50">
        <v>71.91</v>
      </c>
      <c r="U8" s="50">
        <v>73.25</v>
      </c>
      <c r="V8" s="50">
        <v>73.5</v>
      </c>
      <c r="W8" s="50">
        <v>73.2</v>
      </c>
      <c r="X8" s="50">
        <v>77.02</v>
      </c>
      <c r="Y8" s="50">
        <v>80.400000000000006</v>
      </c>
      <c r="Z8" s="50">
        <v>85.59</v>
      </c>
      <c r="AA8" s="50">
        <v>87.99</v>
      </c>
      <c r="AB8" s="50">
        <v>91.72</v>
      </c>
      <c r="AC8" s="50">
        <v>102.48</v>
      </c>
      <c r="AD8" s="50">
        <v>113.08</v>
      </c>
      <c r="AE8" s="50">
        <v>107.99</v>
      </c>
      <c r="AF8" s="50">
        <v>105.36</v>
      </c>
      <c r="AG8" s="50">
        <v>105.94</v>
      </c>
      <c r="AH8" s="50">
        <v>99.01</v>
      </c>
      <c r="AI8" s="50">
        <v>101.05</v>
      </c>
      <c r="AJ8" s="50">
        <v>102.05</v>
      </c>
      <c r="AK8" s="50">
        <v>107.67</v>
      </c>
      <c r="AL8" s="50">
        <v>106.52</v>
      </c>
      <c r="AM8" s="50">
        <v>105.25</v>
      </c>
      <c r="AN8" s="50">
        <v>108.08</v>
      </c>
      <c r="AO8" s="50">
        <v>111</v>
      </c>
      <c r="AP8" s="50">
        <v>108.52</v>
      </c>
      <c r="AQ8" s="50">
        <v>103.26</v>
      </c>
      <c r="AR8" s="50">
        <v>92.18</v>
      </c>
      <c r="AS8" s="50">
        <v>92.98</v>
      </c>
      <c r="AT8" s="50">
        <v>97.07</v>
      </c>
      <c r="AU8" s="50">
        <v>101.82</v>
      </c>
      <c r="AV8" s="50">
        <v>100.92</v>
      </c>
      <c r="AW8" s="50">
        <v>98.07</v>
      </c>
      <c r="AX8" s="50">
        <v>93.7</v>
      </c>
      <c r="AY8" s="50">
        <v>97.91</v>
      </c>
      <c r="AZ8" s="50">
        <v>99.23</v>
      </c>
      <c r="BA8" s="50">
        <v>99.11</v>
      </c>
      <c r="BB8" s="50">
        <v>96.45</v>
      </c>
      <c r="BC8" s="50">
        <v>98.5</v>
      </c>
      <c r="BD8" s="50">
        <v>97.17</v>
      </c>
      <c r="BE8" s="50">
        <v>101.56</v>
      </c>
      <c r="BF8" s="50">
        <v>104.16</v>
      </c>
      <c r="BG8" s="50">
        <v>103.49</v>
      </c>
      <c r="BH8" s="50">
        <v>103.54</v>
      </c>
      <c r="BI8" s="50">
        <v>97.86</v>
      </c>
      <c r="BJ8" s="51">
        <v>98.5</v>
      </c>
      <c r="BK8" s="51">
        <v>99</v>
      </c>
      <c r="BL8" s="51">
        <v>100</v>
      </c>
      <c r="BM8" s="51">
        <v>100</v>
      </c>
      <c r="BN8" s="51">
        <v>100</v>
      </c>
      <c r="BO8" s="51">
        <v>99</v>
      </c>
      <c r="BP8" s="51">
        <v>99</v>
      </c>
      <c r="BQ8" s="51">
        <v>100</v>
      </c>
      <c r="BR8" s="51">
        <v>100</v>
      </c>
      <c r="BS8" s="51">
        <v>99</v>
      </c>
      <c r="BT8" s="51">
        <v>98</v>
      </c>
      <c r="BU8" s="51">
        <v>97</v>
      </c>
      <c r="BV8" s="51">
        <v>97</v>
      </c>
    </row>
    <row r="9" spans="1:74" ht="11.15" customHeight="1" x14ac:dyDescent="0.25">
      <c r="A9" s="48" t="s">
        <v>7</v>
      </c>
      <c r="B9" s="49" t="s">
        <v>142</v>
      </c>
      <c r="C9" s="50">
        <v>37.450000000000003</v>
      </c>
      <c r="D9" s="50">
        <v>38.15</v>
      </c>
      <c r="E9" s="50">
        <v>45.57</v>
      </c>
      <c r="F9" s="50">
        <v>48.78</v>
      </c>
      <c r="G9" s="50">
        <v>55.96</v>
      </c>
      <c r="H9" s="50">
        <v>65.72</v>
      </c>
      <c r="I9" s="50">
        <v>63.58</v>
      </c>
      <c r="J9" s="50">
        <v>67.989999999999995</v>
      </c>
      <c r="K9" s="50">
        <v>67.739999999999995</v>
      </c>
      <c r="L9" s="50">
        <v>72.08</v>
      </c>
      <c r="M9" s="50">
        <v>74.48</v>
      </c>
      <c r="N9" s="50">
        <v>72.95</v>
      </c>
      <c r="O9" s="50">
        <v>75.48</v>
      </c>
      <c r="P9" s="50">
        <v>74.58</v>
      </c>
      <c r="Q9" s="50">
        <v>77.430000000000007</v>
      </c>
      <c r="R9" s="50">
        <v>80.83</v>
      </c>
      <c r="S9" s="50">
        <v>72.66</v>
      </c>
      <c r="T9" s="50">
        <v>72.66</v>
      </c>
      <c r="U9" s="50">
        <v>73.73</v>
      </c>
      <c r="V9" s="50">
        <v>74.58</v>
      </c>
      <c r="W9" s="50">
        <v>73.849999999999994</v>
      </c>
      <c r="X9" s="50">
        <v>77.77</v>
      </c>
      <c r="Y9" s="50">
        <v>81.05</v>
      </c>
      <c r="Z9" s="50">
        <v>85.95</v>
      </c>
      <c r="AA9" s="50">
        <v>88.28</v>
      </c>
      <c r="AB9" s="50">
        <v>90.85</v>
      </c>
      <c r="AC9" s="50">
        <v>102.43</v>
      </c>
      <c r="AD9" s="50">
        <v>112.65</v>
      </c>
      <c r="AE9" s="50">
        <v>107.82</v>
      </c>
      <c r="AF9" s="50">
        <v>104.23</v>
      </c>
      <c r="AG9" s="50">
        <v>104.68</v>
      </c>
      <c r="AH9" s="50">
        <v>97.7</v>
      </c>
      <c r="AI9" s="50">
        <v>99.39</v>
      </c>
      <c r="AJ9" s="50">
        <v>100.67</v>
      </c>
      <c r="AK9" s="50">
        <v>107.28</v>
      </c>
      <c r="AL9" s="50">
        <v>105.69</v>
      </c>
      <c r="AM9" s="50">
        <v>104.7</v>
      </c>
      <c r="AN9" s="50">
        <v>107.18</v>
      </c>
      <c r="AO9" s="50">
        <v>110.92</v>
      </c>
      <c r="AP9" s="50">
        <v>109.69</v>
      </c>
      <c r="AQ9" s="50">
        <v>103.23</v>
      </c>
      <c r="AR9" s="50">
        <v>91.96</v>
      </c>
      <c r="AS9" s="50">
        <v>92.83</v>
      </c>
      <c r="AT9" s="50">
        <v>97.71</v>
      </c>
      <c r="AU9" s="50">
        <v>101.97</v>
      </c>
      <c r="AV9" s="50">
        <v>100.02</v>
      </c>
      <c r="AW9" s="50">
        <v>96.78</v>
      </c>
      <c r="AX9" s="50">
        <v>95.06</v>
      </c>
      <c r="AY9" s="50">
        <v>100.78</v>
      </c>
      <c r="AZ9" s="50">
        <v>101.45</v>
      </c>
      <c r="BA9" s="50">
        <v>101.23</v>
      </c>
      <c r="BB9" s="50">
        <v>99.5</v>
      </c>
      <c r="BC9" s="50">
        <v>100.17</v>
      </c>
      <c r="BD9" s="50">
        <v>98.67</v>
      </c>
      <c r="BE9" s="50">
        <v>103.85</v>
      </c>
      <c r="BF9" s="50">
        <v>106.2</v>
      </c>
      <c r="BG9" s="50">
        <v>105.7</v>
      </c>
      <c r="BH9" s="50">
        <v>104.04</v>
      </c>
      <c r="BI9" s="50">
        <v>98.36</v>
      </c>
      <c r="BJ9" s="51">
        <v>99</v>
      </c>
      <c r="BK9" s="51">
        <v>99.5</v>
      </c>
      <c r="BL9" s="51">
        <v>100.5</v>
      </c>
      <c r="BM9" s="51">
        <v>100.5</v>
      </c>
      <c r="BN9" s="51">
        <v>100.5</v>
      </c>
      <c r="BO9" s="51">
        <v>99.5</v>
      </c>
      <c r="BP9" s="51">
        <v>99.5</v>
      </c>
      <c r="BQ9" s="51">
        <v>100.5</v>
      </c>
      <c r="BR9" s="51">
        <v>100.5</v>
      </c>
      <c r="BS9" s="51">
        <v>99.5</v>
      </c>
      <c r="BT9" s="51">
        <v>98.5</v>
      </c>
      <c r="BU9" s="51">
        <v>97.5</v>
      </c>
      <c r="BV9" s="51">
        <v>97.5</v>
      </c>
    </row>
    <row r="10" spans="1:74" ht="11.15" customHeight="1" x14ac:dyDescent="0.25">
      <c r="A10" s="149"/>
      <c r="B10" s="45" t="s">
        <v>143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</row>
    <row r="11" spans="1:74" ht="11.15" customHeight="1" x14ac:dyDescent="0.25">
      <c r="A11" s="149"/>
      <c r="B11" s="45" t="s">
        <v>94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</row>
    <row r="12" spans="1:74" ht="11.15" customHeight="1" x14ac:dyDescent="0.25">
      <c r="A12" s="48" t="s">
        <v>9</v>
      </c>
      <c r="B12" s="49" t="s">
        <v>95</v>
      </c>
      <c r="C12" s="54">
        <v>124.6</v>
      </c>
      <c r="D12" s="54">
        <v>133.30000000000001</v>
      </c>
      <c r="E12" s="54">
        <v>139.69999999999999</v>
      </c>
      <c r="F12" s="54">
        <v>148.19999999999999</v>
      </c>
      <c r="G12" s="54">
        <v>176.3</v>
      </c>
      <c r="H12" s="54">
        <v>202.2</v>
      </c>
      <c r="I12" s="54">
        <v>186.7</v>
      </c>
      <c r="J12" s="54">
        <v>202.6</v>
      </c>
      <c r="K12" s="54">
        <v>191.5</v>
      </c>
      <c r="L12" s="54">
        <v>197.5</v>
      </c>
      <c r="M12" s="54">
        <v>203.9</v>
      </c>
      <c r="N12" s="54">
        <v>199.9</v>
      </c>
      <c r="O12" s="54">
        <v>209.7</v>
      </c>
      <c r="P12" s="54">
        <v>203.3</v>
      </c>
      <c r="Q12" s="54">
        <v>219.7</v>
      </c>
      <c r="R12" s="54">
        <v>226.5</v>
      </c>
      <c r="S12" s="54">
        <v>215.2</v>
      </c>
      <c r="T12" s="54">
        <v>211.3</v>
      </c>
      <c r="U12" s="54">
        <v>211.3</v>
      </c>
      <c r="V12" s="54">
        <v>209.5</v>
      </c>
      <c r="W12" s="54">
        <v>208.8</v>
      </c>
      <c r="X12" s="54">
        <v>219.8</v>
      </c>
      <c r="Y12" s="54">
        <v>224.3</v>
      </c>
      <c r="Z12" s="54">
        <v>238.3</v>
      </c>
      <c r="AA12" s="54">
        <v>247.2</v>
      </c>
      <c r="AB12" s="54">
        <v>258.39999999999998</v>
      </c>
      <c r="AC12" s="54">
        <v>293.39999999999998</v>
      </c>
      <c r="AD12" s="54">
        <v>321.8</v>
      </c>
      <c r="AE12" s="54">
        <v>317.39999999999998</v>
      </c>
      <c r="AF12" s="54">
        <v>297</v>
      </c>
      <c r="AG12" s="54">
        <v>305.8</v>
      </c>
      <c r="AH12" s="54">
        <v>294.89999999999998</v>
      </c>
      <c r="AI12" s="54">
        <v>289.60000000000002</v>
      </c>
      <c r="AJ12" s="54">
        <v>280.5</v>
      </c>
      <c r="AK12" s="54">
        <v>270.10000000000002</v>
      </c>
      <c r="AL12" s="54">
        <v>261.39999999999998</v>
      </c>
      <c r="AM12" s="54">
        <v>274.7</v>
      </c>
      <c r="AN12" s="54">
        <v>293.60000000000002</v>
      </c>
      <c r="AO12" s="54">
        <v>320.3</v>
      </c>
      <c r="AP12" s="54">
        <v>318.89999999999998</v>
      </c>
      <c r="AQ12" s="54">
        <v>301.60000000000002</v>
      </c>
      <c r="AR12" s="54">
        <v>275.7</v>
      </c>
      <c r="AS12" s="54">
        <v>280.60000000000002</v>
      </c>
      <c r="AT12" s="54">
        <v>308.7</v>
      </c>
      <c r="AU12" s="54">
        <v>316.3</v>
      </c>
      <c r="AV12" s="54">
        <v>294.10000000000002</v>
      </c>
      <c r="AW12" s="54">
        <v>271.3</v>
      </c>
      <c r="AX12" s="54">
        <v>259</v>
      </c>
      <c r="AY12" s="54">
        <v>267.60000000000002</v>
      </c>
      <c r="AZ12" s="54">
        <v>302</v>
      </c>
      <c r="BA12" s="54">
        <v>298.7</v>
      </c>
      <c r="BB12" s="54">
        <v>285.3</v>
      </c>
      <c r="BC12" s="54">
        <v>295.10000000000002</v>
      </c>
      <c r="BD12" s="54">
        <v>288.2</v>
      </c>
      <c r="BE12" s="54">
        <v>294.2</v>
      </c>
      <c r="BF12" s="54">
        <v>289</v>
      </c>
      <c r="BG12" s="54">
        <v>279.2</v>
      </c>
      <c r="BH12" s="54">
        <v>269.01499999999999</v>
      </c>
      <c r="BI12" s="54">
        <v>258.88470000000001</v>
      </c>
      <c r="BJ12" s="55">
        <v>258.87209999999999</v>
      </c>
      <c r="BK12" s="55">
        <v>268.2013</v>
      </c>
      <c r="BL12" s="55">
        <v>272.87349999999998</v>
      </c>
      <c r="BM12" s="55">
        <v>283.49059999999997</v>
      </c>
      <c r="BN12" s="55">
        <v>287.74639999999999</v>
      </c>
      <c r="BO12" s="55">
        <v>290.92590000000001</v>
      </c>
      <c r="BP12" s="55">
        <v>288.81889999999999</v>
      </c>
      <c r="BQ12" s="55">
        <v>285.71170000000001</v>
      </c>
      <c r="BR12" s="55">
        <v>281.2602</v>
      </c>
      <c r="BS12" s="55">
        <v>272.947</v>
      </c>
      <c r="BT12" s="55">
        <v>263.45119999999997</v>
      </c>
      <c r="BU12" s="55">
        <v>257.91320000000002</v>
      </c>
      <c r="BV12" s="55">
        <v>250.71129999999999</v>
      </c>
    </row>
    <row r="13" spans="1:74" ht="11.15" customHeight="1" x14ac:dyDescent="0.25">
      <c r="A13" s="149" t="s">
        <v>96</v>
      </c>
      <c r="B13" s="49" t="s">
        <v>97</v>
      </c>
      <c r="C13" s="54">
        <v>148</v>
      </c>
      <c r="D13" s="54">
        <v>132.6</v>
      </c>
      <c r="E13" s="54">
        <v>131.5</v>
      </c>
      <c r="F13" s="54">
        <v>145.6</v>
      </c>
      <c r="G13" s="54">
        <v>153.1</v>
      </c>
      <c r="H13" s="54">
        <v>182.8</v>
      </c>
      <c r="I13" s="54">
        <v>174.5</v>
      </c>
      <c r="J13" s="54">
        <v>193.7</v>
      </c>
      <c r="K13" s="54">
        <v>184.8</v>
      </c>
      <c r="L13" s="54">
        <v>197.8</v>
      </c>
      <c r="M13" s="54">
        <v>203.7</v>
      </c>
      <c r="N13" s="54">
        <v>199.7</v>
      </c>
      <c r="O13" s="54">
        <v>207.8</v>
      </c>
      <c r="P13" s="54">
        <v>202.5</v>
      </c>
      <c r="Q13" s="54">
        <v>216.3</v>
      </c>
      <c r="R13" s="54">
        <v>231.2</v>
      </c>
      <c r="S13" s="54">
        <v>217.7</v>
      </c>
      <c r="T13" s="54">
        <v>212</v>
      </c>
      <c r="U13" s="54">
        <v>209.8</v>
      </c>
      <c r="V13" s="54">
        <v>216.1</v>
      </c>
      <c r="W13" s="54">
        <v>219</v>
      </c>
      <c r="X13" s="54">
        <v>232.5</v>
      </c>
      <c r="Y13" s="54">
        <v>239.2</v>
      </c>
      <c r="Z13" s="54">
        <v>248.6</v>
      </c>
      <c r="AA13" s="54">
        <v>262.10000000000002</v>
      </c>
      <c r="AB13" s="54">
        <v>282</v>
      </c>
      <c r="AC13" s="54">
        <v>313.39999999999998</v>
      </c>
      <c r="AD13" s="54">
        <v>329.6</v>
      </c>
      <c r="AE13" s="54">
        <v>311.60000000000002</v>
      </c>
      <c r="AF13" s="54">
        <v>307.89999999999998</v>
      </c>
      <c r="AG13" s="54">
        <v>313.5</v>
      </c>
      <c r="AH13" s="54">
        <v>303.2</v>
      </c>
      <c r="AI13" s="54">
        <v>303.5</v>
      </c>
      <c r="AJ13" s="54">
        <v>303.5</v>
      </c>
      <c r="AK13" s="54">
        <v>315.7</v>
      </c>
      <c r="AL13" s="54">
        <v>292.7</v>
      </c>
      <c r="AM13" s="54">
        <v>301.8</v>
      </c>
      <c r="AN13" s="54">
        <v>316.3</v>
      </c>
      <c r="AO13" s="54">
        <v>330.8</v>
      </c>
      <c r="AP13" s="54">
        <v>325.2</v>
      </c>
      <c r="AQ13" s="54">
        <v>303.89999999999998</v>
      </c>
      <c r="AR13" s="54">
        <v>274.10000000000002</v>
      </c>
      <c r="AS13" s="54">
        <v>290.7</v>
      </c>
      <c r="AT13" s="54">
        <v>320.60000000000002</v>
      </c>
      <c r="AU13" s="54">
        <v>327.8</v>
      </c>
      <c r="AV13" s="54">
        <v>326.5</v>
      </c>
      <c r="AW13" s="54">
        <v>311.7</v>
      </c>
      <c r="AX13" s="54">
        <v>302.2</v>
      </c>
      <c r="AY13" s="54">
        <v>304.60000000000002</v>
      </c>
      <c r="AZ13" s="54">
        <v>325.89999999999998</v>
      </c>
      <c r="BA13" s="54">
        <v>308.2</v>
      </c>
      <c r="BB13" s="54">
        <v>296.89999999999998</v>
      </c>
      <c r="BC13" s="54">
        <v>295.8</v>
      </c>
      <c r="BD13" s="54">
        <v>292.3</v>
      </c>
      <c r="BE13" s="54">
        <v>301.5</v>
      </c>
      <c r="BF13" s="54">
        <v>308.39999999999998</v>
      </c>
      <c r="BG13" s="54">
        <v>309.5</v>
      </c>
      <c r="BH13" s="54">
        <v>302.73919999999998</v>
      </c>
      <c r="BI13" s="54">
        <v>293.9074</v>
      </c>
      <c r="BJ13" s="55">
        <v>295.46859999999998</v>
      </c>
      <c r="BK13" s="55">
        <v>292.62240000000003</v>
      </c>
      <c r="BL13" s="55">
        <v>287.25130000000001</v>
      </c>
      <c r="BM13" s="55">
        <v>291.92259999999999</v>
      </c>
      <c r="BN13" s="55">
        <v>296.0455</v>
      </c>
      <c r="BO13" s="55">
        <v>295.41430000000003</v>
      </c>
      <c r="BP13" s="55">
        <v>291.95190000000002</v>
      </c>
      <c r="BQ13" s="55">
        <v>287.67579999999998</v>
      </c>
      <c r="BR13" s="55">
        <v>283.38920000000002</v>
      </c>
      <c r="BS13" s="55">
        <v>282.60489999999999</v>
      </c>
      <c r="BT13" s="55">
        <v>282.42660000000001</v>
      </c>
      <c r="BU13" s="55">
        <v>280.93799999999999</v>
      </c>
      <c r="BV13" s="55">
        <v>278.13630000000001</v>
      </c>
    </row>
    <row r="14" spans="1:74" ht="11.15" customHeight="1" x14ac:dyDescent="0.25">
      <c r="A14" s="48" t="s">
        <v>15</v>
      </c>
      <c r="B14" s="49" t="s">
        <v>98</v>
      </c>
      <c r="C14" s="54">
        <v>154.80000000000001</v>
      </c>
      <c r="D14" s="54">
        <v>142.69999999999999</v>
      </c>
      <c r="E14" s="54">
        <v>135.80000000000001</v>
      </c>
      <c r="F14" s="54">
        <v>139.69999999999999</v>
      </c>
      <c r="G14" s="54">
        <v>146.80000000000001</v>
      </c>
      <c r="H14" s="54">
        <v>174.4</v>
      </c>
      <c r="I14" s="54">
        <v>165.8</v>
      </c>
      <c r="J14" s="54">
        <v>180.4</v>
      </c>
      <c r="K14" s="54">
        <v>177.4</v>
      </c>
      <c r="L14" s="54">
        <v>191.8</v>
      </c>
      <c r="M14" s="54">
        <v>200.4</v>
      </c>
      <c r="N14" s="54">
        <v>198.9</v>
      </c>
      <c r="O14" s="54">
        <v>207.5</v>
      </c>
      <c r="P14" s="54">
        <v>198.6</v>
      </c>
      <c r="Q14" s="54">
        <v>210</v>
      </c>
      <c r="R14" s="54">
        <v>221.4</v>
      </c>
      <c r="S14" s="54">
        <v>212.9</v>
      </c>
      <c r="T14" s="54">
        <v>203.7</v>
      </c>
      <c r="U14" s="54">
        <v>200.1</v>
      </c>
      <c r="V14" s="54">
        <v>204.1</v>
      </c>
      <c r="W14" s="54">
        <v>209.3</v>
      </c>
      <c r="X14" s="54">
        <v>222.1</v>
      </c>
      <c r="Y14" s="54">
        <v>230.8</v>
      </c>
      <c r="Z14" s="54">
        <v>243.5</v>
      </c>
      <c r="AA14" s="54">
        <v>258.5</v>
      </c>
      <c r="AB14" s="54">
        <v>273.7</v>
      </c>
      <c r="AC14" s="54">
        <v>299.60000000000002</v>
      </c>
      <c r="AD14" s="54">
        <v>316.7</v>
      </c>
      <c r="AE14" s="54">
        <v>303.89999999999998</v>
      </c>
      <c r="AF14" s="54">
        <v>295.60000000000002</v>
      </c>
      <c r="AG14" s="54">
        <v>302.39999999999998</v>
      </c>
      <c r="AH14" s="54">
        <v>292.7</v>
      </c>
      <c r="AI14" s="54">
        <v>292.7</v>
      </c>
      <c r="AJ14" s="54">
        <v>291.5</v>
      </c>
      <c r="AK14" s="54">
        <v>305</v>
      </c>
      <c r="AL14" s="54">
        <v>292.8</v>
      </c>
      <c r="AM14" s="54">
        <v>302.7</v>
      </c>
      <c r="AN14" s="54">
        <v>316.60000000000002</v>
      </c>
      <c r="AO14" s="54">
        <v>321.10000000000002</v>
      </c>
      <c r="AP14" s="54">
        <v>315.3</v>
      </c>
      <c r="AQ14" s="54">
        <v>297.60000000000002</v>
      </c>
      <c r="AR14" s="54">
        <v>263.5</v>
      </c>
      <c r="AS14" s="54">
        <v>277.39999999999998</v>
      </c>
      <c r="AT14" s="54">
        <v>298.8</v>
      </c>
      <c r="AU14" s="54">
        <v>312.8</v>
      </c>
      <c r="AV14" s="54">
        <v>315.5</v>
      </c>
      <c r="AW14" s="54">
        <v>304.89999999999998</v>
      </c>
      <c r="AX14" s="54">
        <v>300.3</v>
      </c>
      <c r="AY14" s="54">
        <v>306.89999999999998</v>
      </c>
      <c r="AZ14" s="54">
        <v>316.8</v>
      </c>
      <c r="BA14" s="54">
        <v>297.7</v>
      </c>
      <c r="BB14" s="54">
        <v>279.3</v>
      </c>
      <c r="BC14" s="54">
        <v>270.8</v>
      </c>
      <c r="BD14" s="54">
        <v>274.10000000000002</v>
      </c>
      <c r="BE14" s="54">
        <v>289.39999999999998</v>
      </c>
      <c r="BF14" s="54">
        <v>295.39999999999998</v>
      </c>
      <c r="BG14" s="54">
        <v>297.3</v>
      </c>
      <c r="BH14" s="54">
        <v>293.17399999999998</v>
      </c>
      <c r="BI14" s="54">
        <v>286.76670000000001</v>
      </c>
      <c r="BJ14" s="55">
        <v>294.09809999999999</v>
      </c>
      <c r="BK14" s="55">
        <v>294.79129999999998</v>
      </c>
      <c r="BL14" s="55">
        <v>286.32170000000002</v>
      </c>
      <c r="BM14" s="55">
        <v>286.84530000000001</v>
      </c>
      <c r="BN14" s="55">
        <v>286.96010000000001</v>
      </c>
      <c r="BO14" s="55">
        <v>283.1789</v>
      </c>
      <c r="BP14" s="55">
        <v>278.45870000000002</v>
      </c>
      <c r="BQ14" s="55">
        <v>274.10559999999998</v>
      </c>
      <c r="BR14" s="55">
        <v>268.85610000000003</v>
      </c>
      <c r="BS14" s="55">
        <v>269.1902</v>
      </c>
      <c r="BT14" s="55">
        <v>271.80700000000002</v>
      </c>
      <c r="BU14" s="55">
        <v>273.68770000000001</v>
      </c>
      <c r="BV14" s="55">
        <v>273.91879999999998</v>
      </c>
    </row>
    <row r="15" spans="1:74" ht="11.15" customHeight="1" x14ac:dyDescent="0.25">
      <c r="A15" s="149"/>
      <c r="B15" s="45" t="s">
        <v>99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</row>
    <row r="16" spans="1:74" ht="11.15" customHeight="1" x14ac:dyDescent="0.25">
      <c r="A16" s="48" t="s">
        <v>23</v>
      </c>
      <c r="B16" s="49" t="s">
        <v>100</v>
      </c>
      <c r="C16" s="54">
        <v>148.30000000000001</v>
      </c>
      <c r="D16" s="54">
        <v>136</v>
      </c>
      <c r="E16" s="54">
        <v>128.1</v>
      </c>
      <c r="F16" s="54">
        <v>145.80000000000001</v>
      </c>
      <c r="G16" s="54">
        <v>148.6</v>
      </c>
      <c r="H16" s="54">
        <v>181.8</v>
      </c>
      <c r="I16" s="54">
        <v>177.4</v>
      </c>
      <c r="J16" s="54">
        <v>192.2</v>
      </c>
      <c r="K16" s="54">
        <v>183.4</v>
      </c>
      <c r="L16" s="54">
        <v>193</v>
      </c>
      <c r="M16" s="54">
        <v>206.4</v>
      </c>
      <c r="N16" s="54">
        <v>201.6</v>
      </c>
      <c r="O16" s="54">
        <v>212.9</v>
      </c>
      <c r="P16" s="54">
        <v>201.8</v>
      </c>
      <c r="Q16" s="54">
        <v>214.4</v>
      </c>
      <c r="R16" s="54">
        <v>227.2</v>
      </c>
      <c r="S16" s="54">
        <v>219.9</v>
      </c>
      <c r="T16" s="54">
        <v>210.5</v>
      </c>
      <c r="U16" s="54">
        <v>210.3</v>
      </c>
      <c r="V16" s="54">
        <v>215.8</v>
      </c>
      <c r="W16" s="54">
        <v>214.8</v>
      </c>
      <c r="X16" s="54">
        <v>229.8</v>
      </c>
      <c r="Y16" s="54">
        <v>237.4</v>
      </c>
      <c r="Z16" s="54">
        <v>248.4</v>
      </c>
      <c r="AA16" s="54">
        <v>262.3</v>
      </c>
      <c r="AB16" s="54">
        <v>281.8</v>
      </c>
      <c r="AC16" s="54">
        <v>316.10000000000002</v>
      </c>
      <c r="AD16" s="54">
        <v>330.6</v>
      </c>
      <c r="AE16" s="54">
        <v>322</v>
      </c>
      <c r="AF16" s="54">
        <v>313.8</v>
      </c>
      <c r="AG16" s="54">
        <v>311.8</v>
      </c>
      <c r="AH16" s="54">
        <v>305.7</v>
      </c>
      <c r="AI16" s="54">
        <v>305.89999999999998</v>
      </c>
      <c r="AJ16" s="54">
        <v>298.7</v>
      </c>
      <c r="AK16" s="54">
        <v>312.39999999999998</v>
      </c>
      <c r="AL16" s="54">
        <v>296.3</v>
      </c>
      <c r="AM16" s="54">
        <v>308.7</v>
      </c>
      <c r="AN16" s="54">
        <v>320.60000000000002</v>
      </c>
      <c r="AO16" s="54">
        <v>333.7</v>
      </c>
      <c r="AP16" s="54">
        <v>328.3</v>
      </c>
      <c r="AQ16" s="54">
        <v>310</v>
      </c>
      <c r="AR16" s="54">
        <v>276.8</v>
      </c>
      <c r="AS16" s="54">
        <v>285.60000000000002</v>
      </c>
      <c r="AT16" s="54">
        <v>312.3</v>
      </c>
      <c r="AU16" s="54">
        <v>328.3</v>
      </c>
      <c r="AV16" s="54">
        <v>321.10000000000002</v>
      </c>
      <c r="AW16" s="54">
        <v>304.5</v>
      </c>
      <c r="AX16" s="54">
        <v>300.8</v>
      </c>
      <c r="AY16" s="54">
        <v>311.7</v>
      </c>
      <c r="AZ16" s="54">
        <v>329.4</v>
      </c>
      <c r="BA16" s="54">
        <v>307</v>
      </c>
      <c r="BB16" s="54">
        <v>292.2</v>
      </c>
      <c r="BC16" s="54">
        <v>278.7</v>
      </c>
      <c r="BD16" s="54">
        <v>291.3</v>
      </c>
      <c r="BE16" s="54">
        <v>290.8</v>
      </c>
      <c r="BF16" s="54">
        <v>300.2</v>
      </c>
      <c r="BG16" s="54">
        <v>304</v>
      </c>
      <c r="BH16" s="54">
        <v>296.15280000000001</v>
      </c>
      <c r="BI16" s="54">
        <v>288.30970000000002</v>
      </c>
      <c r="BJ16" s="55">
        <v>291.63479999999998</v>
      </c>
      <c r="BK16" s="55">
        <v>291.56569999999999</v>
      </c>
      <c r="BL16" s="55">
        <v>284.87220000000002</v>
      </c>
      <c r="BM16" s="55">
        <v>287.58</v>
      </c>
      <c r="BN16" s="55">
        <v>292.74189999999999</v>
      </c>
      <c r="BO16" s="55">
        <v>292.99439999999998</v>
      </c>
      <c r="BP16" s="55">
        <v>289.77670000000001</v>
      </c>
      <c r="BQ16" s="55">
        <v>283.39999999999998</v>
      </c>
      <c r="BR16" s="55">
        <v>280.32940000000002</v>
      </c>
      <c r="BS16" s="55">
        <v>279.00700000000001</v>
      </c>
      <c r="BT16" s="55">
        <v>278.10680000000002</v>
      </c>
      <c r="BU16" s="55">
        <v>276.54289999999997</v>
      </c>
      <c r="BV16" s="55">
        <v>275.10270000000003</v>
      </c>
    </row>
    <row r="17" spans="1:74" ht="11" customHeight="1" x14ac:dyDescent="0.25">
      <c r="A17" s="48" t="s">
        <v>21</v>
      </c>
      <c r="B17" s="49" t="s">
        <v>101</v>
      </c>
      <c r="C17" s="54">
        <v>104.6</v>
      </c>
      <c r="D17" s="54">
        <v>106.5</v>
      </c>
      <c r="E17" s="54">
        <v>102.3</v>
      </c>
      <c r="F17" s="54">
        <v>104.8</v>
      </c>
      <c r="G17" s="54">
        <v>121.7</v>
      </c>
      <c r="H17" s="54">
        <v>144</v>
      </c>
      <c r="I17" s="54">
        <v>140.80000000000001</v>
      </c>
      <c r="J17" s="54">
        <v>155</v>
      </c>
      <c r="K17" s="54">
        <v>154.6</v>
      </c>
      <c r="L17" s="54">
        <v>156.69999999999999</v>
      </c>
      <c r="M17" s="54">
        <v>168.2</v>
      </c>
      <c r="N17" s="54">
        <v>170</v>
      </c>
      <c r="O17" s="54">
        <v>174.8</v>
      </c>
      <c r="P17" s="54">
        <v>169</v>
      </c>
      <c r="Q17" s="54">
        <v>170.9</v>
      </c>
      <c r="R17" s="54">
        <v>175.2</v>
      </c>
      <c r="S17" s="54">
        <v>170.7</v>
      </c>
      <c r="T17" s="54">
        <v>163.69999999999999</v>
      </c>
      <c r="U17" s="54">
        <v>165</v>
      </c>
      <c r="V17" s="54">
        <v>167.3</v>
      </c>
      <c r="W17" s="54">
        <v>165.6</v>
      </c>
      <c r="X17" s="54">
        <v>172.1</v>
      </c>
      <c r="Y17" s="54">
        <v>180.4</v>
      </c>
      <c r="Z17" s="54">
        <v>193.1</v>
      </c>
      <c r="AA17" s="54">
        <v>201.3</v>
      </c>
      <c r="AB17" s="54">
        <v>215</v>
      </c>
      <c r="AC17" s="54">
        <v>240.3</v>
      </c>
      <c r="AD17" s="54">
        <v>247.4</v>
      </c>
      <c r="AE17" s="54">
        <v>244</v>
      </c>
      <c r="AF17" s="54">
        <v>247.3</v>
      </c>
      <c r="AG17" s="54">
        <v>250.8</v>
      </c>
      <c r="AH17" s="54">
        <v>251.2</v>
      </c>
      <c r="AI17" s="54">
        <v>247.3</v>
      </c>
      <c r="AJ17" s="54">
        <v>245.4</v>
      </c>
      <c r="AK17" s="54">
        <v>252.1</v>
      </c>
      <c r="AL17" s="54">
        <v>250.9</v>
      </c>
      <c r="AM17" s="54">
        <v>262</v>
      </c>
      <c r="AN17" s="54">
        <v>270.5</v>
      </c>
      <c r="AO17" s="54">
        <v>278.39999999999998</v>
      </c>
      <c r="AP17" s="54">
        <v>273.10000000000002</v>
      </c>
      <c r="AQ17" s="54">
        <v>278.39999999999998</v>
      </c>
      <c r="AR17" s="54">
        <v>247.6</v>
      </c>
      <c r="AS17" s="54">
        <v>240.6</v>
      </c>
      <c r="AT17" s="54">
        <v>257.89999999999998</v>
      </c>
      <c r="AU17" s="54">
        <v>258.2</v>
      </c>
      <c r="AV17" s="54">
        <v>249.6</v>
      </c>
      <c r="AW17" s="54">
        <v>249.2</v>
      </c>
      <c r="AX17" s="54">
        <v>243.1</v>
      </c>
      <c r="AY17" s="54">
        <v>247.5</v>
      </c>
      <c r="AZ17" s="54">
        <v>257.8</v>
      </c>
      <c r="BA17" s="54">
        <v>251.7</v>
      </c>
      <c r="BB17" s="54">
        <v>235.4</v>
      </c>
      <c r="BC17" s="54">
        <v>250.7</v>
      </c>
      <c r="BD17" s="54">
        <v>245.4</v>
      </c>
      <c r="BE17" s="54">
        <v>238.4</v>
      </c>
      <c r="BF17" s="54">
        <v>250</v>
      </c>
      <c r="BG17" s="54">
        <v>251.4</v>
      </c>
      <c r="BH17" s="54">
        <v>257.0095</v>
      </c>
      <c r="BI17" s="54">
        <v>254.5943</v>
      </c>
      <c r="BJ17" s="55">
        <v>253.3689</v>
      </c>
      <c r="BK17" s="55">
        <v>254.35890000000001</v>
      </c>
      <c r="BL17" s="55">
        <v>256.8526</v>
      </c>
      <c r="BM17" s="55">
        <v>254.2901</v>
      </c>
      <c r="BN17" s="55">
        <v>251.54050000000001</v>
      </c>
      <c r="BO17" s="55">
        <v>251.6251</v>
      </c>
      <c r="BP17" s="55">
        <v>252.13390000000001</v>
      </c>
      <c r="BQ17" s="55">
        <v>251.56309999999999</v>
      </c>
      <c r="BR17" s="55">
        <v>255.72649999999999</v>
      </c>
      <c r="BS17" s="55">
        <v>253.1533</v>
      </c>
      <c r="BT17" s="55">
        <v>249.11920000000001</v>
      </c>
      <c r="BU17" s="55">
        <v>249.70570000000001</v>
      </c>
      <c r="BV17" s="55">
        <v>249.3502</v>
      </c>
    </row>
    <row r="18" spans="1:74" ht="11.15" customHeight="1" x14ac:dyDescent="0.25">
      <c r="A18" s="48"/>
      <c r="B18" s="56" t="s">
        <v>102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</row>
    <row r="19" spans="1:74" ht="11.15" customHeight="1" x14ac:dyDescent="0.25">
      <c r="A19" s="48" t="s">
        <v>103</v>
      </c>
      <c r="B19" s="49" t="s">
        <v>104</v>
      </c>
      <c r="C19" s="54">
        <v>178.82499999999999</v>
      </c>
      <c r="D19" s="54">
        <v>192.27500000000001</v>
      </c>
      <c r="E19" s="54">
        <v>195.86</v>
      </c>
      <c r="F19" s="54">
        <v>204.9</v>
      </c>
      <c r="G19" s="54">
        <v>226.55</v>
      </c>
      <c r="H19" s="54">
        <v>263.06</v>
      </c>
      <c r="I19" s="54">
        <v>252.65</v>
      </c>
      <c r="J19" s="54">
        <v>261.64</v>
      </c>
      <c r="K19" s="54">
        <v>255.4</v>
      </c>
      <c r="L19" s="54">
        <v>255.125</v>
      </c>
      <c r="M19" s="54">
        <v>265.14</v>
      </c>
      <c r="N19" s="54">
        <v>260.72500000000002</v>
      </c>
      <c r="O19" s="54">
        <v>271.5</v>
      </c>
      <c r="P19" s="54">
        <v>264.39999999999998</v>
      </c>
      <c r="Q19" s="54">
        <v>277.16000000000003</v>
      </c>
      <c r="R19" s="54">
        <v>284.82499999999999</v>
      </c>
      <c r="S19" s="54">
        <v>283.62</v>
      </c>
      <c r="T19" s="54">
        <v>273.14999999999998</v>
      </c>
      <c r="U19" s="54">
        <v>272.875</v>
      </c>
      <c r="V19" s="54">
        <v>272.98</v>
      </c>
      <c r="W19" s="54">
        <v>270.5</v>
      </c>
      <c r="X19" s="54">
        <v>280.05</v>
      </c>
      <c r="Y19" s="54">
        <v>285.89999999999998</v>
      </c>
      <c r="Z19" s="54">
        <v>299.3</v>
      </c>
      <c r="AA19" s="54">
        <v>309.48</v>
      </c>
      <c r="AB19" s="54">
        <v>321.10000000000002</v>
      </c>
      <c r="AC19" s="54">
        <v>356.125</v>
      </c>
      <c r="AD19" s="54">
        <v>379.95</v>
      </c>
      <c r="AE19" s="54">
        <v>390.62</v>
      </c>
      <c r="AF19" s="54">
        <v>368</v>
      </c>
      <c r="AG19" s="54">
        <v>365.02499999999998</v>
      </c>
      <c r="AH19" s="54">
        <v>363.94</v>
      </c>
      <c r="AI19" s="54">
        <v>361.125</v>
      </c>
      <c r="AJ19" s="54">
        <v>344.8</v>
      </c>
      <c r="AK19" s="54">
        <v>338.375</v>
      </c>
      <c r="AL19" s="54">
        <v>326.57499999999999</v>
      </c>
      <c r="AM19" s="54">
        <v>338</v>
      </c>
      <c r="AN19" s="54">
        <v>357.92500000000001</v>
      </c>
      <c r="AO19" s="54">
        <v>385.17500000000001</v>
      </c>
      <c r="AP19" s="54">
        <v>390.04</v>
      </c>
      <c r="AQ19" s="54">
        <v>373.22500000000002</v>
      </c>
      <c r="AR19" s="54">
        <v>353.875</v>
      </c>
      <c r="AS19" s="54">
        <v>343.92</v>
      </c>
      <c r="AT19" s="54">
        <v>372.15</v>
      </c>
      <c r="AU19" s="54">
        <v>384.85</v>
      </c>
      <c r="AV19" s="54">
        <v>374.56</v>
      </c>
      <c r="AW19" s="54">
        <v>345.17500000000001</v>
      </c>
      <c r="AX19" s="54">
        <v>331.04</v>
      </c>
      <c r="AY19" s="54">
        <v>331.85</v>
      </c>
      <c r="AZ19" s="54">
        <v>367</v>
      </c>
      <c r="BA19" s="54">
        <v>371.125</v>
      </c>
      <c r="BB19" s="54">
        <v>357.02</v>
      </c>
      <c r="BC19" s="54">
        <v>361.47500000000002</v>
      </c>
      <c r="BD19" s="54">
        <v>362.6</v>
      </c>
      <c r="BE19" s="54">
        <v>359.1</v>
      </c>
      <c r="BF19" s="54">
        <v>357.375</v>
      </c>
      <c r="BG19" s="54">
        <v>353.24</v>
      </c>
      <c r="BH19" s="54">
        <v>334.375</v>
      </c>
      <c r="BI19" s="54">
        <v>324.27499999999998</v>
      </c>
      <c r="BJ19" s="55">
        <v>322.7022</v>
      </c>
      <c r="BK19" s="55">
        <v>330.21629999999999</v>
      </c>
      <c r="BL19" s="55">
        <v>337.27679999999998</v>
      </c>
      <c r="BM19" s="55">
        <v>349.41480000000001</v>
      </c>
      <c r="BN19" s="55">
        <v>354.22840000000002</v>
      </c>
      <c r="BO19" s="55">
        <v>360.09100000000001</v>
      </c>
      <c r="BP19" s="55">
        <v>358.42399999999998</v>
      </c>
      <c r="BQ19" s="55">
        <v>354.57350000000002</v>
      </c>
      <c r="BR19" s="55">
        <v>349.53530000000001</v>
      </c>
      <c r="BS19" s="55">
        <v>344.10019999999997</v>
      </c>
      <c r="BT19" s="55">
        <v>333.0197</v>
      </c>
      <c r="BU19" s="55">
        <v>326.38959999999997</v>
      </c>
      <c r="BV19" s="55">
        <v>317.67189999999999</v>
      </c>
    </row>
    <row r="20" spans="1:74" ht="11.15" customHeight="1" x14ac:dyDescent="0.25">
      <c r="A20" s="48" t="s">
        <v>13</v>
      </c>
      <c r="B20" s="49" t="s">
        <v>105</v>
      </c>
      <c r="C20" s="54">
        <v>184</v>
      </c>
      <c r="D20" s="54">
        <v>197.52500000000001</v>
      </c>
      <c r="E20" s="54">
        <v>201.12</v>
      </c>
      <c r="F20" s="54">
        <v>210.2</v>
      </c>
      <c r="G20" s="54">
        <v>231.6</v>
      </c>
      <c r="H20" s="54">
        <v>268.10000000000002</v>
      </c>
      <c r="I20" s="54">
        <v>258.14999999999998</v>
      </c>
      <c r="J20" s="54">
        <v>267</v>
      </c>
      <c r="K20" s="54">
        <v>260.875</v>
      </c>
      <c r="L20" s="54">
        <v>260.47500000000002</v>
      </c>
      <c r="M20" s="54">
        <v>270.56</v>
      </c>
      <c r="N20" s="54">
        <v>266.27499999999998</v>
      </c>
      <c r="O20" s="54">
        <v>276.875</v>
      </c>
      <c r="P20" s="54">
        <v>269.92500000000001</v>
      </c>
      <c r="Q20" s="54">
        <v>282.44</v>
      </c>
      <c r="R20" s="54">
        <v>289.95</v>
      </c>
      <c r="S20" s="54">
        <v>289.04000000000002</v>
      </c>
      <c r="T20" s="54">
        <v>278.5</v>
      </c>
      <c r="U20" s="54">
        <v>278.14999999999998</v>
      </c>
      <c r="V20" s="54">
        <v>278.32</v>
      </c>
      <c r="W20" s="54">
        <v>275.72500000000002</v>
      </c>
      <c r="X20" s="54">
        <v>285.3</v>
      </c>
      <c r="Y20" s="54">
        <v>291.3</v>
      </c>
      <c r="Z20" s="54">
        <v>304.77499999999998</v>
      </c>
      <c r="AA20" s="54">
        <v>314.83999999999997</v>
      </c>
      <c r="AB20" s="54">
        <v>326.39999999999998</v>
      </c>
      <c r="AC20" s="54">
        <v>361.5</v>
      </c>
      <c r="AD20" s="54">
        <v>385.2</v>
      </c>
      <c r="AE20" s="54">
        <v>395.96</v>
      </c>
      <c r="AF20" s="54">
        <v>373.47500000000002</v>
      </c>
      <c r="AG20" s="54">
        <v>370.47500000000002</v>
      </c>
      <c r="AH20" s="54">
        <v>369.56</v>
      </c>
      <c r="AI20" s="54">
        <v>366.67500000000001</v>
      </c>
      <c r="AJ20" s="54">
        <v>350.64</v>
      </c>
      <c r="AK20" s="54">
        <v>344.3</v>
      </c>
      <c r="AL20" s="54">
        <v>332.57499999999999</v>
      </c>
      <c r="AM20" s="54">
        <v>344</v>
      </c>
      <c r="AN20" s="54">
        <v>363.95</v>
      </c>
      <c r="AO20" s="54">
        <v>390.72500000000002</v>
      </c>
      <c r="AP20" s="54">
        <v>395.82</v>
      </c>
      <c r="AQ20" s="54">
        <v>379.1</v>
      </c>
      <c r="AR20" s="54">
        <v>359.57499999999999</v>
      </c>
      <c r="AS20" s="54">
        <v>349.82</v>
      </c>
      <c r="AT20" s="54">
        <v>378.02499999999998</v>
      </c>
      <c r="AU20" s="54">
        <v>390.95</v>
      </c>
      <c r="AV20" s="54">
        <v>381.2</v>
      </c>
      <c r="AW20" s="54">
        <v>352.07499999999999</v>
      </c>
      <c r="AX20" s="54">
        <v>338.06</v>
      </c>
      <c r="AY20" s="54">
        <v>339.07499999999999</v>
      </c>
      <c r="AZ20" s="54">
        <v>373.6</v>
      </c>
      <c r="BA20" s="54">
        <v>377.875</v>
      </c>
      <c r="BB20" s="54">
        <v>363.82</v>
      </c>
      <c r="BC20" s="54">
        <v>367.5</v>
      </c>
      <c r="BD20" s="54">
        <v>368.85</v>
      </c>
      <c r="BE20" s="54">
        <v>366.06</v>
      </c>
      <c r="BF20" s="54">
        <v>364.47500000000002</v>
      </c>
      <c r="BG20" s="54">
        <v>360.42</v>
      </c>
      <c r="BH20" s="54">
        <v>341.95</v>
      </c>
      <c r="BI20" s="54">
        <v>332.17500000000001</v>
      </c>
      <c r="BJ20" s="55">
        <v>329.52820000000003</v>
      </c>
      <c r="BK20" s="55">
        <v>336.50080000000003</v>
      </c>
      <c r="BL20" s="55">
        <v>343.28500000000003</v>
      </c>
      <c r="BM20" s="55">
        <v>355.37270000000001</v>
      </c>
      <c r="BN20" s="55">
        <v>360.1671</v>
      </c>
      <c r="BO20" s="55">
        <v>365.91019999999997</v>
      </c>
      <c r="BP20" s="55">
        <v>364.29640000000001</v>
      </c>
      <c r="BQ20" s="55">
        <v>360.5625</v>
      </c>
      <c r="BR20" s="55">
        <v>355.53870000000001</v>
      </c>
      <c r="BS20" s="55">
        <v>350.1277</v>
      </c>
      <c r="BT20" s="55">
        <v>339.09320000000002</v>
      </c>
      <c r="BU20" s="55">
        <v>332.54599999999999</v>
      </c>
      <c r="BV20" s="55">
        <v>323.87569999999999</v>
      </c>
    </row>
    <row r="21" spans="1:74" ht="11.15" customHeight="1" x14ac:dyDescent="0.25">
      <c r="A21" s="48" t="s">
        <v>19</v>
      </c>
      <c r="B21" s="49" t="s">
        <v>106</v>
      </c>
      <c r="C21" s="54">
        <v>229.22499999999999</v>
      </c>
      <c r="D21" s="54">
        <v>219.52500000000001</v>
      </c>
      <c r="E21" s="54">
        <v>209.2</v>
      </c>
      <c r="F21" s="54">
        <v>221.97499999999999</v>
      </c>
      <c r="G21" s="54">
        <v>222.65</v>
      </c>
      <c r="H21" s="54">
        <v>252.92</v>
      </c>
      <c r="I21" s="54">
        <v>254</v>
      </c>
      <c r="J21" s="54">
        <v>263.38</v>
      </c>
      <c r="K21" s="54">
        <v>262.60000000000002</v>
      </c>
      <c r="L21" s="54">
        <v>267.2</v>
      </c>
      <c r="M21" s="54">
        <v>279.22000000000003</v>
      </c>
      <c r="N21" s="54">
        <v>274.45</v>
      </c>
      <c r="O21" s="54">
        <v>284.47500000000002</v>
      </c>
      <c r="P21" s="54">
        <v>278.45</v>
      </c>
      <c r="Q21" s="54">
        <v>291.48</v>
      </c>
      <c r="R21" s="54">
        <v>305.89999999999998</v>
      </c>
      <c r="S21" s="54">
        <v>306.88</v>
      </c>
      <c r="T21" s="54">
        <v>294.77499999999998</v>
      </c>
      <c r="U21" s="54">
        <v>291.125</v>
      </c>
      <c r="V21" s="54">
        <v>295.86</v>
      </c>
      <c r="W21" s="54">
        <v>294.625</v>
      </c>
      <c r="X21" s="54">
        <v>305.14999999999998</v>
      </c>
      <c r="Y21" s="54">
        <v>314</v>
      </c>
      <c r="Z21" s="54">
        <v>324.25</v>
      </c>
      <c r="AA21" s="54">
        <v>338.78</v>
      </c>
      <c r="AB21" s="54">
        <v>358.4</v>
      </c>
      <c r="AC21" s="54">
        <v>390.45</v>
      </c>
      <c r="AD21" s="54">
        <v>406.42500000000001</v>
      </c>
      <c r="AE21" s="54">
        <v>404.68</v>
      </c>
      <c r="AF21" s="54">
        <v>393.3</v>
      </c>
      <c r="AG21" s="54">
        <v>390.52499999999998</v>
      </c>
      <c r="AH21" s="54">
        <v>385.98</v>
      </c>
      <c r="AI21" s="54">
        <v>383.72500000000002</v>
      </c>
      <c r="AJ21" s="54">
        <v>379.76</v>
      </c>
      <c r="AK21" s="54">
        <v>396.2</v>
      </c>
      <c r="AL21" s="54">
        <v>386.1</v>
      </c>
      <c r="AM21" s="54">
        <v>383.26</v>
      </c>
      <c r="AN21" s="54">
        <v>395.25</v>
      </c>
      <c r="AO21" s="54">
        <v>412.65</v>
      </c>
      <c r="AP21" s="54">
        <v>411.5</v>
      </c>
      <c r="AQ21" s="54">
        <v>397.85</v>
      </c>
      <c r="AR21" s="54">
        <v>375.85</v>
      </c>
      <c r="AS21" s="54">
        <v>372.1</v>
      </c>
      <c r="AT21" s="54">
        <v>398.25</v>
      </c>
      <c r="AU21" s="54">
        <v>412</v>
      </c>
      <c r="AV21" s="54">
        <v>409.38</v>
      </c>
      <c r="AW21" s="54">
        <v>400</v>
      </c>
      <c r="AX21" s="54">
        <v>396.08</v>
      </c>
      <c r="AY21" s="54">
        <v>390.85</v>
      </c>
      <c r="AZ21" s="54">
        <v>411.05</v>
      </c>
      <c r="BA21" s="54">
        <v>406.77499999999998</v>
      </c>
      <c r="BB21" s="54">
        <v>393</v>
      </c>
      <c r="BC21" s="54">
        <v>387.02499999999998</v>
      </c>
      <c r="BD21" s="54">
        <v>384.92500000000001</v>
      </c>
      <c r="BE21" s="54">
        <v>386.6</v>
      </c>
      <c r="BF21" s="54">
        <v>390.45</v>
      </c>
      <c r="BG21" s="54">
        <v>396.08</v>
      </c>
      <c r="BH21" s="54">
        <v>388.47500000000002</v>
      </c>
      <c r="BI21" s="54">
        <v>383.875</v>
      </c>
      <c r="BJ21" s="55">
        <v>385.31529999999998</v>
      </c>
      <c r="BK21" s="55">
        <v>382.42860000000002</v>
      </c>
      <c r="BL21" s="55">
        <v>379.17160000000001</v>
      </c>
      <c r="BM21" s="55">
        <v>381.4434</v>
      </c>
      <c r="BN21" s="55">
        <v>386.31360000000001</v>
      </c>
      <c r="BO21" s="55">
        <v>387.06560000000002</v>
      </c>
      <c r="BP21" s="55">
        <v>385.56869999999998</v>
      </c>
      <c r="BQ21" s="55">
        <v>376.75889999999998</v>
      </c>
      <c r="BR21" s="55">
        <v>371.02980000000002</v>
      </c>
      <c r="BS21" s="55">
        <v>368.85930000000002</v>
      </c>
      <c r="BT21" s="55">
        <v>369.06959999999998</v>
      </c>
      <c r="BU21" s="55">
        <v>369.33550000000002</v>
      </c>
      <c r="BV21" s="55">
        <v>368.11880000000002</v>
      </c>
    </row>
    <row r="22" spans="1:74" ht="11.15" customHeight="1" x14ac:dyDescent="0.25">
      <c r="A22" s="48" t="s">
        <v>107</v>
      </c>
      <c r="B22" s="49" t="s">
        <v>98</v>
      </c>
      <c r="C22" s="54">
        <v>250.9</v>
      </c>
      <c r="D22" s="54">
        <v>245.1</v>
      </c>
      <c r="E22" s="54">
        <v>231.9</v>
      </c>
      <c r="F22" s="54">
        <v>235.4</v>
      </c>
      <c r="G22" s="54">
        <v>234.4</v>
      </c>
      <c r="H22" s="54">
        <v>244.9</v>
      </c>
      <c r="I22" s="54">
        <v>245.2</v>
      </c>
      <c r="J22" s="54">
        <v>255.9</v>
      </c>
      <c r="K22" s="54">
        <v>255.3</v>
      </c>
      <c r="L22" s="54">
        <v>260.3</v>
      </c>
      <c r="M22" s="54">
        <v>279</v>
      </c>
      <c r="N22" s="54">
        <v>278.8</v>
      </c>
      <c r="O22" s="54">
        <v>296.7</v>
      </c>
      <c r="P22" s="54">
        <v>289</v>
      </c>
      <c r="Q22" s="54">
        <v>290.8</v>
      </c>
      <c r="R22" s="54">
        <v>298.10000000000002</v>
      </c>
      <c r="S22" s="54">
        <v>291.3</v>
      </c>
      <c r="T22" s="54">
        <v>282.8</v>
      </c>
      <c r="U22" s="54">
        <v>280</v>
      </c>
      <c r="V22" s="54">
        <v>281.39999999999998</v>
      </c>
      <c r="W22" s="54">
        <v>283</v>
      </c>
      <c r="X22" s="54">
        <v>293.60000000000002</v>
      </c>
      <c r="Y22" s="54">
        <v>304.39999999999998</v>
      </c>
      <c r="Z22" s="54">
        <v>319.3</v>
      </c>
      <c r="AA22" s="54">
        <v>341.5</v>
      </c>
      <c r="AB22" s="54">
        <v>360.7</v>
      </c>
      <c r="AC22" s="54">
        <v>382.7</v>
      </c>
      <c r="AD22" s="54">
        <v>397.5</v>
      </c>
      <c r="AE22" s="54">
        <v>391.4</v>
      </c>
      <c r="AF22" s="54">
        <v>382.4</v>
      </c>
      <c r="AG22" s="54">
        <v>368.9</v>
      </c>
      <c r="AH22" s="54">
        <v>367.1</v>
      </c>
      <c r="AI22" s="54">
        <v>365.4</v>
      </c>
      <c r="AJ22" s="54">
        <v>364.2</v>
      </c>
      <c r="AK22" s="54">
        <v>368.2</v>
      </c>
      <c r="AL22" s="54">
        <v>364.6</v>
      </c>
      <c r="AM22" s="54">
        <v>369.7</v>
      </c>
      <c r="AN22" s="54">
        <v>380.4</v>
      </c>
      <c r="AO22" s="54">
        <v>390.9</v>
      </c>
      <c r="AP22" s="54">
        <v>385.8</v>
      </c>
      <c r="AQ22" s="54">
        <v>374.9</v>
      </c>
      <c r="AR22" s="54">
        <v>351.3</v>
      </c>
      <c r="AS22" s="54">
        <v>349.2</v>
      </c>
      <c r="AT22" s="54">
        <v>366</v>
      </c>
      <c r="AU22" s="54">
        <v>381.7</v>
      </c>
      <c r="AV22" s="54">
        <v>384.7</v>
      </c>
      <c r="AW22" s="54">
        <v>384.7</v>
      </c>
      <c r="AX22" s="54">
        <v>384.4</v>
      </c>
      <c r="AY22" s="54">
        <v>384.1</v>
      </c>
      <c r="AZ22" s="54">
        <v>396.5</v>
      </c>
      <c r="BA22" s="54">
        <v>387.9</v>
      </c>
      <c r="BB22" s="54">
        <v>370.1</v>
      </c>
      <c r="BC22" s="54">
        <v>359.9</v>
      </c>
      <c r="BD22" s="54">
        <v>356.9</v>
      </c>
      <c r="BE22" s="54">
        <v>360.4</v>
      </c>
      <c r="BF22" s="54">
        <v>365.1</v>
      </c>
      <c r="BG22" s="54">
        <v>369.4</v>
      </c>
      <c r="BH22" s="54">
        <v>368.4</v>
      </c>
      <c r="BI22" s="54">
        <v>368.2011</v>
      </c>
      <c r="BJ22" s="55">
        <v>373.11189999999999</v>
      </c>
      <c r="BK22" s="55">
        <v>377.43889999999999</v>
      </c>
      <c r="BL22" s="55">
        <v>374.86720000000003</v>
      </c>
      <c r="BM22" s="55">
        <v>372.61329999999998</v>
      </c>
      <c r="BN22" s="55">
        <v>371.45490000000001</v>
      </c>
      <c r="BO22" s="55">
        <v>367.6662</v>
      </c>
      <c r="BP22" s="55">
        <v>361.06920000000002</v>
      </c>
      <c r="BQ22" s="55">
        <v>354.4701</v>
      </c>
      <c r="BR22" s="55">
        <v>346.54039999999998</v>
      </c>
      <c r="BS22" s="55">
        <v>347.16019999999997</v>
      </c>
      <c r="BT22" s="55">
        <v>348.49160000000001</v>
      </c>
      <c r="BU22" s="55">
        <v>352.23939999999999</v>
      </c>
      <c r="BV22" s="55">
        <v>355.78960000000001</v>
      </c>
    </row>
    <row r="23" spans="1:74" ht="11.15" customHeight="1" x14ac:dyDescent="0.25">
      <c r="A23" s="149"/>
      <c r="B23" s="59" t="s">
        <v>108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</row>
    <row r="24" spans="1:74" ht="11.15" customHeight="1" x14ac:dyDescent="0.25">
      <c r="A24" s="48" t="s">
        <v>109</v>
      </c>
      <c r="B24" s="49" t="s">
        <v>110</v>
      </c>
      <c r="C24" s="50">
        <v>5.3977149999999998</v>
      </c>
      <c r="D24" s="50">
        <v>4.6501719000000001</v>
      </c>
      <c r="E24" s="50">
        <v>4.0783262000000002</v>
      </c>
      <c r="F24" s="50">
        <v>3.5996028</v>
      </c>
      <c r="G24" s="50">
        <v>3.9474749999999998</v>
      </c>
      <c r="H24" s="50">
        <v>3.9144635000000001</v>
      </c>
      <c r="I24" s="50">
        <v>3.4851388999999999</v>
      </c>
      <c r="J24" s="50">
        <v>3.2342</v>
      </c>
      <c r="K24" s="50">
        <v>3.0627049999999998</v>
      </c>
      <c r="L24" s="50">
        <v>4.1229354999999996</v>
      </c>
      <c r="M24" s="50">
        <v>3.7698</v>
      </c>
      <c r="N24" s="50">
        <v>5.5002000000000004</v>
      </c>
      <c r="O24" s="50">
        <v>6.0049000000000001</v>
      </c>
      <c r="P24" s="50">
        <v>5.4795999999999996</v>
      </c>
      <c r="Q24" s="50">
        <v>4.4187000000000003</v>
      </c>
      <c r="R24" s="50">
        <v>4.1509</v>
      </c>
      <c r="S24" s="50">
        <v>4.2641999999999998</v>
      </c>
      <c r="T24" s="50">
        <v>4.944</v>
      </c>
      <c r="U24" s="50">
        <v>4.7689000000000004</v>
      </c>
      <c r="V24" s="50">
        <v>4.4496000000000002</v>
      </c>
      <c r="W24" s="50">
        <v>4.0067000000000004</v>
      </c>
      <c r="X24" s="50">
        <v>3.5329000000000002</v>
      </c>
      <c r="Y24" s="50">
        <v>3.8212999999999999</v>
      </c>
      <c r="Z24" s="50">
        <v>4.3775000000000004</v>
      </c>
      <c r="AA24" s="50">
        <v>4.6246999999999998</v>
      </c>
      <c r="AB24" s="50">
        <v>4.2126999999999999</v>
      </c>
      <c r="AC24" s="50">
        <v>4.0891000000000002</v>
      </c>
      <c r="AD24" s="50">
        <v>4.3775000000000004</v>
      </c>
      <c r="AE24" s="50">
        <v>4.4393000000000002</v>
      </c>
      <c r="AF24" s="50">
        <v>4.6864999999999997</v>
      </c>
      <c r="AG24" s="50">
        <v>4.5526</v>
      </c>
      <c r="AH24" s="50">
        <v>4.1715</v>
      </c>
      <c r="AI24" s="50">
        <v>4.0170000000000003</v>
      </c>
      <c r="AJ24" s="50">
        <v>3.6667999999999998</v>
      </c>
      <c r="AK24" s="50">
        <v>3.3372000000000002</v>
      </c>
      <c r="AL24" s="50">
        <v>3.2650999999999999</v>
      </c>
      <c r="AM24" s="50">
        <v>2.7501000000000002</v>
      </c>
      <c r="AN24" s="50">
        <v>2.5750000000000002</v>
      </c>
      <c r="AO24" s="50">
        <v>2.2454000000000001</v>
      </c>
      <c r="AP24" s="50">
        <v>2.0085000000000002</v>
      </c>
      <c r="AQ24" s="50">
        <v>2.5028999999999999</v>
      </c>
      <c r="AR24" s="50">
        <v>2.5337999999999998</v>
      </c>
      <c r="AS24" s="50">
        <v>3.0385</v>
      </c>
      <c r="AT24" s="50">
        <v>2.9251999999999998</v>
      </c>
      <c r="AU24" s="50">
        <v>2.93344</v>
      </c>
      <c r="AV24" s="50">
        <v>3.4165100000000002</v>
      </c>
      <c r="AW24" s="50">
        <v>3.6467149999999999</v>
      </c>
      <c r="AX24" s="50">
        <v>3.4417450000000001</v>
      </c>
      <c r="AY24" s="50">
        <v>3.4298999999999999</v>
      </c>
      <c r="AZ24" s="50">
        <v>3.4298999999999999</v>
      </c>
      <c r="BA24" s="50">
        <v>3.9243000000000001</v>
      </c>
      <c r="BB24" s="50">
        <v>4.2950999999999997</v>
      </c>
      <c r="BC24" s="50">
        <v>4.1612</v>
      </c>
      <c r="BD24" s="50">
        <v>3.9407800000000002</v>
      </c>
      <c r="BE24" s="50">
        <v>3.7286000000000001</v>
      </c>
      <c r="BF24" s="50">
        <v>3.5277500000000002</v>
      </c>
      <c r="BG24" s="50">
        <v>3.7275700000000001</v>
      </c>
      <c r="BH24" s="50">
        <v>3.7873100000000002</v>
      </c>
      <c r="BI24" s="50">
        <v>3.7471399999999999</v>
      </c>
      <c r="BJ24" s="51">
        <v>3.9611100000000001</v>
      </c>
      <c r="BK24" s="51">
        <v>3.9809230000000002</v>
      </c>
      <c r="BL24" s="51">
        <v>3.9667729999999999</v>
      </c>
      <c r="BM24" s="51">
        <v>3.8009710000000001</v>
      </c>
      <c r="BN24" s="51">
        <v>3.6803409999999999</v>
      </c>
      <c r="BO24" s="51">
        <v>3.5884589999999998</v>
      </c>
      <c r="BP24" s="51">
        <v>3.7400570000000002</v>
      </c>
      <c r="BQ24" s="51">
        <v>3.8960189999999999</v>
      </c>
      <c r="BR24" s="51">
        <v>3.9298440000000001</v>
      </c>
      <c r="BS24" s="51">
        <v>3.9346969999999999</v>
      </c>
      <c r="BT24" s="51">
        <v>3.9612759999999998</v>
      </c>
      <c r="BU24" s="51">
        <v>4.1020440000000002</v>
      </c>
      <c r="BV24" s="51">
        <v>4.1845290000000004</v>
      </c>
    </row>
    <row r="25" spans="1:74" ht="11.15" customHeight="1" x14ac:dyDescent="0.25">
      <c r="A25" s="48" t="s">
        <v>111</v>
      </c>
      <c r="B25" s="49" t="s">
        <v>112</v>
      </c>
      <c r="C25" s="50">
        <v>5.2404999999999999</v>
      </c>
      <c r="D25" s="50">
        <v>4.5147300000000001</v>
      </c>
      <c r="E25" s="50">
        <v>3.9595400000000001</v>
      </c>
      <c r="F25" s="50">
        <v>3.4947599999999999</v>
      </c>
      <c r="G25" s="50">
        <v>3.8325</v>
      </c>
      <c r="H25" s="50">
        <v>3.8004500000000001</v>
      </c>
      <c r="I25" s="50">
        <v>3.3836300000000001</v>
      </c>
      <c r="J25" s="50">
        <v>3.14</v>
      </c>
      <c r="K25" s="50">
        <v>2.9735</v>
      </c>
      <c r="L25" s="50">
        <v>4.0028499999999996</v>
      </c>
      <c r="M25" s="50">
        <v>3.66</v>
      </c>
      <c r="N25" s="50">
        <v>5.34</v>
      </c>
      <c r="O25" s="50">
        <v>5.83</v>
      </c>
      <c r="P25" s="50">
        <v>5.32</v>
      </c>
      <c r="Q25" s="50">
        <v>4.29</v>
      </c>
      <c r="R25" s="50">
        <v>4.03</v>
      </c>
      <c r="S25" s="50">
        <v>4.1399999999999997</v>
      </c>
      <c r="T25" s="50">
        <v>4.8</v>
      </c>
      <c r="U25" s="50">
        <v>4.63</v>
      </c>
      <c r="V25" s="50">
        <v>4.32</v>
      </c>
      <c r="W25" s="50">
        <v>3.89</v>
      </c>
      <c r="X25" s="50">
        <v>3.43</v>
      </c>
      <c r="Y25" s="50">
        <v>3.71</v>
      </c>
      <c r="Z25" s="50">
        <v>4.25</v>
      </c>
      <c r="AA25" s="50">
        <v>4.49</v>
      </c>
      <c r="AB25" s="50">
        <v>4.09</v>
      </c>
      <c r="AC25" s="50">
        <v>3.97</v>
      </c>
      <c r="AD25" s="50">
        <v>4.25</v>
      </c>
      <c r="AE25" s="50">
        <v>4.3099999999999996</v>
      </c>
      <c r="AF25" s="50">
        <v>4.55</v>
      </c>
      <c r="AG25" s="50">
        <v>4.42</v>
      </c>
      <c r="AH25" s="50">
        <v>4.05</v>
      </c>
      <c r="AI25" s="50">
        <v>3.9</v>
      </c>
      <c r="AJ25" s="50">
        <v>3.56</v>
      </c>
      <c r="AK25" s="50">
        <v>3.24</v>
      </c>
      <c r="AL25" s="50">
        <v>3.17</v>
      </c>
      <c r="AM25" s="50">
        <v>2.67</v>
      </c>
      <c r="AN25" s="50">
        <v>2.5</v>
      </c>
      <c r="AO25" s="50">
        <v>2.1800000000000002</v>
      </c>
      <c r="AP25" s="50">
        <v>1.95</v>
      </c>
      <c r="AQ25" s="50">
        <v>2.4300000000000002</v>
      </c>
      <c r="AR25" s="50">
        <v>2.46</v>
      </c>
      <c r="AS25" s="50">
        <v>2.95</v>
      </c>
      <c r="AT25" s="50">
        <v>2.84</v>
      </c>
      <c r="AU25" s="50">
        <v>2.8479999999999999</v>
      </c>
      <c r="AV25" s="50">
        <v>3.3170000000000002</v>
      </c>
      <c r="AW25" s="50">
        <v>3.5405000000000002</v>
      </c>
      <c r="AX25" s="50">
        <v>3.3414999999999999</v>
      </c>
      <c r="AY25" s="50">
        <v>3.33</v>
      </c>
      <c r="AZ25" s="50">
        <v>3.33</v>
      </c>
      <c r="BA25" s="50">
        <v>3.81</v>
      </c>
      <c r="BB25" s="50">
        <v>4.17</v>
      </c>
      <c r="BC25" s="50">
        <v>4.04</v>
      </c>
      <c r="BD25" s="50">
        <v>3.8260000000000001</v>
      </c>
      <c r="BE25" s="50">
        <v>3.62</v>
      </c>
      <c r="BF25" s="50">
        <v>3.4249999999999998</v>
      </c>
      <c r="BG25" s="50">
        <v>3.6190000000000002</v>
      </c>
      <c r="BH25" s="50">
        <v>3.677</v>
      </c>
      <c r="BI25" s="50">
        <v>3.6379999999999999</v>
      </c>
      <c r="BJ25" s="51">
        <v>3.8457379999999999</v>
      </c>
      <c r="BK25" s="51">
        <v>3.8649740000000001</v>
      </c>
      <c r="BL25" s="51">
        <v>3.8512360000000001</v>
      </c>
      <c r="BM25" s="51">
        <v>3.6902629999999998</v>
      </c>
      <c r="BN25" s="51">
        <v>3.5731459999999999</v>
      </c>
      <c r="BO25" s="51">
        <v>3.4839410000000002</v>
      </c>
      <c r="BP25" s="51">
        <v>3.6311239999999998</v>
      </c>
      <c r="BQ25" s="51">
        <v>3.782543</v>
      </c>
      <c r="BR25" s="51">
        <v>3.8153820000000001</v>
      </c>
      <c r="BS25" s="51">
        <v>3.8200940000000001</v>
      </c>
      <c r="BT25" s="51">
        <v>3.8458990000000002</v>
      </c>
      <c r="BU25" s="51">
        <v>3.982567</v>
      </c>
      <c r="BV25" s="51">
        <v>4.0626490000000004</v>
      </c>
    </row>
    <row r="26" spans="1:74" ht="11.15" customHeight="1" x14ac:dyDescent="0.25">
      <c r="A26" s="48"/>
      <c r="B26" s="56" t="s">
        <v>164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</row>
    <row r="27" spans="1:74" ht="11.15" customHeight="1" x14ac:dyDescent="0.25">
      <c r="A27" s="48" t="s">
        <v>36</v>
      </c>
      <c r="B27" s="49" t="s">
        <v>114</v>
      </c>
      <c r="C27" s="50">
        <v>7.5</v>
      </c>
      <c r="D27" s="50">
        <v>6.43</v>
      </c>
      <c r="E27" s="50">
        <v>5.69</v>
      </c>
      <c r="F27" s="50">
        <v>5.05</v>
      </c>
      <c r="G27" s="50">
        <v>4.4000000000000004</v>
      </c>
      <c r="H27" s="50">
        <v>4.5599999999999996</v>
      </c>
      <c r="I27" s="50">
        <v>4.68</v>
      </c>
      <c r="J27" s="50">
        <v>4.38</v>
      </c>
      <c r="K27" s="50">
        <v>3.89</v>
      </c>
      <c r="L27" s="50">
        <v>4.82</v>
      </c>
      <c r="M27" s="50">
        <v>5.44</v>
      </c>
      <c r="N27" s="50">
        <v>5.97</v>
      </c>
      <c r="O27" s="50">
        <v>6.93</v>
      </c>
      <c r="P27" s="50">
        <v>6.76</v>
      </c>
      <c r="Q27" s="50">
        <v>6.01</v>
      </c>
      <c r="R27" s="50">
        <v>5.12</v>
      </c>
      <c r="S27" s="50">
        <v>5.08</v>
      </c>
      <c r="T27" s="50">
        <v>5.04</v>
      </c>
      <c r="U27" s="50">
        <v>5.49</v>
      </c>
      <c r="V27" s="50">
        <v>5.37</v>
      </c>
      <c r="W27" s="50">
        <v>4.6100000000000003</v>
      </c>
      <c r="X27" s="50">
        <v>4.7300000000000004</v>
      </c>
      <c r="Y27" s="50">
        <v>4.5999999999999996</v>
      </c>
      <c r="Z27" s="50">
        <v>5.5</v>
      </c>
      <c r="AA27" s="50">
        <v>5.64</v>
      </c>
      <c r="AB27" s="50">
        <v>5.75</v>
      </c>
      <c r="AC27" s="50">
        <v>5.2</v>
      </c>
      <c r="AD27" s="50">
        <v>5.33</v>
      </c>
      <c r="AE27" s="50">
        <v>5.2</v>
      </c>
      <c r="AF27" s="50">
        <v>5.2</v>
      </c>
      <c r="AG27" s="50">
        <v>5.04</v>
      </c>
      <c r="AH27" s="50">
        <v>5.2</v>
      </c>
      <c r="AI27" s="50">
        <v>4.82</v>
      </c>
      <c r="AJ27" s="50">
        <v>4.7</v>
      </c>
      <c r="AK27" s="50">
        <v>4.63</v>
      </c>
      <c r="AL27" s="50">
        <v>4.57</v>
      </c>
      <c r="AM27" s="50">
        <v>4.54</v>
      </c>
      <c r="AN27" s="50">
        <v>4.17</v>
      </c>
      <c r="AO27" s="50">
        <v>3.71</v>
      </c>
      <c r="AP27" s="50">
        <v>3.19</v>
      </c>
      <c r="AQ27" s="50">
        <v>3.01</v>
      </c>
      <c r="AR27" s="50">
        <v>3.29</v>
      </c>
      <c r="AS27" s="50">
        <v>3.55</v>
      </c>
      <c r="AT27" s="50">
        <v>3.8</v>
      </c>
      <c r="AU27" s="50">
        <v>3.53</v>
      </c>
      <c r="AV27" s="50">
        <v>3.91</v>
      </c>
      <c r="AW27" s="50">
        <v>4.43</v>
      </c>
      <c r="AX27" s="50">
        <v>4.72</v>
      </c>
      <c r="AY27" s="50">
        <v>4.58</v>
      </c>
      <c r="AZ27" s="50">
        <v>4.53</v>
      </c>
      <c r="BA27" s="50">
        <v>4.58</v>
      </c>
      <c r="BB27" s="50">
        <v>4.95</v>
      </c>
      <c r="BC27" s="50">
        <v>5</v>
      </c>
      <c r="BD27" s="50">
        <v>4.9000000000000004</v>
      </c>
      <c r="BE27" s="50">
        <v>4.4800000000000004</v>
      </c>
      <c r="BF27" s="50">
        <v>4.33</v>
      </c>
      <c r="BG27" s="50">
        <v>4.509722</v>
      </c>
      <c r="BH27" s="50">
        <v>4.7716620000000001</v>
      </c>
      <c r="BI27" s="50">
        <v>5.1417859999999997</v>
      </c>
      <c r="BJ27" s="51">
        <v>5.1592029999999998</v>
      </c>
      <c r="BK27" s="51">
        <v>5.3350390000000001</v>
      </c>
      <c r="BL27" s="51">
        <v>5.3015150000000002</v>
      </c>
      <c r="BM27" s="51">
        <v>4.9228160000000001</v>
      </c>
      <c r="BN27" s="51">
        <v>4.6450979999999999</v>
      </c>
      <c r="BO27" s="51">
        <v>4.3867149999999997</v>
      </c>
      <c r="BP27" s="51">
        <v>4.4154660000000003</v>
      </c>
      <c r="BQ27" s="51">
        <v>4.7352530000000002</v>
      </c>
      <c r="BR27" s="51">
        <v>4.9090660000000002</v>
      </c>
      <c r="BS27" s="51">
        <v>4.8465959999999999</v>
      </c>
      <c r="BT27" s="51">
        <v>4.9781459999999997</v>
      </c>
      <c r="BU27" s="51">
        <v>5.2428179999999998</v>
      </c>
      <c r="BV27" s="51">
        <v>5.4868639999999997</v>
      </c>
    </row>
    <row r="28" spans="1:74" ht="11.15" customHeight="1" x14ac:dyDescent="0.25">
      <c r="A28" s="48" t="s">
        <v>34</v>
      </c>
      <c r="B28" s="49" t="s">
        <v>115</v>
      </c>
      <c r="C28" s="50">
        <v>11.28</v>
      </c>
      <c r="D28" s="50">
        <v>10.98</v>
      </c>
      <c r="E28" s="50">
        <v>10.46</v>
      </c>
      <c r="F28" s="50">
        <v>9.6999999999999993</v>
      </c>
      <c r="G28" s="50">
        <v>9.42</v>
      </c>
      <c r="H28" s="50">
        <v>9.5299999999999994</v>
      </c>
      <c r="I28" s="50">
        <v>9.74</v>
      </c>
      <c r="J28" s="50">
        <v>9.52</v>
      </c>
      <c r="K28" s="50">
        <v>9.35</v>
      </c>
      <c r="L28" s="50">
        <v>8.93</v>
      </c>
      <c r="M28" s="50">
        <v>9.4499999999999993</v>
      </c>
      <c r="N28" s="50">
        <v>9.1</v>
      </c>
      <c r="O28" s="50">
        <v>9.65</v>
      </c>
      <c r="P28" s="50">
        <v>9.7100000000000009</v>
      </c>
      <c r="Q28" s="50">
        <v>9.6999999999999993</v>
      </c>
      <c r="R28" s="50">
        <v>9.57</v>
      </c>
      <c r="S28" s="50">
        <v>9.5</v>
      </c>
      <c r="T28" s="50">
        <v>9.7200000000000006</v>
      </c>
      <c r="U28" s="50">
        <v>10.039999999999999</v>
      </c>
      <c r="V28" s="50">
        <v>9.94</v>
      </c>
      <c r="W28" s="50">
        <v>9.56</v>
      </c>
      <c r="X28" s="50">
        <v>9.27</v>
      </c>
      <c r="Y28" s="50">
        <v>8.86</v>
      </c>
      <c r="Z28" s="50">
        <v>8.82</v>
      </c>
      <c r="AA28" s="50">
        <v>8.75</v>
      </c>
      <c r="AB28" s="50">
        <v>8.8800000000000008</v>
      </c>
      <c r="AC28" s="50">
        <v>8.89</v>
      </c>
      <c r="AD28" s="50">
        <v>9.0299999999999994</v>
      </c>
      <c r="AE28" s="50">
        <v>9.36</v>
      </c>
      <c r="AF28" s="50">
        <v>9.58</v>
      </c>
      <c r="AG28" s="50">
        <v>9.59</v>
      </c>
      <c r="AH28" s="50">
        <v>9.77</v>
      </c>
      <c r="AI28" s="50">
        <v>9.4700000000000006</v>
      </c>
      <c r="AJ28" s="50">
        <v>8.9499999999999993</v>
      </c>
      <c r="AK28" s="50">
        <v>8.6300000000000008</v>
      </c>
      <c r="AL28" s="50">
        <v>8.33</v>
      </c>
      <c r="AM28" s="50">
        <v>8.2200000000000006</v>
      </c>
      <c r="AN28" s="50">
        <v>7.94</v>
      </c>
      <c r="AO28" s="50">
        <v>8.4</v>
      </c>
      <c r="AP28" s="50">
        <v>8.02</v>
      </c>
      <c r="AQ28" s="50">
        <v>7.93</v>
      </c>
      <c r="AR28" s="50">
        <v>8.2100000000000009</v>
      </c>
      <c r="AS28" s="50">
        <v>8.3000000000000007</v>
      </c>
      <c r="AT28" s="50">
        <v>8.4700000000000006</v>
      </c>
      <c r="AU28" s="50">
        <v>8.23</v>
      </c>
      <c r="AV28" s="50">
        <v>8</v>
      </c>
      <c r="AW28" s="50">
        <v>8.02</v>
      </c>
      <c r="AX28" s="50">
        <v>8.11</v>
      </c>
      <c r="AY28" s="50">
        <v>7.81</v>
      </c>
      <c r="AZ28" s="50">
        <v>7.88</v>
      </c>
      <c r="BA28" s="50">
        <v>7.82</v>
      </c>
      <c r="BB28" s="50">
        <v>8.23</v>
      </c>
      <c r="BC28" s="50">
        <v>8.77</v>
      </c>
      <c r="BD28" s="50">
        <v>9.11</v>
      </c>
      <c r="BE28" s="50">
        <v>8.92</v>
      </c>
      <c r="BF28" s="50">
        <v>9.02</v>
      </c>
      <c r="BG28" s="50">
        <v>9.3270949999999999</v>
      </c>
      <c r="BH28" s="50">
        <v>9.1950959999999995</v>
      </c>
      <c r="BI28" s="50">
        <v>9.3662200000000002</v>
      </c>
      <c r="BJ28" s="51">
        <v>9.1298940000000002</v>
      </c>
      <c r="BK28" s="51">
        <v>9.2194090000000006</v>
      </c>
      <c r="BL28" s="51">
        <v>9.2020189999999999</v>
      </c>
      <c r="BM28" s="51">
        <v>9.2836829999999999</v>
      </c>
      <c r="BN28" s="51">
        <v>9.2551380000000005</v>
      </c>
      <c r="BO28" s="51">
        <v>9.1468290000000003</v>
      </c>
      <c r="BP28" s="51">
        <v>9.3199260000000006</v>
      </c>
      <c r="BQ28" s="51">
        <v>9.5453890000000001</v>
      </c>
      <c r="BR28" s="51">
        <v>9.8860620000000008</v>
      </c>
      <c r="BS28" s="51">
        <v>9.9375839999999993</v>
      </c>
      <c r="BT28" s="51">
        <v>9.7087350000000008</v>
      </c>
      <c r="BU28" s="51">
        <v>9.8718579999999996</v>
      </c>
      <c r="BV28" s="51">
        <v>9.633267</v>
      </c>
    </row>
    <row r="29" spans="1:74" ht="11.15" customHeight="1" x14ac:dyDescent="0.25">
      <c r="A29" s="48" t="s">
        <v>32</v>
      </c>
      <c r="B29" s="49" t="s">
        <v>116</v>
      </c>
      <c r="C29" s="50">
        <v>12.49</v>
      </c>
      <c r="D29" s="50">
        <v>12.26</v>
      </c>
      <c r="E29" s="50">
        <v>11.98</v>
      </c>
      <c r="F29" s="50">
        <v>11.68</v>
      </c>
      <c r="G29" s="50">
        <v>12.86</v>
      </c>
      <c r="H29" s="50">
        <v>14.26</v>
      </c>
      <c r="I29" s="50">
        <v>15.27</v>
      </c>
      <c r="J29" s="50">
        <v>15.61</v>
      </c>
      <c r="K29" s="50">
        <v>14.8</v>
      </c>
      <c r="L29" s="50">
        <v>11.78</v>
      </c>
      <c r="M29" s="50">
        <v>11.48</v>
      </c>
      <c r="N29" s="50">
        <v>10.42</v>
      </c>
      <c r="O29" s="50">
        <v>10.56</v>
      </c>
      <c r="P29" s="50">
        <v>10.69</v>
      </c>
      <c r="Q29" s="50">
        <v>10.99</v>
      </c>
      <c r="R29" s="50">
        <v>11.97</v>
      </c>
      <c r="S29" s="50">
        <v>13.12</v>
      </c>
      <c r="T29" s="50">
        <v>14.86</v>
      </c>
      <c r="U29" s="50">
        <v>16.21</v>
      </c>
      <c r="V29" s="50">
        <v>16.649999999999999</v>
      </c>
      <c r="W29" s="50">
        <v>15.63</v>
      </c>
      <c r="X29" s="50">
        <v>13.37</v>
      </c>
      <c r="Y29" s="50">
        <v>10.89</v>
      </c>
      <c r="Z29" s="50">
        <v>9.98</v>
      </c>
      <c r="AA29" s="50">
        <v>9.9</v>
      </c>
      <c r="AB29" s="50">
        <v>10.14</v>
      </c>
      <c r="AC29" s="50">
        <v>10.43</v>
      </c>
      <c r="AD29" s="50">
        <v>11.27</v>
      </c>
      <c r="AE29" s="50">
        <v>12.5</v>
      </c>
      <c r="AF29" s="50">
        <v>14.7</v>
      </c>
      <c r="AG29" s="50">
        <v>16.14</v>
      </c>
      <c r="AH29" s="50">
        <v>16.670000000000002</v>
      </c>
      <c r="AI29" s="50">
        <v>15.63</v>
      </c>
      <c r="AJ29" s="50">
        <v>12.85</v>
      </c>
      <c r="AK29" s="50">
        <v>10.78</v>
      </c>
      <c r="AL29" s="50">
        <v>9.84</v>
      </c>
      <c r="AM29" s="50">
        <v>9.64</v>
      </c>
      <c r="AN29" s="50">
        <v>9.51</v>
      </c>
      <c r="AO29" s="50">
        <v>10.45</v>
      </c>
      <c r="AP29" s="50">
        <v>10.91</v>
      </c>
      <c r="AQ29" s="50">
        <v>12.44</v>
      </c>
      <c r="AR29" s="50">
        <v>14.22</v>
      </c>
      <c r="AS29" s="50">
        <v>15.29</v>
      </c>
      <c r="AT29" s="50">
        <v>15.94</v>
      </c>
      <c r="AU29" s="50">
        <v>14.89</v>
      </c>
      <c r="AV29" s="50">
        <v>11.77</v>
      </c>
      <c r="AW29" s="50">
        <v>9.9700000000000006</v>
      </c>
      <c r="AX29" s="50">
        <v>9.75</v>
      </c>
      <c r="AY29" s="50">
        <v>9.19</v>
      </c>
      <c r="AZ29" s="50">
        <v>9.24</v>
      </c>
      <c r="BA29" s="50">
        <v>9.35</v>
      </c>
      <c r="BB29" s="50">
        <v>10.45</v>
      </c>
      <c r="BC29" s="50">
        <v>12.63</v>
      </c>
      <c r="BD29" s="50">
        <v>14.99</v>
      </c>
      <c r="BE29" s="50">
        <v>16.23</v>
      </c>
      <c r="BF29" s="50">
        <v>16.46</v>
      </c>
      <c r="BG29" s="50">
        <v>15.93497</v>
      </c>
      <c r="BH29" s="50">
        <v>13.27697</v>
      </c>
      <c r="BI29" s="50">
        <v>11.44787</v>
      </c>
      <c r="BJ29" s="51">
        <v>10.16436</v>
      </c>
      <c r="BK29" s="51">
        <v>10.278119999999999</v>
      </c>
      <c r="BL29" s="51">
        <v>10.413539999999999</v>
      </c>
      <c r="BM29" s="51">
        <v>10.69192</v>
      </c>
      <c r="BN29" s="51">
        <v>11.50325</v>
      </c>
      <c r="BO29" s="51">
        <v>12.883190000000001</v>
      </c>
      <c r="BP29" s="51">
        <v>14.828659999999999</v>
      </c>
      <c r="BQ29" s="51">
        <v>16.49877</v>
      </c>
      <c r="BR29" s="51">
        <v>17.424109999999999</v>
      </c>
      <c r="BS29" s="51">
        <v>16.786090000000002</v>
      </c>
      <c r="BT29" s="51">
        <v>14.12387</v>
      </c>
      <c r="BU29" s="51">
        <v>12.32152</v>
      </c>
      <c r="BV29" s="51">
        <v>10.96834</v>
      </c>
    </row>
    <row r="30" spans="1:74" ht="11.15" customHeight="1" x14ac:dyDescent="0.25">
      <c r="A30" s="149"/>
      <c r="B30" s="59" t="s">
        <v>152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</row>
    <row r="31" spans="1:74" ht="11.15" customHeight="1" x14ac:dyDescent="0.25">
      <c r="A31" s="149"/>
      <c r="B31" s="66" t="s">
        <v>118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</row>
    <row r="32" spans="1:74" ht="11.15" customHeight="1" x14ac:dyDescent="0.25">
      <c r="A32" s="48" t="s">
        <v>41</v>
      </c>
      <c r="B32" s="49" t="s">
        <v>119</v>
      </c>
      <c r="C32" s="50">
        <v>2.23</v>
      </c>
      <c r="D32" s="50">
        <v>2.27</v>
      </c>
      <c r="E32" s="50">
        <v>2.29</v>
      </c>
      <c r="F32" s="50">
        <v>2.2200000000000002</v>
      </c>
      <c r="G32" s="50">
        <v>2.23</v>
      </c>
      <c r="H32" s="50">
        <v>2.2200000000000002</v>
      </c>
      <c r="I32" s="50">
        <v>2.19</v>
      </c>
      <c r="J32" s="50">
        <v>2.21</v>
      </c>
      <c r="K32" s="50">
        <v>2.1800000000000002</v>
      </c>
      <c r="L32" s="50">
        <v>2.17</v>
      </c>
      <c r="M32" s="50">
        <v>2.13</v>
      </c>
      <c r="N32" s="50">
        <v>2.14</v>
      </c>
      <c r="O32" s="50">
        <v>2.23</v>
      </c>
      <c r="P32" s="50">
        <v>2.27</v>
      </c>
      <c r="Q32" s="50">
        <v>2.31</v>
      </c>
      <c r="R32" s="50">
        <v>2.29</v>
      </c>
      <c r="S32" s="50">
        <v>2.2599999999999998</v>
      </c>
      <c r="T32" s="50">
        <v>2.25</v>
      </c>
      <c r="U32" s="50">
        <v>2.27</v>
      </c>
      <c r="V32" s="50">
        <v>2.2999999999999998</v>
      </c>
      <c r="W32" s="50">
        <v>2.2799999999999998</v>
      </c>
      <c r="X32" s="50">
        <v>2.27</v>
      </c>
      <c r="Y32" s="50">
        <v>2.2599999999999998</v>
      </c>
      <c r="Z32" s="50">
        <v>2.23</v>
      </c>
      <c r="AA32" s="50">
        <v>2.3199999999999998</v>
      </c>
      <c r="AB32" s="50">
        <v>2.35</v>
      </c>
      <c r="AC32" s="50">
        <v>2.34</v>
      </c>
      <c r="AD32" s="50">
        <v>2.38</v>
      </c>
      <c r="AE32" s="50">
        <v>2.4300000000000002</v>
      </c>
      <c r="AF32" s="50">
        <v>2.4</v>
      </c>
      <c r="AG32" s="50">
        <v>2.44</v>
      </c>
      <c r="AH32" s="50">
        <v>2.4700000000000002</v>
      </c>
      <c r="AI32" s="50">
        <v>2.44</v>
      </c>
      <c r="AJ32" s="50">
        <v>2.39</v>
      </c>
      <c r="AK32" s="50">
        <v>2.37</v>
      </c>
      <c r="AL32" s="50">
        <v>2.34</v>
      </c>
      <c r="AM32" s="50">
        <v>2.4300000000000002</v>
      </c>
      <c r="AN32" s="50">
        <v>2.4</v>
      </c>
      <c r="AO32" s="50">
        <v>2.41</v>
      </c>
      <c r="AP32" s="50">
        <v>2.44</v>
      </c>
      <c r="AQ32" s="50">
        <v>2.44</v>
      </c>
      <c r="AR32" s="50">
        <v>2.38</v>
      </c>
      <c r="AS32" s="50">
        <v>2.41</v>
      </c>
      <c r="AT32" s="50">
        <v>2.42</v>
      </c>
      <c r="AU32" s="50">
        <v>2.39</v>
      </c>
      <c r="AV32" s="50">
        <v>2.38</v>
      </c>
      <c r="AW32" s="50">
        <v>2.38</v>
      </c>
      <c r="AX32" s="50">
        <v>2.38</v>
      </c>
      <c r="AY32" s="50">
        <v>2.34</v>
      </c>
      <c r="AZ32" s="50">
        <v>2.34</v>
      </c>
      <c r="BA32" s="50">
        <v>2.35</v>
      </c>
      <c r="BB32" s="50">
        <v>2.37</v>
      </c>
      <c r="BC32" s="50">
        <v>2.37</v>
      </c>
      <c r="BD32" s="50">
        <v>2.36</v>
      </c>
      <c r="BE32" s="50">
        <v>2.3199999999999998</v>
      </c>
      <c r="BF32" s="50">
        <v>2.33</v>
      </c>
      <c r="BG32" s="50">
        <v>2.35</v>
      </c>
      <c r="BH32" s="50">
        <v>2.359801</v>
      </c>
      <c r="BI32" s="50">
        <v>2.3591410000000002</v>
      </c>
      <c r="BJ32" s="51">
        <v>2.369542</v>
      </c>
      <c r="BK32" s="51">
        <v>2.3795419999999998</v>
      </c>
      <c r="BL32" s="51">
        <v>2.3993329999999999</v>
      </c>
      <c r="BM32" s="51">
        <v>2.4094329999999999</v>
      </c>
      <c r="BN32" s="51">
        <v>2.399759</v>
      </c>
      <c r="BO32" s="51">
        <v>2.3896470000000001</v>
      </c>
      <c r="BP32" s="51">
        <v>2.3793920000000002</v>
      </c>
      <c r="BQ32" s="51">
        <v>2.3987560000000001</v>
      </c>
      <c r="BR32" s="51">
        <v>2.3879779999999999</v>
      </c>
      <c r="BS32" s="51">
        <v>2.3780380000000001</v>
      </c>
      <c r="BT32" s="51">
        <v>2.3781279999999998</v>
      </c>
      <c r="BU32" s="51">
        <v>2.3682249999999998</v>
      </c>
      <c r="BV32" s="51">
        <v>2.3582700000000001</v>
      </c>
    </row>
    <row r="33" spans="1:74" ht="11.15" customHeight="1" x14ac:dyDescent="0.25">
      <c r="A33" s="48" t="s">
        <v>45</v>
      </c>
      <c r="B33" s="49" t="s">
        <v>120</v>
      </c>
      <c r="C33" s="50">
        <v>6.38</v>
      </c>
      <c r="D33" s="50">
        <v>5.38</v>
      </c>
      <c r="E33" s="50">
        <v>4.7300000000000004</v>
      </c>
      <c r="F33" s="50">
        <v>4.4800000000000004</v>
      </c>
      <c r="G33" s="50">
        <v>4.4800000000000004</v>
      </c>
      <c r="H33" s="50">
        <v>4.4400000000000004</v>
      </c>
      <c r="I33" s="50">
        <v>4.32</v>
      </c>
      <c r="J33" s="50">
        <v>4.1500000000000004</v>
      </c>
      <c r="K33" s="50">
        <v>3.84</v>
      </c>
      <c r="L33" s="50">
        <v>4.82</v>
      </c>
      <c r="M33" s="50">
        <v>4.87</v>
      </c>
      <c r="N33" s="50">
        <v>5.96</v>
      </c>
      <c r="O33" s="50">
        <v>6.71</v>
      </c>
      <c r="P33" s="50">
        <v>6.07</v>
      </c>
      <c r="Q33" s="50">
        <v>5.29</v>
      </c>
      <c r="R33" s="50">
        <v>4.71</v>
      </c>
      <c r="S33" s="50">
        <v>4.79</v>
      </c>
      <c r="T33" s="50">
        <v>5.12</v>
      </c>
      <c r="U33" s="50">
        <v>5.18</v>
      </c>
      <c r="V33" s="50">
        <v>4.92</v>
      </c>
      <c r="W33" s="50">
        <v>4.45</v>
      </c>
      <c r="X33" s="50">
        <v>4.3</v>
      </c>
      <c r="Y33" s="50">
        <v>4.3499999999999996</v>
      </c>
      <c r="Z33" s="50">
        <v>5.43</v>
      </c>
      <c r="AA33" s="50">
        <v>5.39</v>
      </c>
      <c r="AB33" s="50">
        <v>5.09</v>
      </c>
      <c r="AC33" s="50">
        <v>4.6399999999999997</v>
      </c>
      <c r="AD33" s="50">
        <v>4.8600000000000003</v>
      </c>
      <c r="AE33" s="50">
        <v>4.8899999999999997</v>
      </c>
      <c r="AF33" s="50">
        <v>5.04</v>
      </c>
      <c r="AG33" s="50">
        <v>4.9800000000000004</v>
      </c>
      <c r="AH33" s="50">
        <v>4.7300000000000004</v>
      </c>
      <c r="AI33" s="50">
        <v>4.5599999999999996</v>
      </c>
      <c r="AJ33" s="50">
        <v>4.33</v>
      </c>
      <c r="AK33" s="50">
        <v>4.0999999999999996</v>
      </c>
      <c r="AL33" s="50">
        <v>4.04</v>
      </c>
      <c r="AM33" s="50">
        <v>3.67</v>
      </c>
      <c r="AN33" s="50">
        <v>3.32</v>
      </c>
      <c r="AO33" s="50">
        <v>2.96</v>
      </c>
      <c r="AP33" s="50">
        <v>2.68</v>
      </c>
      <c r="AQ33" s="50">
        <v>2.9</v>
      </c>
      <c r="AR33" s="50">
        <v>3.08</v>
      </c>
      <c r="AS33" s="50">
        <v>3.41</v>
      </c>
      <c r="AT33" s="50">
        <v>3.48</v>
      </c>
      <c r="AU33" s="50">
        <v>3.38</v>
      </c>
      <c r="AV33" s="50">
        <v>3.81</v>
      </c>
      <c r="AW33" s="50">
        <v>4.2300000000000004</v>
      </c>
      <c r="AX33" s="50">
        <v>4.2</v>
      </c>
      <c r="AY33" s="50">
        <v>4.38</v>
      </c>
      <c r="AZ33" s="50">
        <v>4.3899999999999997</v>
      </c>
      <c r="BA33" s="50">
        <v>4.3</v>
      </c>
      <c r="BB33" s="50">
        <v>4.67</v>
      </c>
      <c r="BC33" s="50">
        <v>4.62</v>
      </c>
      <c r="BD33" s="50">
        <v>4.42</v>
      </c>
      <c r="BE33" s="50">
        <v>4.1900000000000004</v>
      </c>
      <c r="BF33" s="50">
        <v>3.9</v>
      </c>
      <c r="BG33" s="50">
        <v>4.08</v>
      </c>
      <c r="BH33" s="50">
        <v>4.4667539999999999</v>
      </c>
      <c r="BI33" s="50">
        <v>4.7806090000000001</v>
      </c>
      <c r="BJ33" s="51">
        <v>4.9218770000000003</v>
      </c>
      <c r="BK33" s="51">
        <v>4.8947900000000004</v>
      </c>
      <c r="BL33" s="51">
        <v>4.7528629999999996</v>
      </c>
      <c r="BM33" s="51">
        <v>4.4604419999999996</v>
      </c>
      <c r="BN33" s="51">
        <v>4.3275100000000002</v>
      </c>
      <c r="BO33" s="51">
        <v>4.187665</v>
      </c>
      <c r="BP33" s="51">
        <v>4.2374910000000003</v>
      </c>
      <c r="BQ33" s="51">
        <v>4.4021129999999999</v>
      </c>
      <c r="BR33" s="51">
        <v>4.5413920000000001</v>
      </c>
      <c r="BS33" s="51">
        <v>4.4875800000000003</v>
      </c>
      <c r="BT33" s="51">
        <v>4.566605</v>
      </c>
      <c r="BU33" s="51">
        <v>4.9151999999999996</v>
      </c>
      <c r="BV33" s="51">
        <v>5.1088009999999997</v>
      </c>
    </row>
    <row r="34" spans="1:74" ht="11.15" customHeight="1" x14ac:dyDescent="0.25">
      <c r="A34" s="48" t="s">
        <v>43</v>
      </c>
      <c r="B34" s="49" t="s">
        <v>121</v>
      </c>
      <c r="C34" s="50">
        <v>6.9</v>
      </c>
      <c r="D34" s="50">
        <v>6.84</v>
      </c>
      <c r="E34" s="50">
        <v>7.02</v>
      </c>
      <c r="F34" s="50">
        <v>7.9</v>
      </c>
      <c r="G34" s="50">
        <v>8.2899999999999991</v>
      </c>
      <c r="H34" s="50">
        <v>9.4600000000000009</v>
      </c>
      <c r="I34" s="50">
        <v>10.23</v>
      </c>
      <c r="J34" s="50">
        <v>11.02</v>
      </c>
      <c r="K34" s="50">
        <v>12.04</v>
      </c>
      <c r="L34" s="50">
        <v>11.54</v>
      </c>
      <c r="M34" s="50">
        <v>11.56</v>
      </c>
      <c r="N34" s="50">
        <v>11.77</v>
      </c>
      <c r="O34" s="50">
        <v>11.85</v>
      </c>
      <c r="P34" s="50">
        <v>12.11</v>
      </c>
      <c r="Q34" s="50">
        <v>12.44</v>
      </c>
      <c r="R34" s="50">
        <v>13.17</v>
      </c>
      <c r="S34" s="50">
        <v>12.36</v>
      </c>
      <c r="T34" s="50">
        <v>11.96</v>
      </c>
      <c r="U34" s="50">
        <v>12.28</v>
      </c>
      <c r="V34" s="50">
        <v>12.28</v>
      </c>
      <c r="W34" s="50">
        <v>12.34</v>
      </c>
      <c r="X34" s="50">
        <v>13.53</v>
      </c>
      <c r="Y34" s="50">
        <v>14.06</v>
      </c>
      <c r="Z34" s="50">
        <v>14.61</v>
      </c>
      <c r="AA34" s="50">
        <v>14.8</v>
      </c>
      <c r="AB34" s="50">
        <v>15.94</v>
      </c>
      <c r="AC34" s="50">
        <v>17.59</v>
      </c>
      <c r="AD34" s="50">
        <v>18.21</v>
      </c>
      <c r="AE34" s="50">
        <v>17.57</v>
      </c>
      <c r="AF34" s="50">
        <v>20.38</v>
      </c>
      <c r="AG34" s="50">
        <v>20.18</v>
      </c>
      <c r="AH34" s="50">
        <v>17.09</v>
      </c>
      <c r="AI34" s="50">
        <v>19.66</v>
      </c>
      <c r="AJ34" s="50">
        <v>19.62</v>
      </c>
      <c r="AK34" s="50">
        <v>19.47</v>
      </c>
      <c r="AL34" s="50">
        <v>20.99</v>
      </c>
      <c r="AM34" s="50">
        <v>20.81</v>
      </c>
      <c r="AN34" s="50">
        <v>21.04</v>
      </c>
      <c r="AO34" s="50">
        <v>21.6</v>
      </c>
      <c r="AP34" s="50">
        <v>22.83</v>
      </c>
      <c r="AQ34" s="50">
        <v>22.54</v>
      </c>
      <c r="AR34" s="50">
        <v>22.19</v>
      </c>
      <c r="AS34" s="50">
        <v>19.72</v>
      </c>
      <c r="AT34" s="50">
        <v>19.59</v>
      </c>
      <c r="AU34" s="50">
        <v>20.77</v>
      </c>
      <c r="AV34" s="50">
        <v>20.7</v>
      </c>
      <c r="AW34" s="50">
        <v>20.43</v>
      </c>
      <c r="AX34" s="50">
        <v>18.829999999999998</v>
      </c>
      <c r="AY34" s="50">
        <v>19.149999999999999</v>
      </c>
      <c r="AZ34" s="50">
        <v>19.7</v>
      </c>
      <c r="BA34" s="50">
        <v>19.39</v>
      </c>
      <c r="BB34" s="50">
        <v>20.260000000000002</v>
      </c>
      <c r="BC34" s="50">
        <v>19.55</v>
      </c>
      <c r="BD34" s="50">
        <v>19.68</v>
      </c>
      <c r="BE34" s="50">
        <v>18.77</v>
      </c>
      <c r="BF34" s="50">
        <v>18.600000000000001</v>
      </c>
      <c r="BG34" s="50">
        <v>19.005120000000002</v>
      </c>
      <c r="BH34" s="50">
        <v>19.086980000000001</v>
      </c>
      <c r="BI34" s="50">
        <v>19.222249999999999</v>
      </c>
      <c r="BJ34" s="51">
        <v>19.341629999999999</v>
      </c>
      <c r="BK34" s="51">
        <v>19.296700000000001</v>
      </c>
      <c r="BL34" s="51">
        <v>19.147780000000001</v>
      </c>
      <c r="BM34" s="51">
        <v>19.047809999999998</v>
      </c>
      <c r="BN34" s="51">
        <v>19.350750000000001</v>
      </c>
      <c r="BO34" s="51">
        <v>19.024509999999999</v>
      </c>
      <c r="BP34" s="51">
        <v>19.244440000000001</v>
      </c>
      <c r="BQ34" s="51">
        <v>18.99634</v>
      </c>
      <c r="BR34" s="51">
        <v>18.787469999999999</v>
      </c>
      <c r="BS34" s="51">
        <v>18.8977</v>
      </c>
      <c r="BT34" s="51">
        <v>18.732800000000001</v>
      </c>
      <c r="BU34" s="51">
        <v>18.549160000000001</v>
      </c>
      <c r="BV34" s="51">
        <v>18.464459999999999</v>
      </c>
    </row>
    <row r="35" spans="1:74" ht="11.15" customHeight="1" x14ac:dyDescent="0.25">
      <c r="A35" s="48" t="s">
        <v>122</v>
      </c>
      <c r="B35" s="49" t="s">
        <v>123</v>
      </c>
      <c r="C35" s="50">
        <v>11.67</v>
      </c>
      <c r="D35" s="50">
        <v>11.36</v>
      </c>
      <c r="E35" s="50">
        <v>10.75</v>
      </c>
      <c r="F35" s="50">
        <v>11.54</v>
      </c>
      <c r="G35" s="50">
        <v>12</v>
      </c>
      <c r="H35" s="50">
        <v>13.66</v>
      </c>
      <c r="I35" s="50">
        <v>14</v>
      </c>
      <c r="J35" s="50">
        <v>14.94</v>
      </c>
      <c r="K35" s="50">
        <v>15.22</v>
      </c>
      <c r="L35" s="50">
        <v>15.79</v>
      </c>
      <c r="M35" s="50">
        <v>15.5</v>
      </c>
      <c r="N35" s="50">
        <v>15.88</v>
      </c>
      <c r="O35" s="50">
        <v>15.73</v>
      </c>
      <c r="P35" s="50">
        <v>15.69</v>
      </c>
      <c r="Q35" s="50">
        <v>16.420000000000002</v>
      </c>
      <c r="R35" s="50">
        <v>17.100000000000001</v>
      </c>
      <c r="S35" s="50">
        <v>16.54</v>
      </c>
      <c r="T35" s="50">
        <v>16.12</v>
      </c>
      <c r="U35" s="50">
        <v>15.89</v>
      </c>
      <c r="V35" s="50">
        <v>16.239999999999998</v>
      </c>
      <c r="W35" s="50">
        <v>16.53</v>
      </c>
      <c r="X35" s="50">
        <v>17.14</v>
      </c>
      <c r="Y35" s="50">
        <v>17.43</v>
      </c>
      <c r="Z35" s="50">
        <v>18.559999999999999</v>
      </c>
      <c r="AA35" s="50">
        <v>19.59</v>
      </c>
      <c r="AB35" s="50">
        <v>20.93</v>
      </c>
      <c r="AC35" s="50">
        <v>22.59</v>
      </c>
      <c r="AD35" s="50">
        <v>24.06</v>
      </c>
      <c r="AE35" s="50">
        <v>23.04</v>
      </c>
      <c r="AF35" s="50">
        <v>23.13</v>
      </c>
      <c r="AG35" s="50">
        <v>22.95</v>
      </c>
      <c r="AH35" s="50">
        <v>22.51</v>
      </c>
      <c r="AI35" s="50">
        <v>22.73</v>
      </c>
      <c r="AJ35" s="50">
        <v>23.2</v>
      </c>
      <c r="AK35" s="50">
        <v>23.38</v>
      </c>
      <c r="AL35" s="50">
        <v>22.45</v>
      </c>
      <c r="AM35" s="50">
        <v>22.87</v>
      </c>
      <c r="AN35" s="50">
        <v>23.73</v>
      </c>
      <c r="AO35" s="50">
        <v>24.8</v>
      </c>
      <c r="AP35" s="50">
        <v>24.3</v>
      </c>
      <c r="AQ35" s="50">
        <v>23.23</v>
      </c>
      <c r="AR35" s="50">
        <v>21.66</v>
      </c>
      <c r="AS35" s="50">
        <v>21.8</v>
      </c>
      <c r="AT35" s="50">
        <v>23.15</v>
      </c>
      <c r="AU35" s="50">
        <v>24.3</v>
      </c>
      <c r="AV35" s="50">
        <v>24.85</v>
      </c>
      <c r="AW35" s="50">
        <v>24.37</v>
      </c>
      <c r="AX35" s="50">
        <v>23.5</v>
      </c>
      <c r="AY35" s="50">
        <v>23</v>
      </c>
      <c r="AZ35" s="50">
        <v>23.89</v>
      </c>
      <c r="BA35" s="50">
        <v>23.85</v>
      </c>
      <c r="BB35" s="50">
        <v>22.92</v>
      </c>
      <c r="BC35" s="50">
        <v>22.62</v>
      </c>
      <c r="BD35" s="50">
        <v>22.37</v>
      </c>
      <c r="BE35" s="50">
        <v>23.11</v>
      </c>
      <c r="BF35" s="50">
        <v>23.24</v>
      </c>
      <c r="BG35" s="50">
        <v>23.59412</v>
      </c>
      <c r="BH35" s="50">
        <v>23.538180000000001</v>
      </c>
      <c r="BI35" s="50">
        <v>22.997229999999998</v>
      </c>
      <c r="BJ35" s="51">
        <v>23.366060000000001</v>
      </c>
      <c r="BK35" s="51">
        <v>23.527339999999999</v>
      </c>
      <c r="BL35" s="51">
        <v>23.064360000000001</v>
      </c>
      <c r="BM35" s="51">
        <v>23.014150000000001</v>
      </c>
      <c r="BN35" s="51">
        <v>23.3367</v>
      </c>
      <c r="BO35" s="51">
        <v>23.150839999999999</v>
      </c>
      <c r="BP35" s="51">
        <v>22.736989999999999</v>
      </c>
      <c r="BQ35" s="51">
        <v>22.424859999999999</v>
      </c>
      <c r="BR35" s="51">
        <v>22.224399999999999</v>
      </c>
      <c r="BS35" s="51">
        <v>22.39912</v>
      </c>
      <c r="BT35" s="51">
        <v>22.768840000000001</v>
      </c>
      <c r="BU35" s="51">
        <v>22.751090000000001</v>
      </c>
      <c r="BV35" s="51">
        <v>22.671700000000001</v>
      </c>
    </row>
    <row r="36" spans="1:74" ht="11.15" customHeight="1" x14ac:dyDescent="0.25">
      <c r="A36" s="48"/>
      <c r="B36" s="66" t="s">
        <v>153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</row>
    <row r="37" spans="1:74" ht="11.15" customHeight="1" x14ac:dyDescent="0.25">
      <c r="A37" s="67" t="s">
        <v>125</v>
      </c>
      <c r="B37" s="68" t="s">
        <v>114</v>
      </c>
      <c r="C37" s="69">
        <v>6.88</v>
      </c>
      <c r="D37" s="69">
        <v>6.89</v>
      </c>
      <c r="E37" s="69">
        <v>6.76</v>
      </c>
      <c r="F37" s="69">
        <v>6.69</v>
      </c>
      <c r="G37" s="69">
        <v>6.79</v>
      </c>
      <c r="H37" s="69">
        <v>7.07</v>
      </c>
      <c r="I37" s="69">
        <v>7.09</v>
      </c>
      <c r="J37" s="69">
        <v>7.07</v>
      </c>
      <c r="K37" s="69">
        <v>6.92</v>
      </c>
      <c r="L37" s="69">
        <v>6.64</v>
      </c>
      <c r="M37" s="69">
        <v>6.43</v>
      </c>
      <c r="N37" s="69">
        <v>6.49</v>
      </c>
      <c r="O37" s="69">
        <v>6.5</v>
      </c>
      <c r="P37" s="69">
        <v>6.55</v>
      </c>
      <c r="Q37" s="69">
        <v>6.53</v>
      </c>
      <c r="R37" s="69">
        <v>6.55</v>
      </c>
      <c r="S37" s="69">
        <v>6.64</v>
      </c>
      <c r="T37" s="69">
        <v>6.96</v>
      </c>
      <c r="U37" s="69">
        <v>7.23</v>
      </c>
      <c r="V37" s="69">
        <v>7.22</v>
      </c>
      <c r="W37" s="69">
        <v>7</v>
      </c>
      <c r="X37" s="69">
        <v>6.8</v>
      </c>
      <c r="Y37" s="69">
        <v>6.56</v>
      </c>
      <c r="Z37" s="69">
        <v>6.6</v>
      </c>
      <c r="AA37" s="69">
        <v>6.53</v>
      </c>
      <c r="AB37" s="69">
        <v>6.63</v>
      </c>
      <c r="AC37" s="69">
        <v>6.53</v>
      </c>
      <c r="AD37" s="69">
        <v>6.53</v>
      </c>
      <c r="AE37" s="69">
        <v>6.68</v>
      </c>
      <c r="AF37" s="69">
        <v>7.14</v>
      </c>
      <c r="AG37" s="69">
        <v>7.31</v>
      </c>
      <c r="AH37" s="69">
        <v>7.4</v>
      </c>
      <c r="AI37" s="69">
        <v>7.15</v>
      </c>
      <c r="AJ37" s="69">
        <v>6.77</v>
      </c>
      <c r="AK37" s="69">
        <v>6.53</v>
      </c>
      <c r="AL37" s="69">
        <v>6.51</v>
      </c>
      <c r="AM37" s="69">
        <v>6.44</v>
      </c>
      <c r="AN37" s="69">
        <v>6.45</v>
      </c>
      <c r="AO37" s="69">
        <v>6.46</v>
      </c>
      <c r="AP37" s="69">
        <v>6.38</v>
      </c>
      <c r="AQ37" s="69">
        <v>6.53</v>
      </c>
      <c r="AR37" s="69">
        <v>6.89</v>
      </c>
      <c r="AS37" s="69">
        <v>7.13</v>
      </c>
      <c r="AT37" s="69">
        <v>7.08</v>
      </c>
      <c r="AU37" s="69">
        <v>6.96</v>
      </c>
      <c r="AV37" s="69">
        <v>6.61</v>
      </c>
      <c r="AW37" s="69">
        <v>6.49</v>
      </c>
      <c r="AX37" s="69">
        <v>6.51</v>
      </c>
      <c r="AY37" s="69">
        <v>6.45</v>
      </c>
      <c r="AZ37" s="69">
        <v>6.59</v>
      </c>
      <c r="BA37" s="69">
        <v>6.59</v>
      </c>
      <c r="BB37" s="69">
        <v>6.51</v>
      </c>
      <c r="BC37" s="69">
        <v>6.67</v>
      </c>
      <c r="BD37" s="69">
        <v>7.13</v>
      </c>
      <c r="BE37" s="69">
        <v>7.32</v>
      </c>
      <c r="BF37" s="69">
        <v>7.23</v>
      </c>
      <c r="BG37" s="69">
        <v>7.12</v>
      </c>
      <c r="BH37" s="69">
        <v>6.8012180000000004</v>
      </c>
      <c r="BI37" s="69">
        <v>6.6136540000000004</v>
      </c>
      <c r="BJ37" s="70">
        <v>6.6007720000000001</v>
      </c>
      <c r="BK37" s="70">
        <v>6.5710009999999999</v>
      </c>
      <c r="BL37" s="70">
        <v>6.6219270000000003</v>
      </c>
      <c r="BM37" s="70">
        <v>6.5973620000000004</v>
      </c>
      <c r="BN37" s="70">
        <v>6.6065870000000002</v>
      </c>
      <c r="BO37" s="70">
        <v>6.7764680000000004</v>
      </c>
      <c r="BP37" s="70">
        <v>7.1916190000000002</v>
      </c>
      <c r="BQ37" s="70">
        <v>7.4393909999999996</v>
      </c>
      <c r="BR37" s="70">
        <v>7.3566529999999997</v>
      </c>
      <c r="BS37" s="70">
        <v>7.1897270000000004</v>
      </c>
      <c r="BT37" s="70">
        <v>6.9060680000000003</v>
      </c>
      <c r="BU37" s="70">
        <v>6.7101889999999997</v>
      </c>
      <c r="BV37" s="70">
        <v>6.6955150000000003</v>
      </c>
    </row>
    <row r="38" spans="1:74" ht="11.15" customHeight="1" x14ac:dyDescent="0.25">
      <c r="A38" s="67" t="s">
        <v>126</v>
      </c>
      <c r="B38" s="68" t="s">
        <v>115</v>
      </c>
      <c r="C38" s="69">
        <v>9.9600000000000009</v>
      </c>
      <c r="D38" s="69">
        <v>10.14</v>
      </c>
      <c r="E38" s="69">
        <v>10</v>
      </c>
      <c r="F38" s="69">
        <v>9.91</v>
      </c>
      <c r="G38" s="69">
        <v>10.07</v>
      </c>
      <c r="H38" s="69">
        <v>10.47</v>
      </c>
      <c r="I38" s="69">
        <v>10.59</v>
      </c>
      <c r="J38" s="69">
        <v>10.55</v>
      </c>
      <c r="K38" s="69">
        <v>10.46</v>
      </c>
      <c r="L38" s="69">
        <v>10.17</v>
      </c>
      <c r="M38" s="69">
        <v>9.81</v>
      </c>
      <c r="N38" s="69">
        <v>9.69</v>
      </c>
      <c r="O38" s="69">
        <v>9.5500000000000007</v>
      </c>
      <c r="P38" s="69">
        <v>9.89</v>
      </c>
      <c r="Q38" s="69">
        <v>9.9499999999999993</v>
      </c>
      <c r="R38" s="69">
        <v>9.9499999999999993</v>
      </c>
      <c r="S38" s="69">
        <v>10.15</v>
      </c>
      <c r="T38" s="69">
        <v>10.56</v>
      </c>
      <c r="U38" s="69">
        <v>10.72</v>
      </c>
      <c r="V38" s="69">
        <v>10.62</v>
      </c>
      <c r="W38" s="69">
        <v>10.52</v>
      </c>
      <c r="X38" s="69">
        <v>10.25</v>
      </c>
      <c r="Y38" s="69">
        <v>9.99</v>
      </c>
      <c r="Z38" s="69">
        <v>9.82</v>
      </c>
      <c r="AA38" s="69">
        <v>9.7799999999999994</v>
      </c>
      <c r="AB38" s="69">
        <v>9.99</v>
      </c>
      <c r="AC38" s="69">
        <v>9.93</v>
      </c>
      <c r="AD38" s="69">
        <v>9.9600000000000009</v>
      </c>
      <c r="AE38" s="69">
        <v>10.19</v>
      </c>
      <c r="AF38" s="69">
        <v>10.66</v>
      </c>
      <c r="AG38" s="69">
        <v>10.67</v>
      </c>
      <c r="AH38" s="69">
        <v>10.72</v>
      </c>
      <c r="AI38" s="69">
        <v>10.59</v>
      </c>
      <c r="AJ38" s="69">
        <v>10.25</v>
      </c>
      <c r="AK38" s="69">
        <v>9.98</v>
      </c>
      <c r="AL38" s="69">
        <v>9.77</v>
      </c>
      <c r="AM38" s="69">
        <v>9.84</v>
      </c>
      <c r="AN38" s="69">
        <v>9.94</v>
      </c>
      <c r="AO38" s="69">
        <v>9.84</v>
      </c>
      <c r="AP38" s="69">
        <v>9.82</v>
      </c>
      <c r="AQ38" s="69">
        <v>9.9600000000000009</v>
      </c>
      <c r="AR38" s="69">
        <v>10.39</v>
      </c>
      <c r="AS38" s="69">
        <v>10.39</v>
      </c>
      <c r="AT38" s="69">
        <v>10.39</v>
      </c>
      <c r="AU38" s="69">
        <v>10.5</v>
      </c>
      <c r="AV38" s="69">
        <v>10.08</v>
      </c>
      <c r="AW38" s="69">
        <v>9.89</v>
      </c>
      <c r="AX38" s="69">
        <v>9.81</v>
      </c>
      <c r="AY38" s="69">
        <v>9.7799999999999994</v>
      </c>
      <c r="AZ38" s="69">
        <v>10.039999999999999</v>
      </c>
      <c r="BA38" s="69">
        <v>9.99</v>
      </c>
      <c r="BB38" s="69">
        <v>9.9600000000000009</v>
      </c>
      <c r="BC38" s="69">
        <v>10.210000000000001</v>
      </c>
      <c r="BD38" s="69">
        <v>10.7</v>
      </c>
      <c r="BE38" s="69">
        <v>10.81</v>
      </c>
      <c r="BF38" s="69">
        <v>10.73</v>
      </c>
      <c r="BG38" s="69">
        <v>10.59</v>
      </c>
      <c r="BH38" s="69">
        <v>10.321350000000001</v>
      </c>
      <c r="BI38" s="69">
        <v>10.026899999999999</v>
      </c>
      <c r="BJ38" s="70">
        <v>9.869885</v>
      </c>
      <c r="BK38" s="70">
        <v>9.924372</v>
      </c>
      <c r="BL38" s="70">
        <v>10.11806</v>
      </c>
      <c r="BM38" s="70">
        <v>10.09465</v>
      </c>
      <c r="BN38" s="70">
        <v>10.120139999999999</v>
      </c>
      <c r="BO38" s="70">
        <v>10.323410000000001</v>
      </c>
      <c r="BP38" s="70">
        <v>10.836970000000001</v>
      </c>
      <c r="BQ38" s="70">
        <v>10.94558</v>
      </c>
      <c r="BR38" s="70">
        <v>10.929069999999999</v>
      </c>
      <c r="BS38" s="70">
        <v>10.811249999999999</v>
      </c>
      <c r="BT38" s="70">
        <v>10.47315</v>
      </c>
      <c r="BU38" s="70">
        <v>10.18601</v>
      </c>
      <c r="BV38" s="70">
        <v>10.022040000000001</v>
      </c>
    </row>
    <row r="39" spans="1:74" ht="11.15" customHeight="1" x14ac:dyDescent="0.25">
      <c r="A39" s="67" t="s">
        <v>127</v>
      </c>
      <c r="B39" s="71" t="s">
        <v>116</v>
      </c>
      <c r="C39" s="72">
        <v>10.95</v>
      </c>
      <c r="D39" s="72">
        <v>11.15</v>
      </c>
      <c r="E39" s="72">
        <v>11.3</v>
      </c>
      <c r="F39" s="72">
        <v>11.51</v>
      </c>
      <c r="G39" s="72">
        <v>11.77</v>
      </c>
      <c r="H39" s="72">
        <v>11.8</v>
      </c>
      <c r="I39" s="72">
        <v>11.85</v>
      </c>
      <c r="J39" s="72">
        <v>11.96</v>
      </c>
      <c r="K39" s="72">
        <v>11.95</v>
      </c>
      <c r="L39" s="72">
        <v>11.66</v>
      </c>
      <c r="M39" s="72">
        <v>11.3</v>
      </c>
      <c r="N39" s="72">
        <v>10.89</v>
      </c>
      <c r="O39" s="72">
        <v>10.49</v>
      </c>
      <c r="P39" s="72">
        <v>10.89</v>
      </c>
      <c r="Q39" s="72">
        <v>11.11</v>
      </c>
      <c r="R39" s="72">
        <v>11.71</v>
      </c>
      <c r="S39" s="72">
        <v>11.91</v>
      </c>
      <c r="T39" s="72">
        <v>11.91</v>
      </c>
      <c r="U39" s="72">
        <v>12.04</v>
      </c>
      <c r="V39" s="72">
        <v>12.03</v>
      </c>
      <c r="W39" s="72">
        <v>11.95</v>
      </c>
      <c r="X39" s="72">
        <v>11.86</v>
      </c>
      <c r="Y39" s="72">
        <v>11.62</v>
      </c>
      <c r="Z39" s="72">
        <v>11.06</v>
      </c>
      <c r="AA39" s="72">
        <v>10.87</v>
      </c>
      <c r="AB39" s="72">
        <v>11.06</v>
      </c>
      <c r="AC39" s="72">
        <v>11.52</v>
      </c>
      <c r="AD39" s="72">
        <v>11.67</v>
      </c>
      <c r="AE39" s="72">
        <v>11.93</v>
      </c>
      <c r="AF39" s="72">
        <v>11.97</v>
      </c>
      <c r="AG39" s="72">
        <v>12.09</v>
      </c>
      <c r="AH39" s="72">
        <v>12.09</v>
      </c>
      <c r="AI39" s="72">
        <v>12.17</v>
      </c>
      <c r="AJ39" s="72">
        <v>12.08</v>
      </c>
      <c r="AK39" s="72">
        <v>11.78</v>
      </c>
      <c r="AL39" s="72">
        <v>11.4</v>
      </c>
      <c r="AM39" s="72">
        <v>11.41</v>
      </c>
      <c r="AN39" s="72">
        <v>11.51</v>
      </c>
      <c r="AO39" s="72">
        <v>11.7</v>
      </c>
      <c r="AP39" s="72">
        <v>11.92</v>
      </c>
      <c r="AQ39" s="72">
        <v>11.9</v>
      </c>
      <c r="AR39" s="72">
        <v>12.09</v>
      </c>
      <c r="AS39" s="72">
        <v>12</v>
      </c>
      <c r="AT39" s="72">
        <v>12.17</v>
      </c>
      <c r="AU39" s="72">
        <v>12.3</v>
      </c>
      <c r="AV39" s="72">
        <v>12.03</v>
      </c>
      <c r="AW39" s="72">
        <v>11.75</v>
      </c>
      <c r="AX39" s="72">
        <v>11.62</v>
      </c>
      <c r="AY39" s="72">
        <v>11.47</v>
      </c>
      <c r="AZ39" s="72">
        <v>11.61</v>
      </c>
      <c r="BA39" s="72">
        <v>11.59</v>
      </c>
      <c r="BB39" s="72">
        <v>11.92</v>
      </c>
      <c r="BC39" s="72">
        <v>12.4</v>
      </c>
      <c r="BD39" s="72">
        <v>12.54</v>
      </c>
      <c r="BE39" s="72">
        <v>12.61</v>
      </c>
      <c r="BF39" s="72">
        <v>12.51</v>
      </c>
      <c r="BG39" s="72">
        <v>12.52</v>
      </c>
      <c r="BH39" s="72">
        <v>12.29302</v>
      </c>
      <c r="BI39" s="72">
        <v>12.07156</v>
      </c>
      <c r="BJ39" s="73">
        <v>11.796559999999999</v>
      </c>
      <c r="BK39" s="73">
        <v>11.669739999999999</v>
      </c>
      <c r="BL39" s="73">
        <v>11.77234</v>
      </c>
      <c r="BM39" s="73">
        <v>11.974030000000001</v>
      </c>
      <c r="BN39" s="73">
        <v>12.232010000000001</v>
      </c>
      <c r="BO39" s="73">
        <v>12.490959999999999</v>
      </c>
      <c r="BP39" s="73">
        <v>12.63556</v>
      </c>
      <c r="BQ39" s="73">
        <v>12.72406</v>
      </c>
      <c r="BR39" s="73">
        <v>12.740819999999999</v>
      </c>
      <c r="BS39" s="73">
        <v>12.68032</v>
      </c>
      <c r="BT39" s="73">
        <v>12.50624</v>
      </c>
      <c r="BU39" s="73">
        <v>12.28373</v>
      </c>
      <c r="BV39" s="73">
        <v>11.95937</v>
      </c>
    </row>
    <row r="40" spans="1:74" s="163" customFormat="1" ht="9.65" customHeight="1" x14ac:dyDescent="0.2">
      <c r="A40" s="67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202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</row>
    <row r="41" spans="1:74" s="163" customFormat="1" ht="12" customHeight="1" x14ac:dyDescent="0.25">
      <c r="A41" s="67"/>
      <c r="B41" s="204" t="s">
        <v>128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6"/>
    </row>
    <row r="42" spans="1:74" s="163" customFormat="1" ht="12" customHeight="1" x14ac:dyDescent="0.25">
      <c r="A42" s="67"/>
      <c r="B42" s="207" t="s">
        <v>129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6"/>
    </row>
    <row r="43" spans="1:74" s="82" customFormat="1" ht="12" customHeight="1" x14ac:dyDescent="0.25">
      <c r="A43" s="81"/>
      <c r="B43" s="152" t="s">
        <v>130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9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</row>
    <row r="44" spans="1:74" s="82" customFormat="1" ht="12" customHeight="1" x14ac:dyDescent="0.25">
      <c r="A44" s="81"/>
      <c r="B44" s="152" t="s">
        <v>131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9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</row>
    <row r="45" spans="1:74" s="82" customFormat="1" ht="12" customHeight="1" x14ac:dyDescent="0.25">
      <c r="A45" s="81"/>
      <c r="B45" s="152" t="s">
        <v>132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9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</row>
    <row r="46" spans="1:74" s="82" customFormat="1" ht="12" customHeight="1" x14ac:dyDescent="0.25">
      <c r="A46" s="81"/>
      <c r="B46" s="155" t="s">
        <v>133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9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</row>
    <row r="47" spans="1:74" s="82" customFormat="1" ht="12" customHeight="1" x14ac:dyDescent="0.25">
      <c r="A47" s="81"/>
      <c r="B47" s="156" t="s">
        <v>134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</row>
    <row r="48" spans="1:74" s="82" customFormat="1" ht="12" customHeight="1" x14ac:dyDescent="0.25">
      <c r="A48" s="81"/>
      <c r="B48" s="155" t="s">
        <v>135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9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</row>
    <row r="49" spans="1:74" s="82" customFormat="1" ht="12" customHeight="1" x14ac:dyDescent="0.25">
      <c r="A49" s="81"/>
      <c r="B49" s="158" t="s">
        <v>136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</row>
    <row r="50" spans="1:74" s="82" customFormat="1" ht="12" customHeight="1" x14ac:dyDescent="0.25">
      <c r="A50" s="81"/>
      <c r="B50" s="159" t="s">
        <v>137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</row>
    <row r="51" spans="1:74" s="82" customFormat="1" ht="12" customHeight="1" x14ac:dyDescent="0.25">
      <c r="A51" s="81"/>
      <c r="B51" s="156" t="s">
        <v>138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09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</row>
    <row r="52" spans="1:74" s="86" customFormat="1" ht="12" customHeight="1" x14ac:dyDescent="0.25">
      <c r="A52" s="85"/>
      <c r="B52" s="160" t="s">
        <v>154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</row>
    <row r="53" spans="1:74" x14ac:dyDescent="0.2"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</row>
    <row r="54" spans="1:74" x14ac:dyDescent="0.2"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</row>
    <row r="55" spans="1:74" x14ac:dyDescent="0.2"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</row>
    <row r="56" spans="1:74" x14ac:dyDescent="0.2"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</row>
    <row r="57" spans="1:74" x14ac:dyDescent="0.2"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</row>
    <row r="58" spans="1:74" x14ac:dyDescent="0.2"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</row>
    <row r="59" spans="1:74" x14ac:dyDescent="0.2"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</row>
    <row r="60" spans="1:74" x14ac:dyDescent="0.2"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</row>
    <row r="61" spans="1:74" x14ac:dyDescent="0.2"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</row>
    <row r="62" spans="1:74" x14ac:dyDescent="0.2"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</row>
    <row r="63" spans="1:74" x14ac:dyDescent="0.2"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</row>
    <row r="64" spans="1:74" x14ac:dyDescent="0.2"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</row>
    <row r="65" spans="63:74" x14ac:dyDescent="0.2"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</row>
    <row r="66" spans="63:74" x14ac:dyDescent="0.2"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</row>
    <row r="67" spans="63:74" x14ac:dyDescent="0.2"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</row>
    <row r="68" spans="63:74" x14ac:dyDescent="0.2"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</row>
    <row r="69" spans="63:74" x14ac:dyDescent="0.2"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</row>
    <row r="70" spans="63:74" x14ac:dyDescent="0.2"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</row>
    <row r="71" spans="63:74" x14ac:dyDescent="0.2"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</row>
    <row r="72" spans="63:74" x14ac:dyDescent="0.2"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</row>
    <row r="73" spans="63:74" x14ac:dyDescent="0.2"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</row>
    <row r="74" spans="63:74" x14ac:dyDescent="0.2"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</row>
    <row r="75" spans="63:74" x14ac:dyDescent="0.2"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</row>
    <row r="76" spans="63:74" x14ac:dyDescent="0.2"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</row>
    <row r="77" spans="63:74" x14ac:dyDescent="0.2"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</row>
    <row r="78" spans="63:74" x14ac:dyDescent="0.2"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</row>
    <row r="79" spans="63:74" x14ac:dyDescent="0.2"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</row>
    <row r="80" spans="63:74" x14ac:dyDescent="0.2"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</row>
    <row r="81" spans="63:74" x14ac:dyDescent="0.2"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</row>
    <row r="82" spans="63:74" x14ac:dyDescent="0.2"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</row>
    <row r="83" spans="63:74" x14ac:dyDescent="0.2"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</row>
    <row r="84" spans="63:74" x14ac:dyDescent="0.2"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</row>
    <row r="85" spans="63:74" x14ac:dyDescent="0.2"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</row>
    <row r="86" spans="63:74" x14ac:dyDescent="0.2"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</row>
    <row r="87" spans="63:74" x14ac:dyDescent="0.2"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</row>
    <row r="88" spans="63:74" x14ac:dyDescent="0.2"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</row>
    <row r="89" spans="63:74" x14ac:dyDescent="0.2"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</row>
    <row r="90" spans="63:74" x14ac:dyDescent="0.2"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</row>
    <row r="91" spans="63:74" x14ac:dyDescent="0.2"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</row>
    <row r="92" spans="63:74" x14ac:dyDescent="0.2"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</row>
    <row r="93" spans="63:74" x14ac:dyDescent="0.2"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</row>
    <row r="94" spans="63:74" x14ac:dyDescent="0.2"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</row>
    <row r="95" spans="63:74" x14ac:dyDescent="0.2"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</row>
    <row r="96" spans="63:74" x14ac:dyDescent="0.2"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</row>
    <row r="97" spans="63:74" x14ac:dyDescent="0.2"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</row>
    <row r="98" spans="63:74" x14ac:dyDescent="0.2"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</row>
    <row r="99" spans="63:74" x14ac:dyDescent="0.2"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</row>
    <row r="100" spans="63:74" x14ac:dyDescent="0.2"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</row>
    <row r="101" spans="63:74" x14ac:dyDescent="0.2"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</row>
    <row r="102" spans="63:74" x14ac:dyDescent="0.2"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</row>
    <row r="103" spans="63:74" x14ac:dyDescent="0.2"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</row>
    <row r="104" spans="63:74" x14ac:dyDescent="0.2"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</row>
    <row r="105" spans="63:74" x14ac:dyDescent="0.2"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</row>
    <row r="106" spans="63:74" x14ac:dyDescent="0.2"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</row>
    <row r="107" spans="63:74" x14ac:dyDescent="0.2"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</row>
    <row r="108" spans="63:74" x14ac:dyDescent="0.2"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</row>
    <row r="109" spans="63:74" x14ac:dyDescent="0.2"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</row>
    <row r="110" spans="63:74" x14ac:dyDescent="0.2"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</row>
    <row r="111" spans="63:74" x14ac:dyDescent="0.2"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</row>
    <row r="112" spans="63:74" x14ac:dyDescent="0.2"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</row>
    <row r="113" spans="63:74" x14ac:dyDescent="0.2"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</row>
    <row r="114" spans="63:74" x14ac:dyDescent="0.2"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</row>
    <row r="115" spans="63:74" x14ac:dyDescent="0.2"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</row>
    <row r="116" spans="63:74" x14ac:dyDescent="0.2"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</row>
    <row r="117" spans="63:74" x14ac:dyDescent="0.2"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</row>
    <row r="118" spans="63:74" x14ac:dyDescent="0.2"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</row>
    <row r="119" spans="63:74" x14ac:dyDescent="0.2"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</row>
    <row r="120" spans="63:74" x14ac:dyDescent="0.2"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</row>
    <row r="121" spans="63:74" x14ac:dyDescent="0.2"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</row>
    <row r="122" spans="63:74" x14ac:dyDescent="0.2"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</row>
    <row r="123" spans="63:74" x14ac:dyDescent="0.2"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</row>
    <row r="124" spans="63:74" x14ac:dyDescent="0.2"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</row>
    <row r="125" spans="63:74" x14ac:dyDescent="0.2"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</row>
    <row r="126" spans="63:74" x14ac:dyDescent="0.2"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</row>
    <row r="127" spans="63:74" x14ac:dyDescent="0.2"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</row>
    <row r="128" spans="63:74" x14ac:dyDescent="0.2"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</row>
    <row r="129" spans="63:74" x14ac:dyDescent="0.2"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</row>
    <row r="130" spans="63:74" x14ac:dyDescent="0.2"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</row>
    <row r="131" spans="63:74" x14ac:dyDescent="0.2"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</row>
    <row r="132" spans="63:74" x14ac:dyDescent="0.2"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</row>
    <row r="133" spans="63:74" x14ac:dyDescent="0.2"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</row>
    <row r="134" spans="63:74" x14ac:dyDescent="0.2"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</row>
    <row r="135" spans="63:74" x14ac:dyDescent="0.2"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</row>
    <row r="136" spans="63:74" x14ac:dyDescent="0.2"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</row>
    <row r="137" spans="63:74" x14ac:dyDescent="0.2"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</row>
    <row r="138" spans="63:74" x14ac:dyDescent="0.2"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</row>
    <row r="139" spans="63:74" x14ac:dyDescent="0.2"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</row>
    <row r="140" spans="63:74" x14ac:dyDescent="0.2"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</row>
    <row r="141" spans="63:74" x14ac:dyDescent="0.2"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</row>
    <row r="142" spans="63:74" x14ac:dyDescent="0.2"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</row>
    <row r="143" spans="63:74" x14ac:dyDescent="0.2"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</row>
  </sheetData>
  <hyperlinks>
    <hyperlink ref="A1:A2" location="Contents!A1" display="Table of Contents" xr:uid="{00000000-0004-0000-0700-000000000000}"/>
  </hyperlinks>
  <pageMargins left="0.25" right="0.25" top="0.25" bottom="0.25" header="0.5" footer="0.5"/>
  <pageSetup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 codeName="Sheet8">
    <tabColor theme="7"/>
    <pageSetUpPr fitToPage="1"/>
  </sheetPr>
  <dimension ref="A1:BV143"/>
  <sheetViews>
    <sheetView showGridLines="0" zoomScaleNormal="100" workbookViewId="0">
      <pane xSplit="2" ySplit="4" topLeftCell="AU5" activePane="bottomRight" state="frozen"/>
      <selection activeCell="AV7" sqref="AV7"/>
      <selection pane="topRight" activeCell="AV7" sqref="AV7"/>
      <selection pane="bottomLeft" activeCell="AV7" sqref="AV7"/>
      <selection pane="bottomRight" activeCell="AY22" sqref="AY22"/>
    </sheetView>
  </sheetViews>
  <sheetFormatPr defaultColWidth="11.6640625" defaultRowHeight="10.5" x14ac:dyDescent="0.25"/>
  <cols>
    <col min="1" max="1" width="10.44140625" style="38" customWidth="1"/>
    <col min="2" max="2" width="49.21875" style="38" customWidth="1"/>
    <col min="3" max="3" width="10.44140625" style="38" customWidth="1"/>
    <col min="4" max="50" width="8" style="38" customWidth="1"/>
    <col min="51" max="57" width="8" style="39" customWidth="1"/>
    <col min="58" max="58" width="8" style="40" customWidth="1"/>
    <col min="59" max="62" width="8" style="39" customWidth="1"/>
    <col min="63" max="74" width="8" style="38" customWidth="1"/>
    <col min="75" max="16384" width="11.6640625" style="38"/>
  </cols>
  <sheetData>
    <row r="1" spans="1:74" ht="13.4" customHeight="1" x14ac:dyDescent="0.3">
      <c r="A1" s="130" t="s">
        <v>73</v>
      </c>
      <c r="B1" s="131" t="s">
        <v>74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41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3"/>
      <c r="AZ1" s="143"/>
      <c r="BA1" s="143"/>
      <c r="BB1" s="143"/>
      <c r="BC1" s="143"/>
      <c r="BD1" s="143"/>
      <c r="BE1" s="143"/>
      <c r="BF1" s="144"/>
      <c r="BG1" s="143"/>
      <c r="BH1" s="143"/>
      <c r="BI1" s="143"/>
      <c r="BJ1" s="143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</row>
    <row r="2" spans="1:74" ht="12.5" x14ac:dyDescent="0.25">
      <c r="A2" s="133"/>
      <c r="B2" s="41" t="str">
        <f>"U.S. Energy Information Administration  |  Short-Term Energy Outlook  - "&amp;[3]Dates!D1</f>
        <v>U.S. Energy Information Administration  |  Short-Term Energy Outlook  - April 2017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141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3"/>
      <c r="AZ2" s="143"/>
      <c r="BA2" s="143"/>
      <c r="BB2" s="143"/>
      <c r="BC2" s="143"/>
      <c r="BD2" s="143"/>
      <c r="BE2" s="143"/>
      <c r="BF2" s="144"/>
      <c r="BG2" s="143"/>
      <c r="BH2" s="143"/>
      <c r="BI2" s="143"/>
      <c r="BJ2" s="143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</row>
    <row r="3" spans="1:74" s="43" customFormat="1" ht="13" x14ac:dyDescent="0.3">
      <c r="A3" s="145"/>
      <c r="B3" s="146"/>
      <c r="C3" s="134">
        <v>2013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134">
        <f>C3+1</f>
        <v>2014</v>
      </c>
      <c r="P3" s="137"/>
      <c r="Q3" s="137"/>
      <c r="R3" s="137"/>
      <c r="S3" s="137"/>
      <c r="T3" s="137"/>
      <c r="U3" s="137"/>
      <c r="V3" s="137"/>
      <c r="W3" s="137"/>
      <c r="X3" s="135"/>
      <c r="Y3" s="135"/>
      <c r="Z3" s="136"/>
      <c r="AA3" s="138">
        <f>O3+1</f>
        <v>2015</v>
      </c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  <c r="AM3" s="138">
        <f>AA3+1</f>
        <v>2016</v>
      </c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6"/>
      <c r="AY3" s="138">
        <f>AM3+1</f>
        <v>2017</v>
      </c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40"/>
      <c r="BK3" s="138">
        <f>AY3+1</f>
        <v>2018</v>
      </c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6"/>
    </row>
    <row r="4" spans="1:74" s="43" customFormat="1" x14ac:dyDescent="0.25">
      <c r="A4" s="147"/>
      <c r="B4" s="148"/>
      <c r="C4" s="44" t="s">
        <v>75</v>
      </c>
      <c r="D4" s="44" t="s">
        <v>76</v>
      </c>
      <c r="E4" s="44" t="s">
        <v>77</v>
      </c>
      <c r="F4" s="44" t="s">
        <v>78</v>
      </c>
      <c r="G4" s="44" t="s">
        <v>79</v>
      </c>
      <c r="H4" s="44" t="s">
        <v>80</v>
      </c>
      <c r="I4" s="44" t="s">
        <v>81</v>
      </c>
      <c r="J4" s="44" t="s">
        <v>82</v>
      </c>
      <c r="K4" s="44" t="s">
        <v>83</v>
      </c>
      <c r="L4" s="44" t="s">
        <v>84</v>
      </c>
      <c r="M4" s="44" t="s">
        <v>85</v>
      </c>
      <c r="N4" s="44" t="s">
        <v>86</v>
      </c>
      <c r="O4" s="44" t="s">
        <v>75</v>
      </c>
      <c r="P4" s="44" t="s">
        <v>76</v>
      </c>
      <c r="Q4" s="44" t="s">
        <v>77</v>
      </c>
      <c r="R4" s="44" t="s">
        <v>78</v>
      </c>
      <c r="S4" s="44" t="s">
        <v>79</v>
      </c>
      <c r="T4" s="44" t="s">
        <v>80</v>
      </c>
      <c r="U4" s="44" t="s">
        <v>81</v>
      </c>
      <c r="V4" s="44" t="s">
        <v>82</v>
      </c>
      <c r="W4" s="44" t="s">
        <v>83</v>
      </c>
      <c r="X4" s="44" t="s">
        <v>84</v>
      </c>
      <c r="Y4" s="44" t="s">
        <v>85</v>
      </c>
      <c r="Z4" s="44" t="s">
        <v>86</v>
      </c>
      <c r="AA4" s="44" t="s">
        <v>75</v>
      </c>
      <c r="AB4" s="44" t="s">
        <v>76</v>
      </c>
      <c r="AC4" s="44" t="s">
        <v>77</v>
      </c>
      <c r="AD4" s="44" t="s">
        <v>78</v>
      </c>
      <c r="AE4" s="44" t="s">
        <v>79</v>
      </c>
      <c r="AF4" s="44" t="s">
        <v>80</v>
      </c>
      <c r="AG4" s="44" t="s">
        <v>81</v>
      </c>
      <c r="AH4" s="44" t="s">
        <v>82</v>
      </c>
      <c r="AI4" s="44" t="s">
        <v>83</v>
      </c>
      <c r="AJ4" s="44" t="s">
        <v>84</v>
      </c>
      <c r="AK4" s="44" t="s">
        <v>85</v>
      </c>
      <c r="AL4" s="44" t="s">
        <v>86</v>
      </c>
      <c r="AM4" s="44" t="s">
        <v>75</v>
      </c>
      <c r="AN4" s="44" t="s">
        <v>76</v>
      </c>
      <c r="AO4" s="44" t="s">
        <v>77</v>
      </c>
      <c r="AP4" s="44" t="s">
        <v>78</v>
      </c>
      <c r="AQ4" s="44" t="s">
        <v>79</v>
      </c>
      <c r="AR4" s="44" t="s">
        <v>80</v>
      </c>
      <c r="AS4" s="44" t="s">
        <v>81</v>
      </c>
      <c r="AT4" s="44" t="s">
        <v>82</v>
      </c>
      <c r="AU4" s="44" t="s">
        <v>83</v>
      </c>
      <c r="AV4" s="44" t="s">
        <v>84</v>
      </c>
      <c r="AW4" s="44" t="s">
        <v>85</v>
      </c>
      <c r="AX4" s="44" t="s">
        <v>86</v>
      </c>
      <c r="AY4" s="44" t="s">
        <v>75</v>
      </c>
      <c r="AZ4" s="44" t="s">
        <v>76</v>
      </c>
      <c r="BA4" s="44" t="s">
        <v>77</v>
      </c>
      <c r="BB4" s="44" t="s">
        <v>78</v>
      </c>
      <c r="BC4" s="44" t="s">
        <v>79</v>
      </c>
      <c r="BD4" s="44" t="s">
        <v>80</v>
      </c>
      <c r="BE4" s="44" t="s">
        <v>81</v>
      </c>
      <c r="BF4" s="44" t="s">
        <v>82</v>
      </c>
      <c r="BG4" s="44" t="s">
        <v>83</v>
      </c>
      <c r="BH4" s="44" t="s">
        <v>84</v>
      </c>
      <c r="BI4" s="44" t="s">
        <v>85</v>
      </c>
      <c r="BJ4" s="44" t="s">
        <v>86</v>
      </c>
      <c r="BK4" s="44" t="s">
        <v>75</v>
      </c>
      <c r="BL4" s="44" t="s">
        <v>76</v>
      </c>
      <c r="BM4" s="44" t="s">
        <v>77</v>
      </c>
      <c r="BN4" s="44" t="s">
        <v>78</v>
      </c>
      <c r="BO4" s="44" t="s">
        <v>79</v>
      </c>
      <c r="BP4" s="44" t="s">
        <v>80</v>
      </c>
      <c r="BQ4" s="44" t="s">
        <v>81</v>
      </c>
      <c r="BR4" s="44" t="s">
        <v>82</v>
      </c>
      <c r="BS4" s="44" t="s">
        <v>83</v>
      </c>
      <c r="BT4" s="44" t="s">
        <v>84</v>
      </c>
      <c r="BU4" s="44" t="s">
        <v>85</v>
      </c>
      <c r="BV4" s="44" t="s">
        <v>86</v>
      </c>
    </row>
    <row r="5" spans="1:74" ht="11.15" customHeight="1" x14ac:dyDescent="0.25">
      <c r="A5" s="149"/>
      <c r="B5" s="45" t="s">
        <v>87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7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</row>
    <row r="6" spans="1:74" ht="11.15" customHeight="1" x14ac:dyDescent="0.25">
      <c r="A6" s="48" t="s">
        <v>3</v>
      </c>
      <c r="B6" s="49" t="s">
        <v>88</v>
      </c>
      <c r="C6" s="50">
        <v>94.757000000000005</v>
      </c>
      <c r="D6" s="50">
        <v>95.308999999999997</v>
      </c>
      <c r="E6" s="50">
        <v>92.938999999999993</v>
      </c>
      <c r="F6" s="50">
        <v>92.021000000000001</v>
      </c>
      <c r="G6" s="50">
        <v>94.51</v>
      </c>
      <c r="H6" s="50">
        <v>95.772999999999996</v>
      </c>
      <c r="I6" s="50">
        <v>104.67100000000001</v>
      </c>
      <c r="J6" s="50">
        <v>106.57299999999999</v>
      </c>
      <c r="K6" s="50">
        <v>106.29</v>
      </c>
      <c r="L6" s="50">
        <v>100.538</v>
      </c>
      <c r="M6" s="50">
        <v>93.864000000000004</v>
      </c>
      <c r="N6" s="50">
        <v>97.625</v>
      </c>
      <c r="O6" s="50">
        <v>94.617000000000004</v>
      </c>
      <c r="P6" s="50">
        <v>100.81699999999999</v>
      </c>
      <c r="Q6" s="50">
        <v>100.804</v>
      </c>
      <c r="R6" s="50">
        <v>102.069</v>
      </c>
      <c r="S6" s="50">
        <v>102.17700000000001</v>
      </c>
      <c r="T6" s="50">
        <v>105.794</v>
      </c>
      <c r="U6" s="50">
        <v>103.58799999999999</v>
      </c>
      <c r="V6" s="50">
        <v>96.534999999999997</v>
      </c>
      <c r="W6" s="50">
        <v>93.212000000000003</v>
      </c>
      <c r="X6" s="50">
        <v>84.397000000000006</v>
      </c>
      <c r="Y6" s="50">
        <v>75.789000000000001</v>
      </c>
      <c r="Z6" s="50">
        <v>59.29</v>
      </c>
      <c r="AA6" s="50">
        <v>47.216999999999999</v>
      </c>
      <c r="AB6" s="50">
        <v>50.584000000000003</v>
      </c>
      <c r="AC6" s="50">
        <v>47.823</v>
      </c>
      <c r="AD6" s="50">
        <v>54.453000000000003</v>
      </c>
      <c r="AE6" s="50">
        <v>59.265000000000001</v>
      </c>
      <c r="AF6" s="50">
        <v>59.819000000000003</v>
      </c>
      <c r="AG6" s="50">
        <v>50.901000000000003</v>
      </c>
      <c r="AH6" s="50">
        <v>42.866999999999997</v>
      </c>
      <c r="AI6" s="50">
        <v>45.478999999999999</v>
      </c>
      <c r="AJ6" s="50">
        <v>46.222999999999999</v>
      </c>
      <c r="AK6" s="50">
        <v>42.442999999999998</v>
      </c>
      <c r="AL6" s="50">
        <v>37.189</v>
      </c>
      <c r="AM6" s="50">
        <v>31.683</v>
      </c>
      <c r="AN6" s="50">
        <v>30.323</v>
      </c>
      <c r="AO6" s="50">
        <v>37.545000000000002</v>
      </c>
      <c r="AP6" s="50">
        <v>40.753999999999998</v>
      </c>
      <c r="AQ6" s="50">
        <v>46.712000000000003</v>
      </c>
      <c r="AR6" s="50">
        <v>48.756999999999998</v>
      </c>
      <c r="AS6" s="50">
        <v>44.651000000000003</v>
      </c>
      <c r="AT6" s="50">
        <v>44.723999999999997</v>
      </c>
      <c r="AU6" s="50">
        <v>45.182000000000002</v>
      </c>
      <c r="AV6" s="50">
        <v>49.774999999999999</v>
      </c>
      <c r="AW6" s="50">
        <v>45.661000000000001</v>
      </c>
      <c r="AX6" s="50">
        <v>51.972000000000001</v>
      </c>
      <c r="AY6" s="50">
        <v>52.503999999999998</v>
      </c>
      <c r="AZ6" s="50">
        <v>53.47</v>
      </c>
      <c r="BA6" s="50">
        <v>49.33</v>
      </c>
      <c r="BB6" s="51">
        <v>51</v>
      </c>
      <c r="BC6" s="51">
        <v>51</v>
      </c>
      <c r="BD6" s="51">
        <v>52</v>
      </c>
      <c r="BE6" s="51">
        <v>53</v>
      </c>
      <c r="BF6" s="51">
        <v>53</v>
      </c>
      <c r="BG6" s="51">
        <v>53</v>
      </c>
      <c r="BH6" s="51">
        <v>53</v>
      </c>
      <c r="BI6" s="51">
        <v>53</v>
      </c>
      <c r="BJ6" s="51">
        <v>53</v>
      </c>
      <c r="BK6" s="51">
        <v>53</v>
      </c>
      <c r="BL6" s="51">
        <v>53</v>
      </c>
      <c r="BM6" s="51">
        <v>53</v>
      </c>
      <c r="BN6" s="51">
        <v>54</v>
      </c>
      <c r="BO6" s="51">
        <v>55</v>
      </c>
      <c r="BP6" s="51">
        <v>55</v>
      </c>
      <c r="BQ6" s="51">
        <v>55</v>
      </c>
      <c r="BR6" s="51">
        <v>56</v>
      </c>
      <c r="BS6" s="51">
        <v>56</v>
      </c>
      <c r="BT6" s="51">
        <v>57</v>
      </c>
      <c r="BU6" s="51">
        <v>57</v>
      </c>
      <c r="BV6" s="51">
        <v>57</v>
      </c>
    </row>
    <row r="7" spans="1:74" ht="11.15" customHeight="1" x14ac:dyDescent="0.25">
      <c r="A7" s="48" t="s">
        <v>89</v>
      </c>
      <c r="B7" s="49" t="s">
        <v>90</v>
      </c>
      <c r="C7" s="50">
        <v>112.96</v>
      </c>
      <c r="D7" s="50">
        <v>116.051</v>
      </c>
      <c r="E7" s="50">
        <v>108.474</v>
      </c>
      <c r="F7" s="50">
        <v>102.248</v>
      </c>
      <c r="G7" s="50">
        <v>102.559</v>
      </c>
      <c r="H7" s="50">
        <v>102.92</v>
      </c>
      <c r="I7" s="50">
        <v>107.93300000000001</v>
      </c>
      <c r="J7" s="50">
        <v>111.28</v>
      </c>
      <c r="K7" s="50">
        <v>111.59699999999999</v>
      </c>
      <c r="L7" s="50">
        <v>109.077</v>
      </c>
      <c r="M7" s="50">
        <v>107.792</v>
      </c>
      <c r="N7" s="50">
        <v>110.75700000000001</v>
      </c>
      <c r="O7" s="50">
        <v>108.11799999999999</v>
      </c>
      <c r="P7" s="50">
        <v>108.901</v>
      </c>
      <c r="Q7" s="50">
        <v>107.48099999999999</v>
      </c>
      <c r="R7" s="50">
        <v>107.755</v>
      </c>
      <c r="S7" s="50">
        <v>109.539</v>
      </c>
      <c r="T7" s="50">
        <v>111.795</v>
      </c>
      <c r="U7" s="50">
        <v>106.768</v>
      </c>
      <c r="V7" s="50">
        <v>101.608</v>
      </c>
      <c r="W7" s="50">
        <v>97.090999999999994</v>
      </c>
      <c r="X7" s="50">
        <v>87.424999999999997</v>
      </c>
      <c r="Y7" s="50">
        <v>79.438000000000002</v>
      </c>
      <c r="Z7" s="50">
        <v>62.335000000000001</v>
      </c>
      <c r="AA7" s="50">
        <v>47.76</v>
      </c>
      <c r="AB7" s="50">
        <v>58.095999999999997</v>
      </c>
      <c r="AC7" s="50">
        <v>55.884999999999998</v>
      </c>
      <c r="AD7" s="50">
        <v>59.524000000000001</v>
      </c>
      <c r="AE7" s="50">
        <v>64.075000000000003</v>
      </c>
      <c r="AF7" s="50">
        <v>61.478000000000002</v>
      </c>
      <c r="AG7" s="50">
        <v>56.561</v>
      </c>
      <c r="AH7" s="50">
        <v>46.515000000000001</v>
      </c>
      <c r="AI7" s="50">
        <v>47.622999999999998</v>
      </c>
      <c r="AJ7" s="50">
        <v>48.43</v>
      </c>
      <c r="AK7" s="50">
        <v>44.268000000000001</v>
      </c>
      <c r="AL7" s="50">
        <v>38.005000000000003</v>
      </c>
      <c r="AM7" s="50">
        <v>30.7</v>
      </c>
      <c r="AN7" s="50">
        <v>32.182000000000002</v>
      </c>
      <c r="AO7" s="50">
        <v>38.21</v>
      </c>
      <c r="AP7" s="50">
        <v>41.582999999999998</v>
      </c>
      <c r="AQ7" s="50">
        <v>46.741999999999997</v>
      </c>
      <c r="AR7" s="50">
        <v>48.247</v>
      </c>
      <c r="AS7" s="50">
        <v>44.951999999999998</v>
      </c>
      <c r="AT7" s="50">
        <v>45.843000000000004</v>
      </c>
      <c r="AU7" s="50">
        <v>46.567999999999998</v>
      </c>
      <c r="AV7" s="50">
        <v>49.521999999999998</v>
      </c>
      <c r="AW7" s="50">
        <v>44.734000000000002</v>
      </c>
      <c r="AX7" s="50">
        <v>53.289000000000001</v>
      </c>
      <c r="AY7" s="50">
        <v>54.576999999999998</v>
      </c>
      <c r="AZ7" s="50">
        <v>54.87</v>
      </c>
      <c r="BA7" s="50">
        <v>51.59</v>
      </c>
      <c r="BB7" s="51">
        <v>53</v>
      </c>
      <c r="BC7" s="51">
        <v>53</v>
      </c>
      <c r="BD7" s="51">
        <v>54</v>
      </c>
      <c r="BE7" s="51">
        <v>55</v>
      </c>
      <c r="BF7" s="51">
        <v>55</v>
      </c>
      <c r="BG7" s="51">
        <v>55</v>
      </c>
      <c r="BH7" s="51">
        <v>55</v>
      </c>
      <c r="BI7" s="51">
        <v>55</v>
      </c>
      <c r="BJ7" s="51">
        <v>55</v>
      </c>
      <c r="BK7" s="51">
        <v>55</v>
      </c>
      <c r="BL7" s="51">
        <v>55</v>
      </c>
      <c r="BM7" s="51">
        <v>55</v>
      </c>
      <c r="BN7" s="51">
        <v>56</v>
      </c>
      <c r="BO7" s="51">
        <v>57</v>
      </c>
      <c r="BP7" s="51">
        <v>57</v>
      </c>
      <c r="BQ7" s="51">
        <v>57</v>
      </c>
      <c r="BR7" s="51">
        <v>58</v>
      </c>
      <c r="BS7" s="51">
        <v>58</v>
      </c>
      <c r="BT7" s="51">
        <v>59</v>
      </c>
      <c r="BU7" s="51">
        <v>59</v>
      </c>
      <c r="BV7" s="51">
        <v>59</v>
      </c>
    </row>
    <row r="8" spans="1:74" ht="11.15" customHeight="1" x14ac:dyDescent="0.25">
      <c r="A8" s="48" t="s">
        <v>5</v>
      </c>
      <c r="B8" s="49" t="s">
        <v>91</v>
      </c>
      <c r="C8" s="50">
        <v>97.91</v>
      </c>
      <c r="D8" s="50">
        <v>99.23</v>
      </c>
      <c r="E8" s="50">
        <v>99.11</v>
      </c>
      <c r="F8" s="50">
        <v>96.45</v>
      </c>
      <c r="G8" s="50">
        <v>98.5</v>
      </c>
      <c r="H8" s="50">
        <v>97.17</v>
      </c>
      <c r="I8" s="50">
        <v>101.56</v>
      </c>
      <c r="J8" s="50">
        <v>104.16</v>
      </c>
      <c r="K8" s="50">
        <v>103.49</v>
      </c>
      <c r="L8" s="50">
        <v>97.84</v>
      </c>
      <c r="M8" s="50">
        <v>90.36</v>
      </c>
      <c r="N8" s="50">
        <v>90.57</v>
      </c>
      <c r="O8" s="50">
        <v>89.71</v>
      </c>
      <c r="P8" s="50">
        <v>96.1</v>
      </c>
      <c r="Q8" s="50">
        <v>97.13</v>
      </c>
      <c r="R8" s="50">
        <v>97.33</v>
      </c>
      <c r="S8" s="50">
        <v>98.46</v>
      </c>
      <c r="T8" s="50">
        <v>100.26</v>
      </c>
      <c r="U8" s="50">
        <v>98.75</v>
      </c>
      <c r="V8" s="50">
        <v>93.23</v>
      </c>
      <c r="W8" s="50">
        <v>89.38</v>
      </c>
      <c r="X8" s="50">
        <v>82.75</v>
      </c>
      <c r="Y8" s="50">
        <v>74.34</v>
      </c>
      <c r="Z8" s="50">
        <v>57.36</v>
      </c>
      <c r="AA8" s="50">
        <v>44.74</v>
      </c>
      <c r="AB8" s="50">
        <v>47.18</v>
      </c>
      <c r="AC8" s="50">
        <v>47.22</v>
      </c>
      <c r="AD8" s="50">
        <v>51.62</v>
      </c>
      <c r="AE8" s="50">
        <v>57.51</v>
      </c>
      <c r="AF8" s="50">
        <v>58.89</v>
      </c>
      <c r="AG8" s="50">
        <v>52.42</v>
      </c>
      <c r="AH8" s="50">
        <v>43.23</v>
      </c>
      <c r="AI8" s="50">
        <v>41.12</v>
      </c>
      <c r="AJ8" s="50">
        <v>42.03</v>
      </c>
      <c r="AK8" s="50">
        <v>39.049999999999997</v>
      </c>
      <c r="AL8" s="50">
        <v>33.159999999999997</v>
      </c>
      <c r="AM8" s="50">
        <v>27.48</v>
      </c>
      <c r="AN8" s="50">
        <v>26.61</v>
      </c>
      <c r="AO8" s="50">
        <v>32.21</v>
      </c>
      <c r="AP8" s="50">
        <v>35.9</v>
      </c>
      <c r="AQ8" s="50">
        <v>40.880000000000003</v>
      </c>
      <c r="AR8" s="50">
        <v>44.13</v>
      </c>
      <c r="AS8" s="50">
        <v>41.48</v>
      </c>
      <c r="AT8" s="50">
        <v>41.21</v>
      </c>
      <c r="AU8" s="50">
        <v>40.86</v>
      </c>
      <c r="AV8" s="50">
        <v>44.76</v>
      </c>
      <c r="AW8" s="50">
        <v>41.8</v>
      </c>
      <c r="AX8" s="50">
        <v>46.72</v>
      </c>
      <c r="AY8" s="50">
        <v>48.12</v>
      </c>
      <c r="AZ8" s="50">
        <v>48.7</v>
      </c>
      <c r="BA8" s="50">
        <v>45.83</v>
      </c>
      <c r="BB8" s="51">
        <v>47.5</v>
      </c>
      <c r="BC8" s="51">
        <v>47.5</v>
      </c>
      <c r="BD8" s="51">
        <v>48.5</v>
      </c>
      <c r="BE8" s="51">
        <v>49.5</v>
      </c>
      <c r="BF8" s="51">
        <v>49.5</v>
      </c>
      <c r="BG8" s="51">
        <v>49.5</v>
      </c>
      <c r="BH8" s="51">
        <v>49.5</v>
      </c>
      <c r="BI8" s="51">
        <v>49.5</v>
      </c>
      <c r="BJ8" s="51">
        <v>49.5</v>
      </c>
      <c r="BK8" s="51">
        <v>49.5</v>
      </c>
      <c r="BL8" s="51">
        <v>49.5</v>
      </c>
      <c r="BM8" s="51">
        <v>49.5</v>
      </c>
      <c r="BN8" s="51">
        <v>50.5</v>
      </c>
      <c r="BO8" s="51">
        <v>51.5</v>
      </c>
      <c r="BP8" s="51">
        <v>51.5</v>
      </c>
      <c r="BQ8" s="51">
        <v>51.5</v>
      </c>
      <c r="BR8" s="51">
        <v>52.5</v>
      </c>
      <c r="BS8" s="51">
        <v>52.5</v>
      </c>
      <c r="BT8" s="51">
        <v>53.5</v>
      </c>
      <c r="BU8" s="51">
        <v>53.5</v>
      </c>
      <c r="BV8" s="51">
        <v>53.5</v>
      </c>
    </row>
    <row r="9" spans="1:74" ht="11.15" customHeight="1" x14ac:dyDescent="0.25">
      <c r="A9" s="48" t="s">
        <v>7</v>
      </c>
      <c r="B9" s="49" t="s">
        <v>92</v>
      </c>
      <c r="C9" s="50">
        <v>100.78</v>
      </c>
      <c r="D9" s="50">
        <v>101.45</v>
      </c>
      <c r="E9" s="50">
        <v>101.23</v>
      </c>
      <c r="F9" s="50">
        <v>99.5</v>
      </c>
      <c r="G9" s="50">
        <v>100.17</v>
      </c>
      <c r="H9" s="50">
        <v>98.67</v>
      </c>
      <c r="I9" s="50">
        <v>103.85</v>
      </c>
      <c r="J9" s="50">
        <v>106.2</v>
      </c>
      <c r="K9" s="50">
        <v>105.7</v>
      </c>
      <c r="L9" s="50">
        <v>100.41</v>
      </c>
      <c r="M9" s="50">
        <v>93.32</v>
      </c>
      <c r="N9" s="50">
        <v>94.32</v>
      </c>
      <c r="O9" s="50">
        <v>93.58</v>
      </c>
      <c r="P9" s="50">
        <v>99.36</v>
      </c>
      <c r="Q9" s="50">
        <v>100.09</v>
      </c>
      <c r="R9" s="50">
        <v>100.15</v>
      </c>
      <c r="S9" s="50">
        <v>100.61</v>
      </c>
      <c r="T9" s="50">
        <v>102.51</v>
      </c>
      <c r="U9" s="50">
        <v>101.22</v>
      </c>
      <c r="V9" s="50">
        <v>95.61</v>
      </c>
      <c r="W9" s="50">
        <v>92.26</v>
      </c>
      <c r="X9" s="50">
        <v>84.99</v>
      </c>
      <c r="Y9" s="50">
        <v>75.66</v>
      </c>
      <c r="Z9" s="50">
        <v>60.7</v>
      </c>
      <c r="AA9" s="50">
        <v>47</v>
      </c>
      <c r="AB9" s="50">
        <v>48.92</v>
      </c>
      <c r="AC9" s="50">
        <v>47.99</v>
      </c>
      <c r="AD9" s="50">
        <v>53.51</v>
      </c>
      <c r="AE9" s="50">
        <v>58.65</v>
      </c>
      <c r="AF9" s="50">
        <v>60.12</v>
      </c>
      <c r="AG9" s="50">
        <v>53.4</v>
      </c>
      <c r="AH9" s="50">
        <v>44.97</v>
      </c>
      <c r="AI9" s="50">
        <v>44.38</v>
      </c>
      <c r="AJ9" s="50">
        <v>44.77</v>
      </c>
      <c r="AK9" s="50">
        <v>41.43</v>
      </c>
      <c r="AL9" s="50">
        <v>35.630000000000003</v>
      </c>
      <c r="AM9" s="50">
        <v>29.99</v>
      </c>
      <c r="AN9" s="50">
        <v>28.53</v>
      </c>
      <c r="AO9" s="50">
        <v>33.82</v>
      </c>
      <c r="AP9" s="50">
        <v>37.71</v>
      </c>
      <c r="AQ9" s="50">
        <v>42.88</v>
      </c>
      <c r="AR9" s="50">
        <v>45.96</v>
      </c>
      <c r="AS9" s="50">
        <v>43.26</v>
      </c>
      <c r="AT9" s="50">
        <v>42.7</v>
      </c>
      <c r="AU9" s="50">
        <v>42.73</v>
      </c>
      <c r="AV9" s="50">
        <v>46.85</v>
      </c>
      <c r="AW9" s="50">
        <v>44.06</v>
      </c>
      <c r="AX9" s="50">
        <v>48.66</v>
      </c>
      <c r="AY9" s="50">
        <v>49.99</v>
      </c>
      <c r="AZ9" s="50">
        <v>51.02</v>
      </c>
      <c r="BA9" s="50">
        <v>48.33</v>
      </c>
      <c r="BB9" s="51">
        <v>50</v>
      </c>
      <c r="BC9" s="51">
        <v>50</v>
      </c>
      <c r="BD9" s="51">
        <v>51</v>
      </c>
      <c r="BE9" s="51">
        <v>52</v>
      </c>
      <c r="BF9" s="51">
        <v>52</v>
      </c>
      <c r="BG9" s="51">
        <v>52</v>
      </c>
      <c r="BH9" s="51">
        <v>52</v>
      </c>
      <c r="BI9" s="51">
        <v>52</v>
      </c>
      <c r="BJ9" s="51">
        <v>52</v>
      </c>
      <c r="BK9" s="51">
        <v>52</v>
      </c>
      <c r="BL9" s="51">
        <v>52</v>
      </c>
      <c r="BM9" s="51">
        <v>52</v>
      </c>
      <c r="BN9" s="51">
        <v>53</v>
      </c>
      <c r="BO9" s="51">
        <v>54</v>
      </c>
      <c r="BP9" s="51">
        <v>54</v>
      </c>
      <c r="BQ9" s="51">
        <v>54</v>
      </c>
      <c r="BR9" s="51">
        <v>55</v>
      </c>
      <c r="BS9" s="51">
        <v>55</v>
      </c>
      <c r="BT9" s="51">
        <v>56</v>
      </c>
      <c r="BU9" s="51">
        <v>56</v>
      </c>
      <c r="BV9" s="51">
        <v>56</v>
      </c>
    </row>
    <row r="10" spans="1:74" ht="11.15" customHeight="1" x14ac:dyDescent="0.25">
      <c r="A10" s="149"/>
      <c r="B10" s="45" t="s">
        <v>93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</row>
    <row r="11" spans="1:74" ht="11.15" customHeight="1" x14ac:dyDescent="0.25">
      <c r="A11" s="149"/>
      <c r="B11" s="45" t="s">
        <v>94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</row>
    <row r="12" spans="1:74" ht="11.15" customHeight="1" x14ac:dyDescent="0.25">
      <c r="A12" s="48" t="s">
        <v>9</v>
      </c>
      <c r="B12" s="49" t="s">
        <v>95</v>
      </c>
      <c r="C12" s="54">
        <v>267.60000000000002</v>
      </c>
      <c r="D12" s="54">
        <v>302</v>
      </c>
      <c r="E12" s="54">
        <v>298.7</v>
      </c>
      <c r="F12" s="54">
        <v>285.3</v>
      </c>
      <c r="G12" s="54">
        <v>295.10000000000002</v>
      </c>
      <c r="H12" s="54">
        <v>288.2</v>
      </c>
      <c r="I12" s="54">
        <v>294.2</v>
      </c>
      <c r="J12" s="54">
        <v>289</v>
      </c>
      <c r="K12" s="54">
        <v>279.2</v>
      </c>
      <c r="L12" s="54">
        <v>263.2</v>
      </c>
      <c r="M12" s="54">
        <v>254.4</v>
      </c>
      <c r="N12" s="54">
        <v>258.10000000000002</v>
      </c>
      <c r="O12" s="54">
        <v>260.39999999999998</v>
      </c>
      <c r="P12" s="54">
        <v>269.89999999999998</v>
      </c>
      <c r="Q12" s="54">
        <v>285.5</v>
      </c>
      <c r="R12" s="54">
        <v>298.10000000000002</v>
      </c>
      <c r="S12" s="54">
        <v>295.10000000000002</v>
      </c>
      <c r="T12" s="54">
        <v>300.10000000000002</v>
      </c>
      <c r="U12" s="54">
        <v>285.5</v>
      </c>
      <c r="V12" s="54">
        <v>275.89999999999998</v>
      </c>
      <c r="W12" s="54">
        <v>266.89999999999998</v>
      </c>
      <c r="X12" s="54">
        <v>233.3</v>
      </c>
      <c r="Y12" s="54">
        <v>211.1</v>
      </c>
      <c r="Z12" s="54">
        <v>163.4</v>
      </c>
      <c r="AA12" s="54">
        <v>136.6</v>
      </c>
      <c r="AB12" s="54">
        <v>163.69999999999999</v>
      </c>
      <c r="AC12" s="54">
        <v>177</v>
      </c>
      <c r="AD12" s="54">
        <v>183.5</v>
      </c>
      <c r="AE12" s="54">
        <v>208</v>
      </c>
      <c r="AF12" s="54">
        <v>212.1</v>
      </c>
      <c r="AG12" s="54">
        <v>207.2</v>
      </c>
      <c r="AH12" s="54">
        <v>183.8</v>
      </c>
      <c r="AI12" s="54">
        <v>160.9</v>
      </c>
      <c r="AJ12" s="54">
        <v>155.80000000000001</v>
      </c>
      <c r="AK12" s="54">
        <v>142.6</v>
      </c>
      <c r="AL12" s="54">
        <v>135.6</v>
      </c>
      <c r="AM12" s="54">
        <v>118.7</v>
      </c>
      <c r="AN12" s="54">
        <v>104.6</v>
      </c>
      <c r="AO12" s="54">
        <v>133.5</v>
      </c>
      <c r="AP12" s="54">
        <v>147.6</v>
      </c>
      <c r="AQ12" s="54">
        <v>161.30000000000001</v>
      </c>
      <c r="AR12" s="54">
        <v>164.3</v>
      </c>
      <c r="AS12" s="54">
        <v>149</v>
      </c>
      <c r="AT12" s="54">
        <v>150.80000000000001</v>
      </c>
      <c r="AU12" s="54">
        <v>151.4</v>
      </c>
      <c r="AV12" s="54">
        <v>156.80000000000001</v>
      </c>
      <c r="AW12" s="54">
        <v>142.69999999999999</v>
      </c>
      <c r="AX12" s="54">
        <v>158.5</v>
      </c>
      <c r="AY12" s="54">
        <v>162.80000000000001</v>
      </c>
      <c r="AZ12" s="54">
        <v>161.09790000000001</v>
      </c>
      <c r="BA12" s="54">
        <v>160.65369999999999</v>
      </c>
      <c r="BB12" s="55">
        <v>167.9443</v>
      </c>
      <c r="BC12" s="55">
        <v>171.5813</v>
      </c>
      <c r="BD12" s="55">
        <v>175.49279999999999</v>
      </c>
      <c r="BE12" s="55">
        <v>175.8588</v>
      </c>
      <c r="BF12" s="55">
        <v>173.81960000000001</v>
      </c>
      <c r="BG12" s="55">
        <v>167.24350000000001</v>
      </c>
      <c r="BH12" s="55">
        <v>161.2552</v>
      </c>
      <c r="BI12" s="55">
        <v>155.3509</v>
      </c>
      <c r="BJ12" s="55">
        <v>149.8794</v>
      </c>
      <c r="BK12" s="55">
        <v>151.3723</v>
      </c>
      <c r="BL12" s="55">
        <v>153.535</v>
      </c>
      <c r="BM12" s="55">
        <v>163.87129999999999</v>
      </c>
      <c r="BN12" s="55">
        <v>174.62270000000001</v>
      </c>
      <c r="BO12" s="55">
        <v>180.06979999999999</v>
      </c>
      <c r="BP12" s="55">
        <v>181.77719999999999</v>
      </c>
      <c r="BQ12" s="55">
        <v>179.7611</v>
      </c>
      <c r="BR12" s="55">
        <v>179.6343</v>
      </c>
      <c r="BS12" s="55">
        <v>173.0941</v>
      </c>
      <c r="BT12" s="55">
        <v>169.23439999999999</v>
      </c>
      <c r="BU12" s="55">
        <v>163.5025</v>
      </c>
      <c r="BV12" s="55">
        <v>156.36330000000001</v>
      </c>
    </row>
    <row r="13" spans="1:74" ht="11.15" customHeight="1" x14ac:dyDescent="0.25">
      <c r="A13" s="149" t="s">
        <v>96</v>
      </c>
      <c r="B13" s="49" t="s">
        <v>97</v>
      </c>
      <c r="C13" s="54">
        <v>304.60000000000002</v>
      </c>
      <c r="D13" s="54">
        <v>325.89999999999998</v>
      </c>
      <c r="E13" s="54">
        <v>308.2</v>
      </c>
      <c r="F13" s="54">
        <v>296.89999999999998</v>
      </c>
      <c r="G13" s="54">
        <v>295.8</v>
      </c>
      <c r="H13" s="54">
        <v>292.3</v>
      </c>
      <c r="I13" s="54">
        <v>301.5</v>
      </c>
      <c r="J13" s="54">
        <v>308.39999999999998</v>
      </c>
      <c r="K13" s="54">
        <v>309.5</v>
      </c>
      <c r="L13" s="54">
        <v>300.60000000000002</v>
      </c>
      <c r="M13" s="54">
        <v>294.89999999999998</v>
      </c>
      <c r="N13" s="54">
        <v>299.8</v>
      </c>
      <c r="O13" s="54">
        <v>298.10000000000002</v>
      </c>
      <c r="P13" s="54">
        <v>309.10000000000002</v>
      </c>
      <c r="Q13" s="54">
        <v>303.10000000000002</v>
      </c>
      <c r="R13" s="54">
        <v>302.7</v>
      </c>
      <c r="S13" s="54">
        <v>298.7</v>
      </c>
      <c r="T13" s="54">
        <v>297.3</v>
      </c>
      <c r="U13" s="54">
        <v>292.10000000000002</v>
      </c>
      <c r="V13" s="54">
        <v>290</v>
      </c>
      <c r="W13" s="54">
        <v>280.60000000000002</v>
      </c>
      <c r="X13" s="54">
        <v>263.89999999999998</v>
      </c>
      <c r="Y13" s="54">
        <v>255.8</v>
      </c>
      <c r="Z13" s="54">
        <v>198</v>
      </c>
      <c r="AA13" s="54">
        <v>161.6</v>
      </c>
      <c r="AB13" s="54">
        <v>186.1</v>
      </c>
      <c r="AC13" s="54">
        <v>181.5</v>
      </c>
      <c r="AD13" s="54">
        <v>180.5</v>
      </c>
      <c r="AE13" s="54">
        <v>197.3</v>
      </c>
      <c r="AF13" s="54">
        <v>188.1</v>
      </c>
      <c r="AG13" s="54">
        <v>172.9</v>
      </c>
      <c r="AH13" s="54">
        <v>156.19999999999999</v>
      </c>
      <c r="AI13" s="54">
        <v>155.1</v>
      </c>
      <c r="AJ13" s="54">
        <v>157.19999999999999</v>
      </c>
      <c r="AK13" s="54">
        <v>145.6</v>
      </c>
      <c r="AL13" s="54">
        <v>117.6</v>
      </c>
      <c r="AM13" s="54">
        <v>101.5</v>
      </c>
      <c r="AN13" s="54">
        <v>104.3</v>
      </c>
      <c r="AO13" s="54">
        <v>118.9</v>
      </c>
      <c r="AP13" s="54">
        <v>125.1</v>
      </c>
      <c r="AQ13" s="54">
        <v>143.19999999999999</v>
      </c>
      <c r="AR13" s="54">
        <v>153.1</v>
      </c>
      <c r="AS13" s="54">
        <v>142.6</v>
      </c>
      <c r="AT13" s="54">
        <v>144</v>
      </c>
      <c r="AU13" s="54">
        <v>147.1</v>
      </c>
      <c r="AV13" s="54">
        <v>159.19999999999999</v>
      </c>
      <c r="AW13" s="54">
        <v>146.9</v>
      </c>
      <c r="AX13" s="54">
        <v>160.6</v>
      </c>
      <c r="AY13" s="54">
        <v>163.6</v>
      </c>
      <c r="AZ13" s="54">
        <v>167.4443</v>
      </c>
      <c r="BA13" s="54">
        <v>160.08430000000001</v>
      </c>
      <c r="BB13" s="55">
        <v>166.99709999999999</v>
      </c>
      <c r="BC13" s="55">
        <v>167.0864</v>
      </c>
      <c r="BD13" s="55">
        <v>168.32329999999999</v>
      </c>
      <c r="BE13" s="55">
        <v>171.45169999999999</v>
      </c>
      <c r="BF13" s="55">
        <v>176.16069999999999</v>
      </c>
      <c r="BG13" s="55">
        <v>176.07859999999999</v>
      </c>
      <c r="BH13" s="55">
        <v>180.45419999999999</v>
      </c>
      <c r="BI13" s="55">
        <v>180.22280000000001</v>
      </c>
      <c r="BJ13" s="55">
        <v>172.5641</v>
      </c>
      <c r="BK13" s="55">
        <v>174.18530000000001</v>
      </c>
      <c r="BL13" s="55">
        <v>176.57490000000001</v>
      </c>
      <c r="BM13" s="55">
        <v>176.6379</v>
      </c>
      <c r="BN13" s="55">
        <v>177.42910000000001</v>
      </c>
      <c r="BO13" s="55">
        <v>179.2432</v>
      </c>
      <c r="BP13" s="55">
        <v>178.02170000000001</v>
      </c>
      <c r="BQ13" s="55">
        <v>178.8347</v>
      </c>
      <c r="BR13" s="55">
        <v>183.76730000000001</v>
      </c>
      <c r="BS13" s="55">
        <v>184.36269999999999</v>
      </c>
      <c r="BT13" s="55">
        <v>190.5239</v>
      </c>
      <c r="BU13" s="55">
        <v>189.90450000000001</v>
      </c>
      <c r="BV13" s="55">
        <v>182.58750000000001</v>
      </c>
    </row>
    <row r="14" spans="1:74" ht="11.15" customHeight="1" x14ac:dyDescent="0.25">
      <c r="A14" s="48" t="s">
        <v>15</v>
      </c>
      <c r="B14" s="49" t="s">
        <v>98</v>
      </c>
      <c r="C14" s="54">
        <v>306.89999999999998</v>
      </c>
      <c r="D14" s="54">
        <v>316.8</v>
      </c>
      <c r="E14" s="54">
        <v>297.7</v>
      </c>
      <c r="F14" s="54">
        <v>279.3</v>
      </c>
      <c r="G14" s="54">
        <v>270.8</v>
      </c>
      <c r="H14" s="54">
        <v>274.10000000000002</v>
      </c>
      <c r="I14" s="54">
        <v>289.39999999999998</v>
      </c>
      <c r="J14" s="54">
        <v>295.39999999999998</v>
      </c>
      <c r="K14" s="54">
        <v>297.3</v>
      </c>
      <c r="L14" s="54">
        <v>295.5</v>
      </c>
      <c r="M14" s="54">
        <v>291</v>
      </c>
      <c r="N14" s="54">
        <v>301.10000000000002</v>
      </c>
      <c r="O14" s="54">
        <v>305.89999999999998</v>
      </c>
      <c r="P14" s="54">
        <v>305.10000000000002</v>
      </c>
      <c r="Q14" s="54">
        <v>297.89999999999998</v>
      </c>
      <c r="R14" s="54">
        <v>291.10000000000002</v>
      </c>
      <c r="S14" s="54">
        <v>288.3</v>
      </c>
      <c r="T14" s="54">
        <v>287.8</v>
      </c>
      <c r="U14" s="54">
        <v>282.5</v>
      </c>
      <c r="V14" s="54">
        <v>278.39999999999998</v>
      </c>
      <c r="W14" s="54">
        <v>270.10000000000002</v>
      </c>
      <c r="X14" s="54">
        <v>247.6</v>
      </c>
      <c r="Y14" s="54">
        <v>237.1</v>
      </c>
      <c r="Z14" s="54">
        <v>205</v>
      </c>
      <c r="AA14" s="54">
        <v>166.9</v>
      </c>
      <c r="AB14" s="54">
        <v>185</v>
      </c>
      <c r="AC14" s="54">
        <v>184.7</v>
      </c>
      <c r="AD14" s="54">
        <v>174</v>
      </c>
      <c r="AE14" s="54">
        <v>185.2</v>
      </c>
      <c r="AF14" s="54">
        <v>181.3</v>
      </c>
      <c r="AG14" s="54">
        <v>165.4</v>
      </c>
      <c r="AH14" s="54">
        <v>146.1</v>
      </c>
      <c r="AI14" s="54">
        <v>143.80000000000001</v>
      </c>
      <c r="AJ14" s="54">
        <v>141.1</v>
      </c>
      <c r="AK14" s="54">
        <v>135.6</v>
      </c>
      <c r="AL14" s="54">
        <v>112.6</v>
      </c>
      <c r="AM14" s="54">
        <v>97.6</v>
      </c>
      <c r="AN14" s="54">
        <v>94.8</v>
      </c>
      <c r="AO14" s="54">
        <v>107</v>
      </c>
      <c r="AP14" s="54">
        <v>111.3</v>
      </c>
      <c r="AQ14" s="54">
        <v>129.1</v>
      </c>
      <c r="AR14" s="54">
        <v>140.4</v>
      </c>
      <c r="AS14" s="54">
        <v>130.5</v>
      </c>
      <c r="AT14" s="54">
        <v>130.69999999999999</v>
      </c>
      <c r="AU14" s="54">
        <v>134.1</v>
      </c>
      <c r="AV14" s="54">
        <v>144.30000000000001</v>
      </c>
      <c r="AW14" s="54">
        <v>138.6</v>
      </c>
      <c r="AX14" s="54">
        <v>150.69999999999999</v>
      </c>
      <c r="AY14" s="54">
        <v>156</v>
      </c>
      <c r="AZ14" s="54">
        <v>158.79220000000001</v>
      </c>
      <c r="BA14" s="54">
        <v>155.2808</v>
      </c>
      <c r="BB14" s="55">
        <v>157.0993</v>
      </c>
      <c r="BC14" s="55">
        <v>156.4119</v>
      </c>
      <c r="BD14" s="55">
        <v>158.9485</v>
      </c>
      <c r="BE14" s="55">
        <v>162.4325</v>
      </c>
      <c r="BF14" s="55">
        <v>165.35640000000001</v>
      </c>
      <c r="BG14" s="55">
        <v>166.69990000000001</v>
      </c>
      <c r="BH14" s="55">
        <v>170.5779</v>
      </c>
      <c r="BI14" s="55">
        <v>173.22710000000001</v>
      </c>
      <c r="BJ14" s="55">
        <v>171.1276</v>
      </c>
      <c r="BK14" s="55">
        <v>176.5746</v>
      </c>
      <c r="BL14" s="55">
        <v>173.45500000000001</v>
      </c>
      <c r="BM14" s="55">
        <v>171.24109999999999</v>
      </c>
      <c r="BN14" s="55">
        <v>168.6806</v>
      </c>
      <c r="BO14" s="55">
        <v>168.77440000000001</v>
      </c>
      <c r="BP14" s="55">
        <v>169.07050000000001</v>
      </c>
      <c r="BQ14" s="55">
        <v>170.21090000000001</v>
      </c>
      <c r="BR14" s="55">
        <v>172.93809999999999</v>
      </c>
      <c r="BS14" s="55">
        <v>174.7756</v>
      </c>
      <c r="BT14" s="55">
        <v>180.21799999999999</v>
      </c>
      <c r="BU14" s="55">
        <v>182.76419999999999</v>
      </c>
      <c r="BV14" s="55">
        <v>180.9666</v>
      </c>
    </row>
    <row r="15" spans="1:74" ht="11.15" customHeight="1" x14ac:dyDescent="0.25">
      <c r="A15" s="149"/>
      <c r="B15" s="45" t="s">
        <v>99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</row>
    <row r="16" spans="1:74" ht="11.15" customHeight="1" x14ac:dyDescent="0.25">
      <c r="A16" s="48" t="s">
        <v>23</v>
      </c>
      <c r="B16" s="49" t="s">
        <v>100</v>
      </c>
      <c r="C16" s="54">
        <v>311.7</v>
      </c>
      <c r="D16" s="54">
        <v>329.4</v>
      </c>
      <c r="E16" s="54">
        <v>307</v>
      </c>
      <c r="F16" s="54">
        <v>292.2</v>
      </c>
      <c r="G16" s="54">
        <v>278.7</v>
      </c>
      <c r="H16" s="54">
        <v>281.3</v>
      </c>
      <c r="I16" s="54">
        <v>290.8</v>
      </c>
      <c r="J16" s="54">
        <v>300.2</v>
      </c>
      <c r="K16" s="54">
        <v>304</v>
      </c>
      <c r="L16" s="54">
        <v>293.10000000000002</v>
      </c>
      <c r="M16" s="54">
        <v>288.3</v>
      </c>
      <c r="N16" s="54">
        <v>300.8</v>
      </c>
      <c r="O16" s="54">
        <v>298.7</v>
      </c>
      <c r="P16" s="54">
        <v>299.39999999999998</v>
      </c>
      <c r="Q16" s="54">
        <v>294.2</v>
      </c>
      <c r="R16" s="54">
        <v>293.10000000000002</v>
      </c>
      <c r="S16" s="54">
        <v>296.5</v>
      </c>
      <c r="T16" s="54">
        <v>294.5</v>
      </c>
      <c r="U16" s="54">
        <v>290.60000000000002</v>
      </c>
      <c r="V16" s="54">
        <v>291.60000000000002</v>
      </c>
      <c r="W16" s="54">
        <v>283.39999999999998</v>
      </c>
      <c r="X16" s="54">
        <v>257.60000000000002</v>
      </c>
      <c r="Y16" s="54">
        <v>243.3</v>
      </c>
      <c r="Z16" s="54">
        <v>202.8</v>
      </c>
      <c r="AA16" s="54">
        <v>163.30000000000001</v>
      </c>
      <c r="AB16" s="54">
        <v>174.7</v>
      </c>
      <c r="AC16" s="54">
        <v>176.6</v>
      </c>
      <c r="AD16" s="54">
        <v>173.9</v>
      </c>
      <c r="AE16" s="54">
        <v>197.9</v>
      </c>
      <c r="AF16" s="54">
        <v>185.5</v>
      </c>
      <c r="AG16" s="54">
        <v>169.4</v>
      </c>
      <c r="AH16" s="54">
        <v>151.6</v>
      </c>
      <c r="AI16" s="54">
        <v>146.5</v>
      </c>
      <c r="AJ16" s="54">
        <v>147.30000000000001</v>
      </c>
      <c r="AK16" s="54">
        <v>142.4</v>
      </c>
      <c r="AL16" s="54">
        <v>123.2</v>
      </c>
      <c r="AM16" s="54">
        <v>103.8</v>
      </c>
      <c r="AN16" s="54">
        <v>103.2</v>
      </c>
      <c r="AO16" s="54">
        <v>113.3</v>
      </c>
      <c r="AP16" s="54">
        <v>118.7</v>
      </c>
      <c r="AQ16" s="54">
        <v>134.19999999999999</v>
      </c>
      <c r="AR16" s="54">
        <v>146.4</v>
      </c>
      <c r="AS16" s="54">
        <v>139.30000000000001</v>
      </c>
      <c r="AT16" s="54">
        <v>133</v>
      </c>
      <c r="AU16" s="54">
        <v>139.4</v>
      </c>
      <c r="AV16" s="54">
        <v>150.6</v>
      </c>
      <c r="AW16" s="54">
        <v>142.6</v>
      </c>
      <c r="AX16" s="54">
        <v>153.9</v>
      </c>
      <c r="AY16" s="54">
        <v>158.30000000000001</v>
      </c>
      <c r="AZ16" s="54">
        <v>161.54150000000001</v>
      </c>
      <c r="BA16" s="54">
        <v>155.6328</v>
      </c>
      <c r="BB16" s="55">
        <v>160.55009999999999</v>
      </c>
      <c r="BC16" s="55">
        <v>161.92590000000001</v>
      </c>
      <c r="BD16" s="55">
        <v>162.9727</v>
      </c>
      <c r="BE16" s="55">
        <v>166.56989999999999</v>
      </c>
      <c r="BF16" s="55">
        <v>171.2577</v>
      </c>
      <c r="BG16" s="55">
        <v>171.58600000000001</v>
      </c>
      <c r="BH16" s="55">
        <v>174.79419999999999</v>
      </c>
      <c r="BI16" s="55">
        <v>174.89060000000001</v>
      </c>
      <c r="BJ16" s="55">
        <v>171.8245</v>
      </c>
      <c r="BK16" s="55">
        <v>174.09360000000001</v>
      </c>
      <c r="BL16" s="55">
        <v>172.51</v>
      </c>
      <c r="BM16" s="55">
        <v>172.2484</v>
      </c>
      <c r="BN16" s="55">
        <v>171.31469999999999</v>
      </c>
      <c r="BO16" s="55">
        <v>173.9896</v>
      </c>
      <c r="BP16" s="55">
        <v>172.70480000000001</v>
      </c>
      <c r="BQ16" s="55">
        <v>174.02180000000001</v>
      </c>
      <c r="BR16" s="55">
        <v>178.77719999999999</v>
      </c>
      <c r="BS16" s="55">
        <v>179.6978</v>
      </c>
      <c r="BT16" s="55">
        <v>184.5883</v>
      </c>
      <c r="BU16" s="55">
        <v>184.40440000000001</v>
      </c>
      <c r="BV16" s="55">
        <v>181.67</v>
      </c>
    </row>
    <row r="17" spans="1:74" ht="11.15" customHeight="1" x14ac:dyDescent="0.25">
      <c r="A17" s="48" t="s">
        <v>21</v>
      </c>
      <c r="B17" s="49" t="s">
        <v>101</v>
      </c>
      <c r="C17" s="54">
        <v>247.5</v>
      </c>
      <c r="D17" s="54">
        <v>257.8</v>
      </c>
      <c r="E17" s="54">
        <v>251.7</v>
      </c>
      <c r="F17" s="54">
        <v>235.4</v>
      </c>
      <c r="G17" s="54">
        <v>250.7</v>
      </c>
      <c r="H17" s="54">
        <v>245.4</v>
      </c>
      <c r="I17" s="54">
        <v>238.4</v>
      </c>
      <c r="J17" s="54">
        <v>250</v>
      </c>
      <c r="K17" s="54">
        <v>251.3</v>
      </c>
      <c r="L17" s="54">
        <v>253.2</v>
      </c>
      <c r="M17" s="54">
        <v>249.2</v>
      </c>
      <c r="N17" s="54">
        <v>245.8</v>
      </c>
      <c r="O17" s="54">
        <v>248.1</v>
      </c>
      <c r="P17" s="54">
        <v>253.2</v>
      </c>
      <c r="Q17" s="54">
        <v>247.6</v>
      </c>
      <c r="R17" s="54">
        <v>246.4</v>
      </c>
      <c r="S17" s="54">
        <v>242</v>
      </c>
      <c r="T17" s="54">
        <v>242.3</v>
      </c>
      <c r="U17" s="54">
        <v>245.5</v>
      </c>
      <c r="V17" s="54">
        <v>247.1</v>
      </c>
      <c r="W17" s="54">
        <v>236.2</v>
      </c>
      <c r="X17" s="54">
        <v>219.4</v>
      </c>
      <c r="Y17" s="54">
        <v>194.6</v>
      </c>
      <c r="Z17" s="54">
        <v>167.6</v>
      </c>
      <c r="AA17" s="54">
        <v>126.4</v>
      </c>
      <c r="AB17" s="54">
        <v>137.6</v>
      </c>
      <c r="AC17" s="54">
        <v>146.5</v>
      </c>
      <c r="AD17" s="54">
        <v>151.6</v>
      </c>
      <c r="AE17" s="54">
        <v>154.30000000000001</v>
      </c>
      <c r="AF17" s="54">
        <v>154.9</v>
      </c>
      <c r="AG17" s="54">
        <v>136.30000000000001</v>
      </c>
      <c r="AH17" s="54">
        <v>120.7</v>
      </c>
      <c r="AI17" s="54">
        <v>110.7</v>
      </c>
      <c r="AJ17" s="54">
        <v>109.4</v>
      </c>
      <c r="AK17" s="54">
        <v>104.3</v>
      </c>
      <c r="AL17" s="54">
        <v>91.9</v>
      </c>
      <c r="AM17" s="54">
        <v>71</v>
      </c>
      <c r="AN17" s="54">
        <v>63.2</v>
      </c>
      <c r="AO17" s="54">
        <v>69.3</v>
      </c>
      <c r="AP17" s="54">
        <v>78.2</v>
      </c>
      <c r="AQ17" s="54">
        <v>92.2</v>
      </c>
      <c r="AR17" s="54">
        <v>98.3</v>
      </c>
      <c r="AS17" s="54">
        <v>103</v>
      </c>
      <c r="AT17" s="54">
        <v>99</v>
      </c>
      <c r="AU17" s="54">
        <v>107.6</v>
      </c>
      <c r="AV17" s="54">
        <v>111.5</v>
      </c>
      <c r="AW17" s="54">
        <v>110.6</v>
      </c>
      <c r="AX17" s="54">
        <v>123</v>
      </c>
      <c r="AY17" s="54">
        <v>130.9</v>
      </c>
      <c r="AZ17" s="54">
        <v>131.58590000000001</v>
      </c>
      <c r="BA17" s="54">
        <v>123.12350000000001</v>
      </c>
      <c r="BB17" s="55">
        <v>120.6225</v>
      </c>
      <c r="BC17" s="55">
        <v>122.4966</v>
      </c>
      <c r="BD17" s="55">
        <v>125.22069999999999</v>
      </c>
      <c r="BE17" s="55">
        <v>125.5587</v>
      </c>
      <c r="BF17" s="55">
        <v>130.0361</v>
      </c>
      <c r="BG17" s="55">
        <v>128.9906</v>
      </c>
      <c r="BH17" s="55">
        <v>127.0222</v>
      </c>
      <c r="BI17" s="55">
        <v>129.7354</v>
      </c>
      <c r="BJ17" s="55">
        <v>130.1986</v>
      </c>
      <c r="BK17" s="55">
        <v>129.19550000000001</v>
      </c>
      <c r="BL17" s="55">
        <v>131.30629999999999</v>
      </c>
      <c r="BM17" s="55">
        <v>128.6249</v>
      </c>
      <c r="BN17" s="55">
        <v>127.34139999999999</v>
      </c>
      <c r="BO17" s="55">
        <v>130.97900000000001</v>
      </c>
      <c r="BP17" s="55">
        <v>132.93369999999999</v>
      </c>
      <c r="BQ17" s="55">
        <v>131.46369999999999</v>
      </c>
      <c r="BR17" s="55">
        <v>136.65090000000001</v>
      </c>
      <c r="BS17" s="55">
        <v>135.94409999999999</v>
      </c>
      <c r="BT17" s="55">
        <v>135.53970000000001</v>
      </c>
      <c r="BU17" s="55">
        <v>138.89859999999999</v>
      </c>
      <c r="BV17" s="55">
        <v>139.5933</v>
      </c>
    </row>
    <row r="18" spans="1:74" ht="11.15" customHeight="1" x14ac:dyDescent="0.25">
      <c r="A18" s="48"/>
      <c r="B18" s="56" t="s">
        <v>102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</row>
    <row r="19" spans="1:74" ht="11.15" customHeight="1" x14ac:dyDescent="0.25">
      <c r="A19" s="48" t="s">
        <v>103</v>
      </c>
      <c r="B19" s="49" t="s">
        <v>104</v>
      </c>
      <c r="C19" s="54">
        <v>331.85</v>
      </c>
      <c r="D19" s="54">
        <v>367</v>
      </c>
      <c r="E19" s="54">
        <v>371.125</v>
      </c>
      <c r="F19" s="54">
        <v>357.02</v>
      </c>
      <c r="G19" s="54">
        <v>361.47500000000002</v>
      </c>
      <c r="H19" s="54">
        <v>362.6</v>
      </c>
      <c r="I19" s="54">
        <v>359.1</v>
      </c>
      <c r="J19" s="54">
        <v>357.375</v>
      </c>
      <c r="K19" s="54">
        <v>353.24</v>
      </c>
      <c r="L19" s="54">
        <v>334.375</v>
      </c>
      <c r="M19" s="54">
        <v>324.27499999999998</v>
      </c>
      <c r="N19" s="54">
        <v>327.64</v>
      </c>
      <c r="O19" s="54">
        <v>331.25</v>
      </c>
      <c r="P19" s="54">
        <v>335.625</v>
      </c>
      <c r="Q19" s="54">
        <v>353.32</v>
      </c>
      <c r="R19" s="54">
        <v>366.07499999999999</v>
      </c>
      <c r="S19" s="54">
        <v>367.27499999999998</v>
      </c>
      <c r="T19" s="54">
        <v>369.16</v>
      </c>
      <c r="U19" s="54">
        <v>361.125</v>
      </c>
      <c r="V19" s="54">
        <v>348.65</v>
      </c>
      <c r="W19" s="54">
        <v>340.62</v>
      </c>
      <c r="X19" s="54">
        <v>317.05</v>
      </c>
      <c r="Y19" s="54">
        <v>291.22500000000002</v>
      </c>
      <c r="Z19" s="54">
        <v>254.26</v>
      </c>
      <c r="AA19" s="54">
        <v>211.57499999999999</v>
      </c>
      <c r="AB19" s="54">
        <v>221.625</v>
      </c>
      <c r="AC19" s="54">
        <v>246.36</v>
      </c>
      <c r="AD19" s="54">
        <v>246.9</v>
      </c>
      <c r="AE19" s="54">
        <v>271.82499999999999</v>
      </c>
      <c r="AF19" s="54">
        <v>280.16000000000003</v>
      </c>
      <c r="AG19" s="54">
        <v>279.35000000000002</v>
      </c>
      <c r="AH19" s="54">
        <v>263.62</v>
      </c>
      <c r="AI19" s="54">
        <v>236.52500000000001</v>
      </c>
      <c r="AJ19" s="54">
        <v>229</v>
      </c>
      <c r="AK19" s="54">
        <v>215.8</v>
      </c>
      <c r="AL19" s="54">
        <v>203.75</v>
      </c>
      <c r="AM19" s="54">
        <v>194.85</v>
      </c>
      <c r="AN19" s="54">
        <v>176.36</v>
      </c>
      <c r="AO19" s="54">
        <v>196.875</v>
      </c>
      <c r="AP19" s="54">
        <v>211.27500000000001</v>
      </c>
      <c r="AQ19" s="54">
        <v>226.82</v>
      </c>
      <c r="AR19" s="54">
        <v>236.55</v>
      </c>
      <c r="AS19" s="54">
        <v>223.9</v>
      </c>
      <c r="AT19" s="54">
        <v>217.76</v>
      </c>
      <c r="AU19" s="54">
        <v>221.85</v>
      </c>
      <c r="AV19" s="54">
        <v>224.94</v>
      </c>
      <c r="AW19" s="54">
        <v>218.15</v>
      </c>
      <c r="AX19" s="54">
        <v>225.42500000000001</v>
      </c>
      <c r="AY19" s="54">
        <v>234.9</v>
      </c>
      <c r="AZ19" s="54">
        <v>230.4</v>
      </c>
      <c r="BA19" s="54">
        <v>232.5</v>
      </c>
      <c r="BB19" s="55">
        <v>239.37819999999999</v>
      </c>
      <c r="BC19" s="55">
        <v>245.1199</v>
      </c>
      <c r="BD19" s="55">
        <v>250.02199999999999</v>
      </c>
      <c r="BE19" s="55">
        <v>250.75210000000001</v>
      </c>
      <c r="BF19" s="55">
        <v>249.02369999999999</v>
      </c>
      <c r="BG19" s="55">
        <v>243.32939999999999</v>
      </c>
      <c r="BH19" s="55">
        <v>237.99379999999999</v>
      </c>
      <c r="BI19" s="55">
        <v>230.59540000000001</v>
      </c>
      <c r="BJ19" s="55">
        <v>224.11799999999999</v>
      </c>
      <c r="BK19" s="55">
        <v>223.19659999999999</v>
      </c>
      <c r="BL19" s="55">
        <v>225.39769999999999</v>
      </c>
      <c r="BM19" s="55">
        <v>236.36250000000001</v>
      </c>
      <c r="BN19" s="55">
        <v>247.20339999999999</v>
      </c>
      <c r="BO19" s="55">
        <v>254.46</v>
      </c>
      <c r="BP19" s="55">
        <v>258.04219999999998</v>
      </c>
      <c r="BQ19" s="55">
        <v>256.41460000000001</v>
      </c>
      <c r="BR19" s="55">
        <v>255.79239999999999</v>
      </c>
      <c r="BS19" s="55">
        <v>250.3338</v>
      </c>
      <c r="BT19" s="55">
        <v>246.74760000000001</v>
      </c>
      <c r="BU19" s="55">
        <v>239.8169</v>
      </c>
      <c r="BV19" s="55">
        <v>232.15819999999999</v>
      </c>
    </row>
    <row r="20" spans="1:74" ht="11.15" customHeight="1" x14ac:dyDescent="0.25">
      <c r="A20" s="48" t="s">
        <v>13</v>
      </c>
      <c r="B20" s="49" t="s">
        <v>105</v>
      </c>
      <c r="C20" s="54">
        <v>339.07499999999999</v>
      </c>
      <c r="D20" s="54">
        <v>373.6</v>
      </c>
      <c r="E20" s="54">
        <v>377.875</v>
      </c>
      <c r="F20" s="54">
        <v>363.82</v>
      </c>
      <c r="G20" s="54">
        <v>367.5</v>
      </c>
      <c r="H20" s="54">
        <v>368.85</v>
      </c>
      <c r="I20" s="54">
        <v>366.06</v>
      </c>
      <c r="J20" s="54">
        <v>364.47500000000002</v>
      </c>
      <c r="K20" s="54">
        <v>360.42</v>
      </c>
      <c r="L20" s="54">
        <v>341.95</v>
      </c>
      <c r="M20" s="54">
        <v>332.17500000000001</v>
      </c>
      <c r="N20" s="54">
        <v>335.68</v>
      </c>
      <c r="O20" s="54">
        <v>339.2</v>
      </c>
      <c r="P20" s="54">
        <v>343.42500000000001</v>
      </c>
      <c r="Q20" s="54">
        <v>360.58</v>
      </c>
      <c r="R20" s="54">
        <v>373.52499999999998</v>
      </c>
      <c r="S20" s="54">
        <v>375</v>
      </c>
      <c r="T20" s="54">
        <v>376.6</v>
      </c>
      <c r="U20" s="54">
        <v>368.82499999999999</v>
      </c>
      <c r="V20" s="54">
        <v>356.45</v>
      </c>
      <c r="W20" s="54">
        <v>348.42</v>
      </c>
      <c r="X20" s="54">
        <v>325.45</v>
      </c>
      <c r="Y20" s="54">
        <v>299.67500000000001</v>
      </c>
      <c r="Z20" s="54">
        <v>263.24</v>
      </c>
      <c r="AA20" s="54">
        <v>220.75</v>
      </c>
      <c r="AB20" s="54">
        <v>230.07499999999999</v>
      </c>
      <c r="AC20" s="54">
        <v>254.64</v>
      </c>
      <c r="AD20" s="54">
        <v>255.47499999999999</v>
      </c>
      <c r="AE20" s="54">
        <v>280.22500000000002</v>
      </c>
      <c r="AF20" s="54">
        <v>288.48</v>
      </c>
      <c r="AG20" s="54">
        <v>287.95</v>
      </c>
      <c r="AH20" s="54">
        <v>272.60000000000002</v>
      </c>
      <c r="AI20" s="54">
        <v>246.15</v>
      </c>
      <c r="AJ20" s="54">
        <v>238.67500000000001</v>
      </c>
      <c r="AK20" s="54">
        <v>226.02</v>
      </c>
      <c r="AL20" s="54">
        <v>214.42500000000001</v>
      </c>
      <c r="AM20" s="54">
        <v>205.65</v>
      </c>
      <c r="AN20" s="54">
        <v>187.2</v>
      </c>
      <c r="AO20" s="54">
        <v>207.07499999999999</v>
      </c>
      <c r="AP20" s="54">
        <v>221.57499999999999</v>
      </c>
      <c r="AQ20" s="54">
        <v>237.1</v>
      </c>
      <c r="AR20" s="54">
        <v>246.7</v>
      </c>
      <c r="AS20" s="54">
        <v>234.5</v>
      </c>
      <c r="AT20" s="54">
        <v>228.38</v>
      </c>
      <c r="AU20" s="54">
        <v>232.65</v>
      </c>
      <c r="AV20" s="54">
        <v>235.92</v>
      </c>
      <c r="AW20" s="54">
        <v>229.5</v>
      </c>
      <c r="AX20" s="54">
        <v>236.55</v>
      </c>
      <c r="AY20" s="54">
        <v>245.84</v>
      </c>
      <c r="AZ20" s="54">
        <v>241.6</v>
      </c>
      <c r="BA20" s="54">
        <v>243.67500000000001</v>
      </c>
      <c r="BB20" s="55">
        <v>250.33320000000001</v>
      </c>
      <c r="BC20" s="55">
        <v>255.95259999999999</v>
      </c>
      <c r="BD20" s="55">
        <v>260.63240000000002</v>
      </c>
      <c r="BE20" s="55">
        <v>261.48450000000003</v>
      </c>
      <c r="BF20" s="55">
        <v>259.77269999999999</v>
      </c>
      <c r="BG20" s="55">
        <v>254.15110000000001</v>
      </c>
      <c r="BH20" s="55">
        <v>248.9914</v>
      </c>
      <c r="BI20" s="55">
        <v>241.74789999999999</v>
      </c>
      <c r="BJ20" s="55">
        <v>235.4444</v>
      </c>
      <c r="BK20" s="55">
        <v>234.40600000000001</v>
      </c>
      <c r="BL20" s="55">
        <v>236.62289999999999</v>
      </c>
      <c r="BM20" s="55">
        <v>247.37039999999999</v>
      </c>
      <c r="BN20" s="55">
        <v>258.24400000000003</v>
      </c>
      <c r="BO20" s="55">
        <v>265.53930000000003</v>
      </c>
      <c r="BP20" s="55">
        <v>269.00779999999997</v>
      </c>
      <c r="BQ20" s="55">
        <v>267.57940000000002</v>
      </c>
      <c r="BR20" s="55">
        <v>267.02109999999999</v>
      </c>
      <c r="BS20" s="55">
        <v>261.66570000000002</v>
      </c>
      <c r="BT20" s="55">
        <v>258.27050000000003</v>
      </c>
      <c r="BU20" s="55">
        <v>251.5034</v>
      </c>
      <c r="BV20" s="55">
        <v>244.0274</v>
      </c>
    </row>
    <row r="21" spans="1:74" ht="11.15" customHeight="1" x14ac:dyDescent="0.25">
      <c r="A21" s="48" t="s">
        <v>19</v>
      </c>
      <c r="B21" s="49" t="s">
        <v>106</v>
      </c>
      <c r="C21" s="54">
        <v>390.85</v>
      </c>
      <c r="D21" s="54">
        <v>411.05</v>
      </c>
      <c r="E21" s="54">
        <v>406.77499999999998</v>
      </c>
      <c r="F21" s="54">
        <v>393</v>
      </c>
      <c r="G21" s="54">
        <v>387.02499999999998</v>
      </c>
      <c r="H21" s="54">
        <v>384.92500000000001</v>
      </c>
      <c r="I21" s="54">
        <v>386.6</v>
      </c>
      <c r="J21" s="54">
        <v>390.45</v>
      </c>
      <c r="K21" s="54">
        <v>396.08</v>
      </c>
      <c r="L21" s="54">
        <v>388.47500000000002</v>
      </c>
      <c r="M21" s="54">
        <v>383.875</v>
      </c>
      <c r="N21" s="54">
        <v>388.18</v>
      </c>
      <c r="O21" s="54">
        <v>389.32499999999999</v>
      </c>
      <c r="P21" s="54">
        <v>398.35</v>
      </c>
      <c r="Q21" s="54">
        <v>400.06</v>
      </c>
      <c r="R21" s="54">
        <v>396.42500000000001</v>
      </c>
      <c r="S21" s="54">
        <v>394.27499999999998</v>
      </c>
      <c r="T21" s="54">
        <v>390.62</v>
      </c>
      <c r="U21" s="54">
        <v>388.35</v>
      </c>
      <c r="V21" s="54">
        <v>383.8</v>
      </c>
      <c r="W21" s="54">
        <v>379.24</v>
      </c>
      <c r="X21" s="54">
        <v>368.05</v>
      </c>
      <c r="Y21" s="54">
        <v>364.72500000000002</v>
      </c>
      <c r="Z21" s="54">
        <v>341.06</v>
      </c>
      <c r="AA21" s="54">
        <v>299.72500000000002</v>
      </c>
      <c r="AB21" s="54">
        <v>285.77499999999998</v>
      </c>
      <c r="AC21" s="54">
        <v>289.7</v>
      </c>
      <c r="AD21" s="54">
        <v>278.22500000000002</v>
      </c>
      <c r="AE21" s="54">
        <v>288.75</v>
      </c>
      <c r="AF21" s="54">
        <v>287.3</v>
      </c>
      <c r="AG21" s="54">
        <v>278.77499999999998</v>
      </c>
      <c r="AH21" s="54">
        <v>259.5</v>
      </c>
      <c r="AI21" s="54">
        <v>250.5</v>
      </c>
      <c r="AJ21" s="54">
        <v>251.92500000000001</v>
      </c>
      <c r="AK21" s="54">
        <v>246.7</v>
      </c>
      <c r="AL21" s="54">
        <v>230.9</v>
      </c>
      <c r="AM21" s="54">
        <v>214.27500000000001</v>
      </c>
      <c r="AN21" s="54">
        <v>199.82</v>
      </c>
      <c r="AO21" s="54">
        <v>209</v>
      </c>
      <c r="AP21" s="54">
        <v>215.15</v>
      </c>
      <c r="AQ21" s="54">
        <v>231.46</v>
      </c>
      <c r="AR21" s="54">
        <v>242.25</v>
      </c>
      <c r="AS21" s="54">
        <v>240.45</v>
      </c>
      <c r="AT21" s="54">
        <v>235.06</v>
      </c>
      <c r="AU21" s="54">
        <v>239.42500000000001</v>
      </c>
      <c r="AV21" s="54">
        <v>245.44</v>
      </c>
      <c r="AW21" s="54">
        <v>243.85</v>
      </c>
      <c r="AX21" s="54">
        <v>251</v>
      </c>
      <c r="AY21" s="54">
        <v>257.98</v>
      </c>
      <c r="AZ21" s="54">
        <v>256.8</v>
      </c>
      <c r="BA21" s="54">
        <v>255.35</v>
      </c>
      <c r="BB21" s="55">
        <v>263.07470000000001</v>
      </c>
      <c r="BC21" s="55">
        <v>264.86279999999999</v>
      </c>
      <c r="BD21" s="55">
        <v>267.25529999999998</v>
      </c>
      <c r="BE21" s="55">
        <v>271.30419999999998</v>
      </c>
      <c r="BF21" s="55">
        <v>274.77870000000001</v>
      </c>
      <c r="BG21" s="55">
        <v>276.42070000000001</v>
      </c>
      <c r="BH21" s="55">
        <v>278.7199</v>
      </c>
      <c r="BI21" s="55">
        <v>280.89980000000003</v>
      </c>
      <c r="BJ21" s="55">
        <v>281.07670000000002</v>
      </c>
      <c r="BK21" s="55">
        <v>278.21460000000002</v>
      </c>
      <c r="BL21" s="55">
        <v>277.95960000000002</v>
      </c>
      <c r="BM21" s="55">
        <v>281.76870000000002</v>
      </c>
      <c r="BN21" s="55">
        <v>280.53480000000002</v>
      </c>
      <c r="BO21" s="55">
        <v>281.334</v>
      </c>
      <c r="BP21" s="55">
        <v>282.26780000000002</v>
      </c>
      <c r="BQ21" s="55">
        <v>283.0575</v>
      </c>
      <c r="BR21" s="55">
        <v>285.57569999999998</v>
      </c>
      <c r="BS21" s="55">
        <v>287.93849999999998</v>
      </c>
      <c r="BT21" s="55">
        <v>291.10820000000001</v>
      </c>
      <c r="BU21" s="55">
        <v>293.53410000000002</v>
      </c>
      <c r="BV21" s="55">
        <v>293.91570000000002</v>
      </c>
    </row>
    <row r="22" spans="1:74" ht="11.15" customHeight="1" x14ac:dyDescent="0.25">
      <c r="A22" s="48" t="s">
        <v>107</v>
      </c>
      <c r="B22" s="49" t="s">
        <v>98</v>
      </c>
      <c r="C22" s="54">
        <v>384.1</v>
      </c>
      <c r="D22" s="54">
        <v>396.5</v>
      </c>
      <c r="E22" s="54">
        <v>387.9</v>
      </c>
      <c r="F22" s="54">
        <v>370.1</v>
      </c>
      <c r="G22" s="54">
        <v>359.9</v>
      </c>
      <c r="H22" s="54">
        <v>356.9</v>
      </c>
      <c r="I22" s="54">
        <v>360.4</v>
      </c>
      <c r="J22" s="54">
        <v>365.1</v>
      </c>
      <c r="K22" s="54">
        <v>369.4</v>
      </c>
      <c r="L22" s="54">
        <v>368.4</v>
      </c>
      <c r="M22" s="54">
        <v>368.3</v>
      </c>
      <c r="N22" s="54">
        <v>377.2</v>
      </c>
      <c r="O22" s="54">
        <v>390.4</v>
      </c>
      <c r="P22" s="54">
        <v>407.2</v>
      </c>
      <c r="Q22" s="54">
        <v>395.2</v>
      </c>
      <c r="R22" s="54">
        <v>383</v>
      </c>
      <c r="S22" s="54">
        <v>381.5</v>
      </c>
      <c r="T22" s="54">
        <v>377.9</v>
      </c>
      <c r="U22" s="54">
        <v>375.3</v>
      </c>
      <c r="V22" s="54">
        <v>370.5</v>
      </c>
      <c r="W22" s="54">
        <v>364.2</v>
      </c>
      <c r="X22" s="54">
        <v>351.5</v>
      </c>
      <c r="Y22" s="54">
        <v>338.4</v>
      </c>
      <c r="Z22" s="54">
        <v>313.8</v>
      </c>
      <c r="AA22" s="54">
        <v>281.10000000000002</v>
      </c>
      <c r="AB22" s="54">
        <v>286.39999999999998</v>
      </c>
      <c r="AC22" s="54">
        <v>301.89999999999998</v>
      </c>
      <c r="AD22" s="54">
        <v>275.5</v>
      </c>
      <c r="AE22" s="54">
        <v>278.8</v>
      </c>
      <c r="AF22" s="54">
        <v>274.3</v>
      </c>
      <c r="AG22" s="54">
        <v>265.10000000000002</v>
      </c>
      <c r="AH22" s="54">
        <v>243.7</v>
      </c>
      <c r="AI22" s="54">
        <v>237.6</v>
      </c>
      <c r="AJ22" s="54">
        <v>235</v>
      </c>
      <c r="AK22" s="54">
        <v>230.2</v>
      </c>
      <c r="AL22" s="54">
        <v>211.4</v>
      </c>
      <c r="AM22" s="54">
        <v>197</v>
      </c>
      <c r="AN22" s="54">
        <v>192.3</v>
      </c>
      <c r="AO22" s="54">
        <v>194.7</v>
      </c>
      <c r="AP22" s="54">
        <v>198.9</v>
      </c>
      <c r="AQ22" s="54">
        <v>209.7</v>
      </c>
      <c r="AR22" s="54">
        <v>215.5</v>
      </c>
      <c r="AS22" s="54">
        <v>213</v>
      </c>
      <c r="AT22" s="54">
        <v>207.3</v>
      </c>
      <c r="AU22" s="54">
        <v>212.2</v>
      </c>
      <c r="AV22" s="54">
        <v>228.8</v>
      </c>
      <c r="AW22" s="54">
        <v>225.6</v>
      </c>
      <c r="AX22" s="54">
        <v>239.4</v>
      </c>
      <c r="AY22" s="54">
        <v>248.2</v>
      </c>
      <c r="AZ22" s="54">
        <v>252.45670000000001</v>
      </c>
      <c r="BA22" s="54">
        <v>255.26300000000001</v>
      </c>
      <c r="BB22" s="55">
        <v>253.0068</v>
      </c>
      <c r="BC22" s="55">
        <v>251.56399999999999</v>
      </c>
      <c r="BD22" s="55">
        <v>253.9169</v>
      </c>
      <c r="BE22" s="55">
        <v>257.31169999999997</v>
      </c>
      <c r="BF22" s="55">
        <v>260.59460000000001</v>
      </c>
      <c r="BG22" s="55">
        <v>262.31020000000001</v>
      </c>
      <c r="BH22" s="55">
        <v>266.55059999999997</v>
      </c>
      <c r="BI22" s="55">
        <v>271.4271</v>
      </c>
      <c r="BJ22" s="55">
        <v>273.7097</v>
      </c>
      <c r="BK22" s="55">
        <v>278.35379999999998</v>
      </c>
      <c r="BL22" s="55">
        <v>275.83210000000003</v>
      </c>
      <c r="BM22" s="55">
        <v>273.9248</v>
      </c>
      <c r="BN22" s="55">
        <v>267.697</v>
      </c>
      <c r="BO22" s="55">
        <v>265.34440000000001</v>
      </c>
      <c r="BP22" s="55">
        <v>265.20389999999998</v>
      </c>
      <c r="BQ22" s="55">
        <v>266.04390000000001</v>
      </c>
      <c r="BR22" s="55">
        <v>268.23259999999999</v>
      </c>
      <c r="BS22" s="55">
        <v>269.73590000000002</v>
      </c>
      <c r="BT22" s="55">
        <v>274.78809999999999</v>
      </c>
      <c r="BU22" s="55">
        <v>279.65750000000003</v>
      </c>
      <c r="BV22" s="55">
        <v>282.16340000000002</v>
      </c>
    </row>
    <row r="23" spans="1:74" ht="11.15" customHeight="1" x14ac:dyDescent="0.25">
      <c r="A23" s="149"/>
      <c r="B23" s="59" t="s">
        <v>108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1"/>
      <c r="AZ23" s="61"/>
      <c r="BA23" s="61"/>
      <c r="BB23" s="62"/>
      <c r="BC23" s="62"/>
      <c r="BD23" s="62"/>
      <c r="BE23" s="62"/>
      <c r="BF23" s="62"/>
      <c r="BG23" s="63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</row>
    <row r="24" spans="1:74" ht="11.15" customHeight="1" x14ac:dyDescent="0.25">
      <c r="A24" s="48" t="s">
        <v>109</v>
      </c>
      <c r="B24" s="49" t="s">
        <v>110</v>
      </c>
      <c r="C24" s="50">
        <v>3.422212</v>
      </c>
      <c r="D24" s="50">
        <v>3.4232399999999998</v>
      </c>
      <c r="E24" s="50">
        <v>3.9166799999999999</v>
      </c>
      <c r="F24" s="50">
        <v>4.282648</v>
      </c>
      <c r="G24" s="50">
        <v>4.1541480000000002</v>
      </c>
      <c r="H24" s="50">
        <v>3.933128</v>
      </c>
      <c r="I24" s="50">
        <v>3.7244440000000001</v>
      </c>
      <c r="J24" s="50">
        <v>3.5209000000000001</v>
      </c>
      <c r="K24" s="50">
        <v>3.720332</v>
      </c>
      <c r="L24" s="50">
        <v>3.7799559999999999</v>
      </c>
      <c r="M24" s="50">
        <v>3.7398639999999999</v>
      </c>
      <c r="N24" s="50">
        <v>4.3587199999999999</v>
      </c>
      <c r="O24" s="50">
        <v>4.8638159999999999</v>
      </c>
      <c r="P24" s="50">
        <v>6.1909679999999998</v>
      </c>
      <c r="Q24" s="50">
        <v>5.0598960000000002</v>
      </c>
      <c r="R24" s="50">
        <v>4.8070560000000002</v>
      </c>
      <c r="S24" s="50">
        <v>4.7275919999999996</v>
      </c>
      <c r="T24" s="50">
        <v>4.7348160000000004</v>
      </c>
      <c r="U24" s="50">
        <v>4.1785680000000003</v>
      </c>
      <c r="V24" s="50">
        <v>4.0371839999999999</v>
      </c>
      <c r="W24" s="50">
        <v>4.0495679999999998</v>
      </c>
      <c r="X24" s="50">
        <v>3.9019919999999999</v>
      </c>
      <c r="Y24" s="50">
        <v>4.2539040000000004</v>
      </c>
      <c r="Z24" s="50">
        <v>3.5934240000000002</v>
      </c>
      <c r="AA24" s="50">
        <v>3.0898080000000001</v>
      </c>
      <c r="AB24" s="50">
        <v>2.9649359999999998</v>
      </c>
      <c r="AC24" s="50">
        <v>2.921592</v>
      </c>
      <c r="AD24" s="50">
        <v>2.6935199999999999</v>
      </c>
      <c r="AE24" s="50">
        <v>2.9401679999999999</v>
      </c>
      <c r="AF24" s="50">
        <v>2.8730880000000001</v>
      </c>
      <c r="AG24" s="50">
        <v>2.9298479999999998</v>
      </c>
      <c r="AH24" s="50">
        <v>2.862768</v>
      </c>
      <c r="AI24" s="50">
        <v>2.74512</v>
      </c>
      <c r="AJ24" s="50">
        <v>2.4159120000000001</v>
      </c>
      <c r="AK24" s="50">
        <v>2.1599759999999999</v>
      </c>
      <c r="AL24" s="50">
        <v>1.9907280000000001</v>
      </c>
      <c r="AM24" s="50">
        <v>2.3560560000000002</v>
      </c>
      <c r="AN24" s="50">
        <v>2.052648</v>
      </c>
      <c r="AO24" s="50">
        <v>1.7843279999999999</v>
      </c>
      <c r="AP24" s="50">
        <v>1.9783440000000001</v>
      </c>
      <c r="AQ24" s="50">
        <v>1.9835039999999999</v>
      </c>
      <c r="AR24" s="50">
        <v>2.6697839999999999</v>
      </c>
      <c r="AS24" s="50">
        <v>2.9123039999999998</v>
      </c>
      <c r="AT24" s="50">
        <v>2.9123039999999998</v>
      </c>
      <c r="AU24" s="50">
        <v>3.0877439999999998</v>
      </c>
      <c r="AV24" s="50">
        <v>3.0722640000000001</v>
      </c>
      <c r="AW24" s="50">
        <v>2.6295359999999999</v>
      </c>
      <c r="AX24" s="50">
        <v>3.7059120000000001</v>
      </c>
      <c r="AY24" s="50">
        <v>3.4097279999999999</v>
      </c>
      <c r="AZ24" s="50">
        <v>2.9432640000000001</v>
      </c>
      <c r="BA24" s="50">
        <v>2.9721600000000001</v>
      </c>
      <c r="BB24" s="51">
        <v>3.1266799999999999</v>
      </c>
      <c r="BC24" s="51">
        <v>3.1268159999999998</v>
      </c>
      <c r="BD24" s="51">
        <v>3.1475490000000002</v>
      </c>
      <c r="BE24" s="51">
        <v>3.1785100000000002</v>
      </c>
      <c r="BF24" s="51">
        <v>3.1784500000000002</v>
      </c>
      <c r="BG24" s="51">
        <v>3.1267659999999999</v>
      </c>
      <c r="BH24" s="51">
        <v>3.21923</v>
      </c>
      <c r="BI24" s="51">
        <v>3.363416</v>
      </c>
      <c r="BJ24" s="51">
        <v>3.5592419999999998</v>
      </c>
      <c r="BK24" s="51">
        <v>3.67252</v>
      </c>
      <c r="BL24" s="51">
        <v>3.672247</v>
      </c>
      <c r="BM24" s="51">
        <v>3.6327470000000002</v>
      </c>
      <c r="BN24" s="51">
        <v>3.4792450000000001</v>
      </c>
      <c r="BO24" s="51">
        <v>3.4385370000000002</v>
      </c>
      <c r="BP24" s="51">
        <v>3.437624</v>
      </c>
      <c r="BQ24" s="51">
        <v>3.457697</v>
      </c>
      <c r="BR24" s="51">
        <v>3.4573429999999998</v>
      </c>
      <c r="BS24" s="51">
        <v>3.5091399999999999</v>
      </c>
      <c r="BT24" s="51">
        <v>3.551364</v>
      </c>
      <c r="BU24" s="51">
        <v>3.665432</v>
      </c>
      <c r="BV24" s="51">
        <v>3.8102809999999998</v>
      </c>
    </row>
    <row r="25" spans="1:74" ht="11.15" customHeight="1" x14ac:dyDescent="0.25">
      <c r="A25" s="48" t="s">
        <v>111</v>
      </c>
      <c r="B25" s="49" t="s">
        <v>112</v>
      </c>
      <c r="C25" s="50">
        <v>3.3290000000000002</v>
      </c>
      <c r="D25" s="50">
        <v>3.33</v>
      </c>
      <c r="E25" s="50">
        <v>3.81</v>
      </c>
      <c r="F25" s="50">
        <v>4.1660000000000004</v>
      </c>
      <c r="G25" s="50">
        <v>4.0410000000000004</v>
      </c>
      <c r="H25" s="50">
        <v>3.8260000000000001</v>
      </c>
      <c r="I25" s="50">
        <v>3.6230000000000002</v>
      </c>
      <c r="J25" s="50">
        <v>3.4249999999999998</v>
      </c>
      <c r="K25" s="50">
        <v>3.6190000000000002</v>
      </c>
      <c r="L25" s="50">
        <v>3.677</v>
      </c>
      <c r="M25" s="50">
        <v>3.6379999999999999</v>
      </c>
      <c r="N25" s="50">
        <v>4.24</v>
      </c>
      <c r="O25" s="50">
        <v>4.7130000000000001</v>
      </c>
      <c r="P25" s="50">
        <v>5.9989999999999997</v>
      </c>
      <c r="Q25" s="50">
        <v>4.9029999999999996</v>
      </c>
      <c r="R25" s="50">
        <v>4.6580000000000004</v>
      </c>
      <c r="S25" s="50">
        <v>4.5810000000000004</v>
      </c>
      <c r="T25" s="50">
        <v>4.5880000000000001</v>
      </c>
      <c r="U25" s="50">
        <v>4.0490000000000004</v>
      </c>
      <c r="V25" s="50">
        <v>3.9119999999999999</v>
      </c>
      <c r="W25" s="50">
        <v>3.9239999999999999</v>
      </c>
      <c r="X25" s="50">
        <v>3.7810000000000001</v>
      </c>
      <c r="Y25" s="50">
        <v>4.1219999999999999</v>
      </c>
      <c r="Z25" s="50">
        <v>3.4820000000000002</v>
      </c>
      <c r="AA25" s="50">
        <v>2.9940000000000002</v>
      </c>
      <c r="AB25" s="50">
        <v>2.8730000000000002</v>
      </c>
      <c r="AC25" s="50">
        <v>2.831</v>
      </c>
      <c r="AD25" s="50">
        <v>2.61</v>
      </c>
      <c r="AE25" s="50">
        <v>2.8490000000000002</v>
      </c>
      <c r="AF25" s="50">
        <v>2.7839999999999998</v>
      </c>
      <c r="AG25" s="50">
        <v>2.839</v>
      </c>
      <c r="AH25" s="50">
        <v>2.774</v>
      </c>
      <c r="AI25" s="50">
        <v>2.66</v>
      </c>
      <c r="AJ25" s="50">
        <v>2.3410000000000002</v>
      </c>
      <c r="AK25" s="50">
        <v>2.093</v>
      </c>
      <c r="AL25" s="50">
        <v>1.929</v>
      </c>
      <c r="AM25" s="50">
        <v>2.2829999999999999</v>
      </c>
      <c r="AN25" s="50">
        <v>1.9890000000000001</v>
      </c>
      <c r="AO25" s="50">
        <v>1.7290000000000001</v>
      </c>
      <c r="AP25" s="50">
        <v>1.917</v>
      </c>
      <c r="AQ25" s="50">
        <v>1.9219999999999999</v>
      </c>
      <c r="AR25" s="50">
        <v>2.5870000000000002</v>
      </c>
      <c r="AS25" s="50">
        <v>2.8220000000000001</v>
      </c>
      <c r="AT25" s="50">
        <v>2.8220000000000001</v>
      </c>
      <c r="AU25" s="50">
        <v>2.992</v>
      </c>
      <c r="AV25" s="50">
        <v>2.9769999999999999</v>
      </c>
      <c r="AW25" s="50">
        <v>2.548</v>
      </c>
      <c r="AX25" s="50">
        <v>3.5910000000000002</v>
      </c>
      <c r="AY25" s="50">
        <v>3.3039999999999998</v>
      </c>
      <c r="AZ25" s="50">
        <v>2.8519999999999999</v>
      </c>
      <c r="BA25" s="50">
        <v>2.88</v>
      </c>
      <c r="BB25" s="51">
        <v>3.029728</v>
      </c>
      <c r="BC25" s="51">
        <v>3.0298609999999999</v>
      </c>
      <c r="BD25" s="51">
        <v>3.0499510000000001</v>
      </c>
      <c r="BE25" s="51">
        <v>3.079952</v>
      </c>
      <c r="BF25" s="51">
        <v>3.0798930000000002</v>
      </c>
      <c r="BG25" s="51">
        <v>3.0298120000000002</v>
      </c>
      <c r="BH25" s="51">
        <v>3.1194090000000001</v>
      </c>
      <c r="BI25" s="51">
        <v>3.2591239999999999</v>
      </c>
      <c r="BJ25" s="51">
        <v>3.4488780000000001</v>
      </c>
      <c r="BK25" s="51">
        <v>3.5586440000000001</v>
      </c>
      <c r="BL25" s="51">
        <v>3.5583779999999998</v>
      </c>
      <c r="BM25" s="51">
        <v>3.5201030000000002</v>
      </c>
      <c r="BN25" s="51">
        <v>3.3713609999999998</v>
      </c>
      <c r="BO25" s="51">
        <v>3.3319160000000001</v>
      </c>
      <c r="BP25" s="51">
        <v>3.3310309999999999</v>
      </c>
      <c r="BQ25" s="51">
        <v>3.3504809999999998</v>
      </c>
      <c r="BR25" s="51">
        <v>3.3501379999999998</v>
      </c>
      <c r="BS25" s="51">
        <v>3.4003299999999999</v>
      </c>
      <c r="BT25" s="51">
        <v>3.4412440000000002</v>
      </c>
      <c r="BU25" s="51">
        <v>3.5517759999999998</v>
      </c>
      <c r="BV25" s="51">
        <v>3.6921330000000001</v>
      </c>
    </row>
    <row r="26" spans="1:74" ht="11.15" customHeight="1" x14ac:dyDescent="0.25">
      <c r="A26" s="48"/>
      <c r="B26" s="56" t="s">
        <v>113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</row>
    <row r="27" spans="1:74" ht="11.15" customHeight="1" x14ac:dyDescent="0.25">
      <c r="A27" s="48" t="s">
        <v>36</v>
      </c>
      <c r="B27" s="49" t="s">
        <v>114</v>
      </c>
      <c r="C27" s="50">
        <v>4.58</v>
      </c>
      <c r="D27" s="50">
        <v>4.54</v>
      </c>
      <c r="E27" s="50">
        <v>4.59</v>
      </c>
      <c r="F27" s="50">
        <v>4.95</v>
      </c>
      <c r="G27" s="50">
        <v>5</v>
      </c>
      <c r="H27" s="50">
        <v>4.9000000000000004</v>
      </c>
      <c r="I27" s="50">
        <v>4.47</v>
      </c>
      <c r="J27" s="50">
        <v>4.3099999999999996</v>
      </c>
      <c r="K27" s="50">
        <v>4.3600000000000003</v>
      </c>
      <c r="L27" s="50">
        <v>4.3600000000000003</v>
      </c>
      <c r="M27" s="50">
        <v>4.62</v>
      </c>
      <c r="N27" s="50">
        <v>4.97</v>
      </c>
      <c r="O27" s="50">
        <v>5.69</v>
      </c>
      <c r="P27" s="50">
        <v>6.63</v>
      </c>
      <c r="Q27" s="50">
        <v>6.47</v>
      </c>
      <c r="R27" s="50">
        <v>5.85</v>
      </c>
      <c r="S27" s="50">
        <v>5.74</v>
      </c>
      <c r="T27" s="50">
        <v>5.46</v>
      </c>
      <c r="U27" s="50">
        <v>5.43</v>
      </c>
      <c r="V27" s="50">
        <v>4.96</v>
      </c>
      <c r="W27" s="50">
        <v>5.0199999999999996</v>
      </c>
      <c r="X27" s="50">
        <v>5.03</v>
      </c>
      <c r="Y27" s="50">
        <v>5.0199999999999996</v>
      </c>
      <c r="Z27" s="50">
        <v>5.62</v>
      </c>
      <c r="AA27" s="50">
        <v>4.87</v>
      </c>
      <c r="AB27" s="50">
        <v>4.71</v>
      </c>
      <c r="AC27" s="50">
        <v>4.43</v>
      </c>
      <c r="AD27" s="50">
        <v>3.94</v>
      </c>
      <c r="AE27" s="50">
        <v>3.56</v>
      </c>
      <c r="AF27" s="50">
        <v>3.74</v>
      </c>
      <c r="AG27" s="50">
        <v>3.73</v>
      </c>
      <c r="AH27" s="50">
        <v>3.77</v>
      </c>
      <c r="AI27" s="50">
        <v>3.63</v>
      </c>
      <c r="AJ27" s="50">
        <v>3.52</v>
      </c>
      <c r="AK27" s="50">
        <v>3.26</v>
      </c>
      <c r="AL27" s="50">
        <v>3.45</v>
      </c>
      <c r="AM27" s="50">
        <v>3.62</v>
      </c>
      <c r="AN27" s="50">
        <v>3.63</v>
      </c>
      <c r="AO27" s="50">
        <v>3.04</v>
      </c>
      <c r="AP27" s="50">
        <v>2.99</v>
      </c>
      <c r="AQ27" s="50">
        <v>2.91</v>
      </c>
      <c r="AR27" s="50">
        <v>2.89</v>
      </c>
      <c r="AS27" s="50">
        <v>3.56</v>
      </c>
      <c r="AT27" s="50">
        <v>3.58</v>
      </c>
      <c r="AU27" s="50">
        <v>3.73</v>
      </c>
      <c r="AV27" s="50">
        <v>3.87</v>
      </c>
      <c r="AW27" s="50">
        <v>3.86</v>
      </c>
      <c r="AX27" s="50">
        <v>4.32</v>
      </c>
      <c r="AY27" s="50">
        <v>4.9000000000000004</v>
      </c>
      <c r="AZ27" s="50">
        <v>4.7569309999999998</v>
      </c>
      <c r="BA27" s="50">
        <v>4.3056780000000003</v>
      </c>
      <c r="BB27" s="51">
        <v>4.083234</v>
      </c>
      <c r="BC27" s="51">
        <v>4.0207459999999999</v>
      </c>
      <c r="BD27" s="51">
        <v>3.9866739999999998</v>
      </c>
      <c r="BE27" s="51">
        <v>4.1168899999999997</v>
      </c>
      <c r="BF27" s="51">
        <v>4.1563790000000003</v>
      </c>
      <c r="BG27" s="51">
        <v>4.1087069999999999</v>
      </c>
      <c r="BH27" s="51">
        <v>4.2218679999999997</v>
      </c>
      <c r="BI27" s="51">
        <v>4.4548199999999998</v>
      </c>
      <c r="BJ27" s="51">
        <v>4.857316</v>
      </c>
      <c r="BK27" s="51">
        <v>5.1522430000000004</v>
      </c>
      <c r="BL27" s="51">
        <v>5.0988509999999998</v>
      </c>
      <c r="BM27" s="51">
        <v>4.9717969999999996</v>
      </c>
      <c r="BN27" s="51">
        <v>4.6100500000000002</v>
      </c>
      <c r="BO27" s="51">
        <v>4.3888800000000003</v>
      </c>
      <c r="BP27" s="51">
        <v>4.3315380000000001</v>
      </c>
      <c r="BQ27" s="51">
        <v>4.4799300000000004</v>
      </c>
      <c r="BR27" s="51">
        <v>4.4925800000000002</v>
      </c>
      <c r="BS27" s="51">
        <v>4.4769430000000003</v>
      </c>
      <c r="BT27" s="51">
        <v>4.6182889999999999</v>
      </c>
      <c r="BU27" s="51">
        <v>4.8014789999999996</v>
      </c>
      <c r="BV27" s="51">
        <v>5.1673590000000003</v>
      </c>
    </row>
    <row r="28" spans="1:74" ht="11.15" customHeight="1" x14ac:dyDescent="0.25">
      <c r="A28" s="48" t="s">
        <v>34</v>
      </c>
      <c r="B28" s="49" t="s">
        <v>115</v>
      </c>
      <c r="C28" s="50">
        <v>7.75</v>
      </c>
      <c r="D28" s="50">
        <v>7.78</v>
      </c>
      <c r="E28" s="50">
        <v>7.77</v>
      </c>
      <c r="F28" s="50">
        <v>8.15</v>
      </c>
      <c r="G28" s="50">
        <v>8.7100000000000009</v>
      </c>
      <c r="H28" s="50">
        <v>9.07</v>
      </c>
      <c r="I28" s="50">
        <v>9.0399999999999991</v>
      </c>
      <c r="J28" s="50">
        <v>9.0399999999999991</v>
      </c>
      <c r="K28" s="50">
        <v>8.8000000000000007</v>
      </c>
      <c r="L28" s="50">
        <v>8.2799999999999994</v>
      </c>
      <c r="M28" s="50">
        <v>7.94</v>
      </c>
      <c r="N28" s="50">
        <v>7.81</v>
      </c>
      <c r="O28" s="50">
        <v>8.11</v>
      </c>
      <c r="P28" s="50">
        <v>8.69</v>
      </c>
      <c r="Q28" s="50">
        <v>9.35</v>
      </c>
      <c r="R28" s="50">
        <v>9.49</v>
      </c>
      <c r="S28" s="50">
        <v>9.6999999999999993</v>
      </c>
      <c r="T28" s="50">
        <v>9.94</v>
      </c>
      <c r="U28" s="50">
        <v>10.06</v>
      </c>
      <c r="V28" s="50">
        <v>9.67</v>
      </c>
      <c r="W28" s="50">
        <v>9.39</v>
      </c>
      <c r="X28" s="50">
        <v>8.9700000000000006</v>
      </c>
      <c r="Y28" s="50">
        <v>8.2899999999999991</v>
      </c>
      <c r="Z28" s="50">
        <v>8.5299999999999994</v>
      </c>
      <c r="AA28" s="50">
        <v>8.14</v>
      </c>
      <c r="AB28" s="50">
        <v>7.81</v>
      </c>
      <c r="AC28" s="50">
        <v>7.84</v>
      </c>
      <c r="AD28" s="50">
        <v>8.02</v>
      </c>
      <c r="AE28" s="50">
        <v>8.1300000000000008</v>
      </c>
      <c r="AF28" s="50">
        <v>8.52</v>
      </c>
      <c r="AG28" s="50">
        <v>8.49</v>
      </c>
      <c r="AH28" s="50">
        <v>8.4499999999999993</v>
      </c>
      <c r="AI28" s="50">
        <v>8.42</v>
      </c>
      <c r="AJ28" s="50">
        <v>7.78</v>
      </c>
      <c r="AK28" s="50">
        <v>7.39</v>
      </c>
      <c r="AL28" s="50">
        <v>7.22</v>
      </c>
      <c r="AM28" s="50">
        <v>6.74</v>
      </c>
      <c r="AN28" s="50">
        <v>6.82</v>
      </c>
      <c r="AO28" s="50">
        <v>7.05</v>
      </c>
      <c r="AP28" s="50">
        <v>6.94</v>
      </c>
      <c r="AQ28" s="50">
        <v>7.35</v>
      </c>
      <c r="AR28" s="50">
        <v>7.7</v>
      </c>
      <c r="AS28" s="50">
        <v>8.11</v>
      </c>
      <c r="AT28" s="50">
        <v>8.25</v>
      </c>
      <c r="AU28" s="50">
        <v>8.27</v>
      </c>
      <c r="AV28" s="50">
        <v>7.94</v>
      </c>
      <c r="AW28" s="50">
        <v>7.59</v>
      </c>
      <c r="AX28" s="50">
        <v>7.24</v>
      </c>
      <c r="AY28" s="50">
        <v>7.58</v>
      </c>
      <c r="AZ28" s="50">
        <v>7.8163590000000003</v>
      </c>
      <c r="BA28" s="50">
        <v>7.8377239999999997</v>
      </c>
      <c r="BB28" s="51">
        <v>7.9038329999999997</v>
      </c>
      <c r="BC28" s="51">
        <v>8.2205980000000007</v>
      </c>
      <c r="BD28" s="51">
        <v>8.5256620000000005</v>
      </c>
      <c r="BE28" s="51">
        <v>8.6401939999999993</v>
      </c>
      <c r="BF28" s="51">
        <v>8.7387069999999998</v>
      </c>
      <c r="BG28" s="51">
        <v>8.6053320000000006</v>
      </c>
      <c r="BH28" s="51">
        <v>8.1779250000000001</v>
      </c>
      <c r="BI28" s="51">
        <v>7.9760549999999997</v>
      </c>
      <c r="BJ28" s="51">
        <v>7.9471360000000004</v>
      </c>
      <c r="BK28" s="51">
        <v>7.9722710000000001</v>
      </c>
      <c r="BL28" s="51">
        <v>8.0022190000000002</v>
      </c>
      <c r="BM28" s="51">
        <v>8.2051459999999992</v>
      </c>
      <c r="BN28" s="51">
        <v>8.3379399999999997</v>
      </c>
      <c r="BO28" s="51">
        <v>8.5898439999999994</v>
      </c>
      <c r="BP28" s="51">
        <v>8.8438049999999997</v>
      </c>
      <c r="BQ28" s="51">
        <v>8.963139</v>
      </c>
      <c r="BR28" s="51">
        <v>9.0636519999999994</v>
      </c>
      <c r="BS28" s="51">
        <v>8.9249369999999999</v>
      </c>
      <c r="BT28" s="51">
        <v>8.503959</v>
      </c>
      <c r="BU28" s="51">
        <v>8.2717179999999999</v>
      </c>
      <c r="BV28" s="51">
        <v>8.2011599999999998</v>
      </c>
    </row>
    <row r="29" spans="1:74" ht="11.15" customHeight="1" x14ac:dyDescent="0.25">
      <c r="A29" s="48" t="s">
        <v>32</v>
      </c>
      <c r="B29" s="49" t="s">
        <v>116</v>
      </c>
      <c r="C29" s="50">
        <v>9.15</v>
      </c>
      <c r="D29" s="50">
        <v>9.23</v>
      </c>
      <c r="E29" s="50">
        <v>9.35</v>
      </c>
      <c r="F29" s="50">
        <v>10.43</v>
      </c>
      <c r="G29" s="50">
        <v>12.61</v>
      </c>
      <c r="H29" s="50">
        <v>15.02</v>
      </c>
      <c r="I29" s="50">
        <v>16.3</v>
      </c>
      <c r="J29" s="50">
        <v>16.43</v>
      </c>
      <c r="K29" s="50">
        <v>15.69</v>
      </c>
      <c r="L29" s="50">
        <v>12.38</v>
      </c>
      <c r="M29" s="50">
        <v>10.039999999999999</v>
      </c>
      <c r="N29" s="50">
        <v>9.14</v>
      </c>
      <c r="O29" s="50">
        <v>9.26</v>
      </c>
      <c r="P29" s="50">
        <v>9.77</v>
      </c>
      <c r="Q29" s="50">
        <v>10.7</v>
      </c>
      <c r="R29" s="50">
        <v>11.76</v>
      </c>
      <c r="S29" s="50">
        <v>13.6</v>
      </c>
      <c r="T29" s="50">
        <v>16.13</v>
      </c>
      <c r="U29" s="50">
        <v>17.23</v>
      </c>
      <c r="V29" s="50">
        <v>17.41</v>
      </c>
      <c r="W29" s="50">
        <v>16.27</v>
      </c>
      <c r="X29" s="50">
        <v>13.11</v>
      </c>
      <c r="Y29" s="50">
        <v>10.19</v>
      </c>
      <c r="Z29" s="50">
        <v>10.01</v>
      </c>
      <c r="AA29" s="50">
        <v>9.5</v>
      </c>
      <c r="AB29" s="50">
        <v>9.08</v>
      </c>
      <c r="AC29" s="50">
        <v>9.2799999999999994</v>
      </c>
      <c r="AD29" s="50">
        <v>10.44</v>
      </c>
      <c r="AE29" s="50">
        <v>12.73</v>
      </c>
      <c r="AF29" s="50">
        <v>15.07</v>
      </c>
      <c r="AG29" s="50">
        <v>16.28</v>
      </c>
      <c r="AH29" s="50">
        <v>16.89</v>
      </c>
      <c r="AI29" s="50">
        <v>16.399999999999999</v>
      </c>
      <c r="AJ29" s="50">
        <v>12.6</v>
      </c>
      <c r="AK29" s="50">
        <v>10.02</v>
      </c>
      <c r="AL29" s="50">
        <v>9.27</v>
      </c>
      <c r="AM29" s="50">
        <v>8.3000000000000007</v>
      </c>
      <c r="AN29" s="50">
        <v>8.3800000000000008</v>
      </c>
      <c r="AO29" s="50">
        <v>9.2100000000000009</v>
      </c>
      <c r="AP29" s="50">
        <v>9.65</v>
      </c>
      <c r="AQ29" s="50">
        <v>11.61</v>
      </c>
      <c r="AR29" s="50">
        <v>14.46</v>
      </c>
      <c r="AS29" s="50">
        <v>16.579999999999998</v>
      </c>
      <c r="AT29" s="50">
        <v>17.63</v>
      </c>
      <c r="AU29" s="50">
        <v>16.8</v>
      </c>
      <c r="AV29" s="50">
        <v>13.74</v>
      </c>
      <c r="AW29" s="50">
        <v>10.76</v>
      </c>
      <c r="AX29" s="50">
        <v>9.06</v>
      </c>
      <c r="AY29" s="50">
        <v>9.3800000000000008</v>
      </c>
      <c r="AZ29" s="50">
        <v>9.8683910000000008</v>
      </c>
      <c r="BA29" s="50">
        <v>9.9106880000000004</v>
      </c>
      <c r="BB29" s="51">
        <v>10.702439999999999</v>
      </c>
      <c r="BC29" s="51">
        <v>12.673389999999999</v>
      </c>
      <c r="BD29" s="51">
        <v>15.03457</v>
      </c>
      <c r="BE29" s="51">
        <v>16.275549999999999</v>
      </c>
      <c r="BF29" s="51">
        <v>17.136990000000001</v>
      </c>
      <c r="BG29" s="51">
        <v>16.17022</v>
      </c>
      <c r="BH29" s="51">
        <v>13.10877</v>
      </c>
      <c r="BI29" s="51">
        <v>10.7439</v>
      </c>
      <c r="BJ29" s="51">
        <v>9.8867969999999996</v>
      </c>
      <c r="BK29" s="51">
        <v>9.7376970000000007</v>
      </c>
      <c r="BL29" s="51">
        <v>9.8433100000000007</v>
      </c>
      <c r="BM29" s="51">
        <v>10.16419</v>
      </c>
      <c r="BN29" s="51">
        <v>11.07274</v>
      </c>
      <c r="BO29" s="51">
        <v>13.021509999999999</v>
      </c>
      <c r="BP29" s="51">
        <v>15.36575</v>
      </c>
      <c r="BQ29" s="51">
        <v>16.609470000000002</v>
      </c>
      <c r="BR29" s="51">
        <v>17.482150000000001</v>
      </c>
      <c r="BS29" s="51">
        <v>16.508959999999998</v>
      </c>
      <c r="BT29" s="51">
        <v>13.487970000000001</v>
      </c>
      <c r="BU29" s="51">
        <v>11.10834</v>
      </c>
      <c r="BV29" s="51">
        <v>10.21963</v>
      </c>
    </row>
    <row r="30" spans="1:74" ht="11.15" customHeight="1" x14ac:dyDescent="0.25">
      <c r="A30" s="149"/>
      <c r="B30" s="59" t="s">
        <v>117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1"/>
      <c r="AZ30" s="61"/>
      <c r="BA30" s="61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</row>
    <row r="31" spans="1:74" ht="11.15" customHeight="1" x14ac:dyDescent="0.25">
      <c r="A31" s="149"/>
      <c r="B31" s="66" t="s">
        <v>118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1"/>
      <c r="AZ31" s="61"/>
      <c r="BA31" s="61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</row>
    <row r="32" spans="1:74" ht="11.15" customHeight="1" x14ac:dyDescent="0.25">
      <c r="A32" s="48" t="s">
        <v>41</v>
      </c>
      <c r="B32" s="49" t="s">
        <v>119</v>
      </c>
      <c r="C32" s="50">
        <v>2.34</v>
      </c>
      <c r="D32" s="50">
        <v>2.34</v>
      </c>
      <c r="E32" s="50">
        <v>2.35</v>
      </c>
      <c r="F32" s="50">
        <v>2.37</v>
      </c>
      <c r="G32" s="50">
        <v>2.37</v>
      </c>
      <c r="H32" s="50">
        <v>2.36</v>
      </c>
      <c r="I32" s="50">
        <v>2.31</v>
      </c>
      <c r="J32" s="50">
        <v>2.33</v>
      </c>
      <c r="K32" s="50">
        <v>2.35</v>
      </c>
      <c r="L32" s="50">
        <v>2.34</v>
      </c>
      <c r="M32" s="50">
        <v>2.33</v>
      </c>
      <c r="N32" s="50">
        <v>2.34</v>
      </c>
      <c r="O32" s="50">
        <v>2.29</v>
      </c>
      <c r="P32" s="50">
        <v>2.3199999999999998</v>
      </c>
      <c r="Q32" s="50">
        <v>2.36</v>
      </c>
      <c r="R32" s="50">
        <v>2.39</v>
      </c>
      <c r="S32" s="50">
        <v>2.4</v>
      </c>
      <c r="T32" s="50">
        <v>2.38</v>
      </c>
      <c r="U32" s="50">
        <v>2.38</v>
      </c>
      <c r="V32" s="50">
        <v>2.37</v>
      </c>
      <c r="W32" s="50">
        <v>2.37</v>
      </c>
      <c r="X32" s="50">
        <v>2.31</v>
      </c>
      <c r="Y32" s="50">
        <v>2.2999999999999998</v>
      </c>
      <c r="Z32" s="50">
        <v>2.5099999999999998</v>
      </c>
      <c r="AA32" s="50">
        <v>2.29</v>
      </c>
      <c r="AB32" s="50">
        <v>2.2599999999999998</v>
      </c>
      <c r="AC32" s="50">
        <v>2.2599999999999998</v>
      </c>
      <c r="AD32" s="50">
        <v>2.23</v>
      </c>
      <c r="AE32" s="50">
        <v>2.2599999999999998</v>
      </c>
      <c r="AF32" s="50">
        <v>2.25</v>
      </c>
      <c r="AG32" s="50">
        <v>2.21</v>
      </c>
      <c r="AH32" s="50">
        <v>2.23</v>
      </c>
      <c r="AI32" s="50">
        <v>2.2200000000000002</v>
      </c>
      <c r="AJ32" s="50">
        <v>2.15</v>
      </c>
      <c r="AK32" s="50">
        <v>2.15</v>
      </c>
      <c r="AL32" s="50">
        <v>2.16</v>
      </c>
      <c r="AM32" s="50">
        <v>2.12</v>
      </c>
      <c r="AN32" s="50">
        <v>2.11</v>
      </c>
      <c r="AO32" s="50">
        <v>2.1800000000000002</v>
      </c>
      <c r="AP32" s="50">
        <v>2.16</v>
      </c>
      <c r="AQ32" s="50">
        <v>2.16</v>
      </c>
      <c r="AR32" s="50">
        <v>2.1</v>
      </c>
      <c r="AS32" s="50">
        <v>2.11</v>
      </c>
      <c r="AT32" s="50">
        <v>2.11</v>
      </c>
      <c r="AU32" s="50">
        <v>2.12</v>
      </c>
      <c r="AV32" s="50">
        <v>2.08</v>
      </c>
      <c r="AW32" s="50">
        <v>2.09</v>
      </c>
      <c r="AX32" s="50">
        <v>2.08</v>
      </c>
      <c r="AY32" s="50">
        <v>2.0938664783999998</v>
      </c>
      <c r="AZ32" s="50">
        <v>2.1639360000000001</v>
      </c>
      <c r="BA32" s="50">
        <v>2.1762760000000001</v>
      </c>
      <c r="BB32" s="51">
        <v>2.1356980000000001</v>
      </c>
      <c r="BC32" s="51">
        <v>2.176561</v>
      </c>
      <c r="BD32" s="51">
        <v>2.1659609999999998</v>
      </c>
      <c r="BE32" s="51">
        <v>2.1913019999999999</v>
      </c>
      <c r="BF32" s="51">
        <v>2.2220469999999999</v>
      </c>
      <c r="BG32" s="51">
        <v>2.1991589999999999</v>
      </c>
      <c r="BH32" s="51">
        <v>2.188739</v>
      </c>
      <c r="BI32" s="51">
        <v>2.1691750000000001</v>
      </c>
      <c r="BJ32" s="51">
        <v>2.1764730000000001</v>
      </c>
      <c r="BK32" s="51">
        <v>2.191748</v>
      </c>
      <c r="BL32" s="51">
        <v>2.2077800000000001</v>
      </c>
      <c r="BM32" s="51">
        <v>2.214089</v>
      </c>
      <c r="BN32" s="51">
        <v>2.1729970000000001</v>
      </c>
      <c r="BO32" s="51">
        <v>2.2068180000000002</v>
      </c>
      <c r="BP32" s="51">
        <v>2.2028660000000002</v>
      </c>
      <c r="BQ32" s="51">
        <v>2.219125</v>
      </c>
      <c r="BR32" s="51">
        <v>2.2515510000000001</v>
      </c>
      <c r="BS32" s="51">
        <v>2.2214809999999998</v>
      </c>
      <c r="BT32" s="51">
        <v>2.2213959999999999</v>
      </c>
      <c r="BU32" s="51">
        <v>2.2076020000000001</v>
      </c>
      <c r="BV32" s="51">
        <v>2.2447539999999999</v>
      </c>
    </row>
    <row r="33" spans="1:74" ht="11.15" customHeight="1" x14ac:dyDescent="0.25">
      <c r="A33" s="48" t="s">
        <v>45</v>
      </c>
      <c r="B33" s="49" t="s">
        <v>120</v>
      </c>
      <c r="C33" s="50">
        <v>4.38</v>
      </c>
      <c r="D33" s="50">
        <v>4.3899999999999997</v>
      </c>
      <c r="E33" s="50">
        <v>4.3</v>
      </c>
      <c r="F33" s="50">
        <v>4.67</v>
      </c>
      <c r="G33" s="50">
        <v>4.62</v>
      </c>
      <c r="H33" s="50">
        <v>4.42</v>
      </c>
      <c r="I33" s="50">
        <v>4.2</v>
      </c>
      <c r="J33" s="50">
        <v>3.91</v>
      </c>
      <c r="K33" s="50">
        <v>4.08</v>
      </c>
      <c r="L33" s="50">
        <v>4.1100000000000003</v>
      </c>
      <c r="M33" s="50">
        <v>4.1900000000000004</v>
      </c>
      <c r="N33" s="50">
        <v>4.91</v>
      </c>
      <c r="O33" s="50">
        <v>7.02</v>
      </c>
      <c r="P33" s="50">
        <v>7.4</v>
      </c>
      <c r="Q33" s="50">
        <v>6</v>
      </c>
      <c r="R33" s="50">
        <v>5.07</v>
      </c>
      <c r="S33" s="50">
        <v>4.93</v>
      </c>
      <c r="T33" s="50">
        <v>4.84</v>
      </c>
      <c r="U33" s="50">
        <v>4.43</v>
      </c>
      <c r="V33" s="50">
        <v>4.12</v>
      </c>
      <c r="W33" s="50">
        <v>4.2</v>
      </c>
      <c r="X33" s="50">
        <v>4.0999999999999996</v>
      </c>
      <c r="Y33" s="50">
        <v>4.4800000000000004</v>
      </c>
      <c r="Z33" s="50">
        <v>4.3600000000000003</v>
      </c>
      <c r="AA33" s="50">
        <v>4.1100000000000003</v>
      </c>
      <c r="AB33" s="50">
        <v>4.7</v>
      </c>
      <c r="AC33" s="50">
        <v>3.55</v>
      </c>
      <c r="AD33" s="50">
        <v>3.1</v>
      </c>
      <c r="AE33" s="50">
        <v>3.14</v>
      </c>
      <c r="AF33" s="50">
        <v>3.12</v>
      </c>
      <c r="AG33" s="50">
        <v>3.11</v>
      </c>
      <c r="AH33" s="50">
        <v>3.11</v>
      </c>
      <c r="AI33" s="50">
        <v>3.06</v>
      </c>
      <c r="AJ33" s="50">
        <v>2.92</v>
      </c>
      <c r="AK33" s="50">
        <v>2.65</v>
      </c>
      <c r="AL33" s="50">
        <v>2.59</v>
      </c>
      <c r="AM33" s="50">
        <v>3.01</v>
      </c>
      <c r="AN33" s="50">
        <v>2.7</v>
      </c>
      <c r="AO33" s="50">
        <v>2.23</v>
      </c>
      <c r="AP33" s="50">
        <v>2.42</v>
      </c>
      <c r="AQ33" s="50">
        <v>2.4</v>
      </c>
      <c r="AR33" s="50">
        <v>2.67</v>
      </c>
      <c r="AS33" s="50">
        <v>2.97</v>
      </c>
      <c r="AT33" s="50">
        <v>2.96</v>
      </c>
      <c r="AU33" s="50">
        <v>3.08</v>
      </c>
      <c r="AV33" s="50">
        <v>3.13</v>
      </c>
      <c r="AW33" s="50">
        <v>3.02</v>
      </c>
      <c r="AX33" s="50">
        <v>3.96</v>
      </c>
      <c r="AY33" s="50">
        <v>4.1245600667</v>
      </c>
      <c r="AZ33" s="50">
        <v>3.787067</v>
      </c>
      <c r="BA33" s="50">
        <v>3.601267</v>
      </c>
      <c r="BB33" s="51">
        <v>3.6472560000000001</v>
      </c>
      <c r="BC33" s="51">
        <v>3.505973</v>
      </c>
      <c r="BD33" s="51">
        <v>3.43519</v>
      </c>
      <c r="BE33" s="51">
        <v>3.37392</v>
      </c>
      <c r="BF33" s="51">
        <v>3.3668239999999998</v>
      </c>
      <c r="BG33" s="51">
        <v>3.3473250000000001</v>
      </c>
      <c r="BH33" s="51">
        <v>3.5348169999999999</v>
      </c>
      <c r="BI33" s="51">
        <v>3.830673</v>
      </c>
      <c r="BJ33" s="51">
        <v>4.2195070000000001</v>
      </c>
      <c r="BK33" s="51">
        <v>4.4851349999999996</v>
      </c>
      <c r="BL33" s="51">
        <v>4.5124599999999999</v>
      </c>
      <c r="BM33" s="51">
        <v>4.254772</v>
      </c>
      <c r="BN33" s="51">
        <v>3.996324</v>
      </c>
      <c r="BO33" s="51">
        <v>3.8151579999999998</v>
      </c>
      <c r="BP33" s="51">
        <v>3.7239409999999999</v>
      </c>
      <c r="BQ33" s="51">
        <v>3.652898</v>
      </c>
      <c r="BR33" s="51">
        <v>3.6456729999999999</v>
      </c>
      <c r="BS33" s="51">
        <v>3.7598319999999998</v>
      </c>
      <c r="BT33" s="51">
        <v>3.9288599999999998</v>
      </c>
      <c r="BU33" s="51">
        <v>4.1454380000000004</v>
      </c>
      <c r="BV33" s="51">
        <v>4.4928749999999997</v>
      </c>
    </row>
    <row r="34" spans="1:74" ht="11.15" customHeight="1" x14ac:dyDescent="0.25">
      <c r="A34" s="48" t="s">
        <v>43</v>
      </c>
      <c r="B34" s="49" t="s">
        <v>121</v>
      </c>
      <c r="C34" s="50">
        <v>19.13</v>
      </c>
      <c r="D34" s="50">
        <v>19.7</v>
      </c>
      <c r="E34" s="50">
        <v>19.38</v>
      </c>
      <c r="F34" s="50">
        <v>20.23</v>
      </c>
      <c r="G34" s="50">
        <v>19.53</v>
      </c>
      <c r="H34" s="50">
        <v>19.670000000000002</v>
      </c>
      <c r="I34" s="50">
        <v>18.760000000000002</v>
      </c>
      <c r="J34" s="50">
        <v>18.59</v>
      </c>
      <c r="K34" s="50">
        <v>18.920000000000002</v>
      </c>
      <c r="L34" s="50">
        <v>19.71</v>
      </c>
      <c r="M34" s="50">
        <v>18.850000000000001</v>
      </c>
      <c r="N34" s="50">
        <v>19.670000000000002</v>
      </c>
      <c r="O34" s="50">
        <v>19.649999999999999</v>
      </c>
      <c r="P34" s="50">
        <v>20.05</v>
      </c>
      <c r="Q34" s="50">
        <v>20.61</v>
      </c>
      <c r="R34" s="50">
        <v>20.89</v>
      </c>
      <c r="S34" s="50">
        <v>19.98</v>
      </c>
      <c r="T34" s="50">
        <v>20.38</v>
      </c>
      <c r="U34" s="50">
        <v>20.57</v>
      </c>
      <c r="V34" s="50">
        <v>19.89</v>
      </c>
      <c r="W34" s="50">
        <v>18.64</v>
      </c>
      <c r="X34" s="50">
        <v>17.190000000000001</v>
      </c>
      <c r="Y34" s="50">
        <v>14.64</v>
      </c>
      <c r="Z34" s="50">
        <v>12.1</v>
      </c>
      <c r="AA34" s="50">
        <v>12.28</v>
      </c>
      <c r="AB34" s="50">
        <v>10.3</v>
      </c>
      <c r="AC34" s="50">
        <v>10.37</v>
      </c>
      <c r="AD34" s="50">
        <v>11.83</v>
      </c>
      <c r="AE34" s="50">
        <v>10.83</v>
      </c>
      <c r="AF34" s="50">
        <v>12.2</v>
      </c>
      <c r="AG34" s="50">
        <v>11.34</v>
      </c>
      <c r="AH34" s="50">
        <v>11.25</v>
      </c>
      <c r="AI34" s="50">
        <v>8.44</v>
      </c>
      <c r="AJ34" s="50">
        <v>7.74</v>
      </c>
      <c r="AK34" s="50">
        <v>7.77</v>
      </c>
      <c r="AL34" s="50">
        <v>7.81</v>
      </c>
      <c r="AM34" s="50">
        <v>6.98</v>
      </c>
      <c r="AN34" s="50">
        <v>5.71</v>
      </c>
      <c r="AO34" s="50">
        <v>5.59</v>
      </c>
      <c r="AP34" s="50">
        <v>7.5</v>
      </c>
      <c r="AQ34" s="50">
        <v>9.02</v>
      </c>
      <c r="AR34" s="50">
        <v>8.8699999999999992</v>
      </c>
      <c r="AS34" s="50">
        <v>11.71</v>
      </c>
      <c r="AT34" s="50">
        <v>8.51</v>
      </c>
      <c r="AU34" s="50">
        <v>8.3800000000000008</v>
      </c>
      <c r="AV34" s="50">
        <v>8.7200000000000006</v>
      </c>
      <c r="AW34" s="50">
        <v>9.01</v>
      </c>
      <c r="AX34" s="50">
        <v>9.52</v>
      </c>
      <c r="AY34" s="50">
        <v>11.25</v>
      </c>
      <c r="AZ34" s="50">
        <v>10.75332</v>
      </c>
      <c r="BA34" s="50">
        <v>10.946160000000001</v>
      </c>
      <c r="BB34" s="51">
        <v>11.150880000000001</v>
      </c>
      <c r="BC34" s="51">
        <v>10.516830000000001</v>
      </c>
      <c r="BD34" s="51">
        <v>10.949529999999999</v>
      </c>
      <c r="BE34" s="51">
        <v>10.560169999999999</v>
      </c>
      <c r="BF34" s="51">
        <v>10.458</v>
      </c>
      <c r="BG34" s="51">
        <v>10.63921</v>
      </c>
      <c r="BH34" s="51">
        <v>10.4457</v>
      </c>
      <c r="BI34" s="51">
        <v>10.45312</v>
      </c>
      <c r="BJ34" s="51">
        <v>10.46438</v>
      </c>
      <c r="BK34" s="51">
        <v>10.223380000000001</v>
      </c>
      <c r="BL34" s="51">
        <v>10.191319999999999</v>
      </c>
      <c r="BM34" s="51">
        <v>10.637180000000001</v>
      </c>
      <c r="BN34" s="51">
        <v>11.20322</v>
      </c>
      <c r="BO34" s="51">
        <v>10.76389</v>
      </c>
      <c r="BP34" s="51">
        <v>11.33938</v>
      </c>
      <c r="BQ34" s="51">
        <v>10.95302</v>
      </c>
      <c r="BR34" s="51">
        <v>10.83098</v>
      </c>
      <c r="BS34" s="51">
        <v>11.05189</v>
      </c>
      <c r="BT34" s="51">
        <v>10.902150000000001</v>
      </c>
      <c r="BU34" s="51">
        <v>10.991379999999999</v>
      </c>
      <c r="BV34" s="51">
        <v>11.044180000000001</v>
      </c>
    </row>
    <row r="35" spans="1:74" ht="11.15" customHeight="1" x14ac:dyDescent="0.25">
      <c r="A35" s="48" t="s">
        <v>122</v>
      </c>
      <c r="B35" s="49" t="s">
        <v>123</v>
      </c>
      <c r="C35" s="50">
        <v>22.94</v>
      </c>
      <c r="D35" s="50">
        <v>23.84</v>
      </c>
      <c r="E35" s="50">
        <v>23.87</v>
      </c>
      <c r="F35" s="50">
        <v>22.96</v>
      </c>
      <c r="G35" s="50">
        <v>22.6</v>
      </c>
      <c r="H35" s="50">
        <v>22.37</v>
      </c>
      <c r="I35" s="50">
        <v>23.1</v>
      </c>
      <c r="J35" s="50">
        <v>23.24</v>
      </c>
      <c r="K35" s="50">
        <v>23.55</v>
      </c>
      <c r="L35" s="50">
        <v>22.85</v>
      </c>
      <c r="M35" s="50">
        <v>22.74</v>
      </c>
      <c r="N35" s="50">
        <v>22.81</v>
      </c>
      <c r="O35" s="50">
        <v>23.12</v>
      </c>
      <c r="P35" s="50">
        <v>23.97</v>
      </c>
      <c r="Q35" s="50">
        <v>23.83</v>
      </c>
      <c r="R35" s="50">
        <v>22.82</v>
      </c>
      <c r="S35" s="50">
        <v>22.77</v>
      </c>
      <c r="T35" s="50">
        <v>22.72</v>
      </c>
      <c r="U35" s="50">
        <v>22.36</v>
      </c>
      <c r="V35" s="50">
        <v>21.94</v>
      </c>
      <c r="W35" s="50">
        <v>21.38</v>
      </c>
      <c r="X35" s="50">
        <v>20.09</v>
      </c>
      <c r="Y35" s="50">
        <v>19.68</v>
      </c>
      <c r="Z35" s="50">
        <v>16.5</v>
      </c>
      <c r="AA35" s="50">
        <v>13.37</v>
      </c>
      <c r="AB35" s="50">
        <v>16.46</v>
      </c>
      <c r="AC35" s="50">
        <v>15.6</v>
      </c>
      <c r="AD35" s="50">
        <v>14.82</v>
      </c>
      <c r="AE35" s="50">
        <v>15.34</v>
      </c>
      <c r="AF35" s="50">
        <v>15.29</v>
      </c>
      <c r="AG35" s="50">
        <v>14.37</v>
      </c>
      <c r="AH35" s="50">
        <v>13.05</v>
      </c>
      <c r="AI35" s="50">
        <v>12.02</v>
      </c>
      <c r="AJ35" s="50">
        <v>12.44</v>
      </c>
      <c r="AK35" s="50">
        <v>12.38</v>
      </c>
      <c r="AL35" s="50">
        <v>10.57</v>
      </c>
      <c r="AM35" s="50">
        <v>8.9</v>
      </c>
      <c r="AN35" s="50">
        <v>8.7799999999999994</v>
      </c>
      <c r="AO35" s="50">
        <v>9.4600000000000009</v>
      </c>
      <c r="AP35" s="50">
        <v>9.9700000000000006</v>
      </c>
      <c r="AQ35" s="50">
        <v>10.75</v>
      </c>
      <c r="AR35" s="50">
        <v>12.22</v>
      </c>
      <c r="AS35" s="50">
        <v>12.08</v>
      </c>
      <c r="AT35" s="50">
        <v>11.41</v>
      </c>
      <c r="AU35" s="50">
        <v>11.36</v>
      </c>
      <c r="AV35" s="50">
        <v>11.99</v>
      </c>
      <c r="AW35" s="50">
        <v>12.11</v>
      </c>
      <c r="AX35" s="50">
        <v>12.26</v>
      </c>
      <c r="AY35" s="50">
        <v>12.95</v>
      </c>
      <c r="AZ35" s="50">
        <v>13.197950000000001</v>
      </c>
      <c r="BA35" s="50">
        <v>12.89302</v>
      </c>
      <c r="BB35" s="51">
        <v>13.323119999999999</v>
      </c>
      <c r="BC35" s="51">
        <v>13.332560000000001</v>
      </c>
      <c r="BD35" s="51">
        <v>13.376810000000001</v>
      </c>
      <c r="BE35" s="51">
        <v>13.559419999999999</v>
      </c>
      <c r="BF35" s="51">
        <v>13.874919999999999</v>
      </c>
      <c r="BG35" s="51">
        <v>14.11336</v>
      </c>
      <c r="BH35" s="51">
        <v>14.5627</v>
      </c>
      <c r="BI35" s="51">
        <v>14.59346</v>
      </c>
      <c r="BJ35" s="51">
        <v>14.366949999999999</v>
      </c>
      <c r="BK35" s="51">
        <v>14.82832</v>
      </c>
      <c r="BL35" s="51">
        <v>14.70308</v>
      </c>
      <c r="BM35" s="51">
        <v>14.48005</v>
      </c>
      <c r="BN35" s="51">
        <v>14.63372</v>
      </c>
      <c r="BO35" s="51">
        <v>14.69247</v>
      </c>
      <c r="BP35" s="51">
        <v>14.59529</v>
      </c>
      <c r="BQ35" s="51">
        <v>14.62994</v>
      </c>
      <c r="BR35" s="51">
        <v>14.93304</v>
      </c>
      <c r="BS35" s="51">
        <v>15.20266</v>
      </c>
      <c r="BT35" s="51">
        <v>15.75075</v>
      </c>
      <c r="BU35" s="51">
        <v>15.77501</v>
      </c>
      <c r="BV35" s="51">
        <v>15.56756</v>
      </c>
    </row>
    <row r="36" spans="1:74" ht="11.15" customHeight="1" x14ac:dyDescent="0.25">
      <c r="A36" s="48"/>
      <c r="B36" s="66" t="s">
        <v>124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</row>
    <row r="37" spans="1:74" ht="11.15" customHeight="1" x14ac:dyDescent="0.25">
      <c r="A37" s="67" t="s">
        <v>125</v>
      </c>
      <c r="B37" s="68" t="s">
        <v>114</v>
      </c>
      <c r="C37" s="69">
        <v>6.5</v>
      </c>
      <c r="D37" s="69">
        <v>6.66</v>
      </c>
      <c r="E37" s="69">
        <v>6.64</v>
      </c>
      <c r="F37" s="69">
        <v>6.58</v>
      </c>
      <c r="G37" s="69">
        <v>6.75</v>
      </c>
      <c r="H37" s="69">
        <v>7.25</v>
      </c>
      <c r="I37" s="69">
        <v>7.45</v>
      </c>
      <c r="J37" s="69">
        <v>7.37</v>
      </c>
      <c r="K37" s="69">
        <v>7.22</v>
      </c>
      <c r="L37" s="69">
        <v>6.87</v>
      </c>
      <c r="M37" s="69">
        <v>6.65</v>
      </c>
      <c r="N37" s="69">
        <v>6.66</v>
      </c>
      <c r="O37" s="69">
        <v>6.98</v>
      </c>
      <c r="P37" s="69">
        <v>7.12</v>
      </c>
      <c r="Q37" s="69">
        <v>6.99</v>
      </c>
      <c r="R37" s="69">
        <v>6.77</v>
      </c>
      <c r="S37" s="69">
        <v>6.83</v>
      </c>
      <c r="T37" s="69">
        <v>7.39</v>
      </c>
      <c r="U37" s="69">
        <v>7.62</v>
      </c>
      <c r="V37" s="69">
        <v>7.51</v>
      </c>
      <c r="W37" s="69">
        <v>7.37</v>
      </c>
      <c r="X37" s="69">
        <v>7.07</v>
      </c>
      <c r="Y37" s="69">
        <v>6.75</v>
      </c>
      <c r="Z37" s="69">
        <v>6.7</v>
      </c>
      <c r="AA37" s="69">
        <v>6.67</v>
      </c>
      <c r="AB37" s="69">
        <v>6.88</v>
      </c>
      <c r="AC37" s="69">
        <v>6.83</v>
      </c>
      <c r="AD37" s="69">
        <v>6.61</v>
      </c>
      <c r="AE37" s="69">
        <v>6.74</v>
      </c>
      <c r="AF37" s="69">
        <v>7.11</v>
      </c>
      <c r="AG37" s="69">
        <v>7.45</v>
      </c>
      <c r="AH37" s="69">
        <v>7.35</v>
      </c>
      <c r="AI37" s="69">
        <v>7.21</v>
      </c>
      <c r="AJ37" s="69">
        <v>6.88</v>
      </c>
      <c r="AK37" s="69">
        <v>6.61</v>
      </c>
      <c r="AL37" s="69">
        <v>6.45</v>
      </c>
      <c r="AM37" s="69">
        <v>6.4</v>
      </c>
      <c r="AN37" s="69">
        <v>6.39</v>
      </c>
      <c r="AO37" s="69">
        <v>6.47</v>
      </c>
      <c r="AP37" s="69">
        <v>6.4</v>
      </c>
      <c r="AQ37" s="69">
        <v>6.56</v>
      </c>
      <c r="AR37" s="69">
        <v>7.03</v>
      </c>
      <c r="AS37" s="69">
        <v>7.23</v>
      </c>
      <c r="AT37" s="69">
        <v>7.23</v>
      </c>
      <c r="AU37" s="69">
        <v>7.15</v>
      </c>
      <c r="AV37" s="69">
        <v>6.72</v>
      </c>
      <c r="AW37" s="69">
        <v>6.66</v>
      </c>
      <c r="AX37" s="69">
        <v>6.63</v>
      </c>
      <c r="AY37" s="69">
        <v>6.57</v>
      </c>
      <c r="AZ37" s="69">
        <v>6.5855829999999997</v>
      </c>
      <c r="BA37" s="69">
        <v>6.6433150000000003</v>
      </c>
      <c r="BB37" s="70">
        <v>6.5166199999999996</v>
      </c>
      <c r="BC37" s="70">
        <v>6.7065070000000002</v>
      </c>
      <c r="BD37" s="70">
        <v>7.1980899999999997</v>
      </c>
      <c r="BE37" s="70">
        <v>7.3767579999999997</v>
      </c>
      <c r="BF37" s="70">
        <v>7.4155559999999996</v>
      </c>
      <c r="BG37" s="70">
        <v>7.2864570000000004</v>
      </c>
      <c r="BH37" s="70">
        <v>6.8982210000000004</v>
      </c>
      <c r="BI37" s="70">
        <v>6.8345659999999997</v>
      </c>
      <c r="BJ37" s="70">
        <v>6.7913990000000002</v>
      </c>
      <c r="BK37" s="70">
        <v>6.6391920000000004</v>
      </c>
      <c r="BL37" s="70">
        <v>6.7017439999999997</v>
      </c>
      <c r="BM37" s="70">
        <v>6.7394150000000002</v>
      </c>
      <c r="BN37" s="70">
        <v>6.6350170000000004</v>
      </c>
      <c r="BO37" s="70">
        <v>6.8127110000000002</v>
      </c>
      <c r="BP37" s="70">
        <v>7.3380289999999997</v>
      </c>
      <c r="BQ37" s="70">
        <v>7.5073309999999998</v>
      </c>
      <c r="BR37" s="70">
        <v>7.5532069999999996</v>
      </c>
      <c r="BS37" s="70">
        <v>7.4240690000000003</v>
      </c>
      <c r="BT37" s="70">
        <v>7.0423439999999999</v>
      </c>
      <c r="BU37" s="70">
        <v>6.9684860000000004</v>
      </c>
      <c r="BV37" s="70">
        <v>6.9527979999999996</v>
      </c>
    </row>
    <row r="38" spans="1:74" ht="11.15" customHeight="1" x14ac:dyDescent="0.25">
      <c r="A38" s="67" t="s">
        <v>126</v>
      </c>
      <c r="B38" s="68" t="s">
        <v>115</v>
      </c>
      <c r="C38" s="69">
        <v>9.77</v>
      </c>
      <c r="D38" s="69">
        <v>10.06</v>
      </c>
      <c r="E38" s="69">
        <v>10.02</v>
      </c>
      <c r="F38" s="69">
        <v>9.9600000000000009</v>
      </c>
      <c r="G38" s="69">
        <v>10.220000000000001</v>
      </c>
      <c r="H38" s="69">
        <v>10.65</v>
      </c>
      <c r="I38" s="69">
        <v>10.7</v>
      </c>
      <c r="J38" s="69">
        <v>10.69</v>
      </c>
      <c r="K38" s="69">
        <v>10.53</v>
      </c>
      <c r="L38" s="69">
        <v>10.28</v>
      </c>
      <c r="M38" s="69">
        <v>10.029999999999999</v>
      </c>
      <c r="N38" s="69">
        <v>9.9600000000000009</v>
      </c>
      <c r="O38" s="69">
        <v>10.35</v>
      </c>
      <c r="P38" s="69">
        <v>10.68</v>
      </c>
      <c r="Q38" s="69">
        <v>10.65</v>
      </c>
      <c r="R38" s="69">
        <v>10.46</v>
      </c>
      <c r="S38" s="69">
        <v>10.54</v>
      </c>
      <c r="T38" s="69">
        <v>10.96</v>
      </c>
      <c r="U38" s="69">
        <v>11.17</v>
      </c>
      <c r="V38" s="69">
        <v>11.05</v>
      </c>
      <c r="W38" s="69">
        <v>11.16</v>
      </c>
      <c r="X38" s="69">
        <v>10.83</v>
      </c>
      <c r="Y38" s="69">
        <v>10.52</v>
      </c>
      <c r="Z38" s="69">
        <v>10.36</v>
      </c>
      <c r="AA38" s="69">
        <v>10.31</v>
      </c>
      <c r="AB38" s="69">
        <v>10.62</v>
      </c>
      <c r="AC38" s="69">
        <v>10.63</v>
      </c>
      <c r="AD38" s="69">
        <v>10.37</v>
      </c>
      <c r="AE38" s="69">
        <v>10.47</v>
      </c>
      <c r="AF38" s="69">
        <v>10.89</v>
      </c>
      <c r="AG38" s="69">
        <v>11.07</v>
      </c>
      <c r="AH38" s="69">
        <v>10.94</v>
      </c>
      <c r="AI38" s="69">
        <v>10.98</v>
      </c>
      <c r="AJ38" s="69">
        <v>10.73</v>
      </c>
      <c r="AK38" s="69">
        <v>10.3</v>
      </c>
      <c r="AL38" s="69">
        <v>10.130000000000001</v>
      </c>
      <c r="AM38" s="69">
        <v>10.02</v>
      </c>
      <c r="AN38" s="69">
        <v>10.199999999999999</v>
      </c>
      <c r="AO38" s="69">
        <v>10.16</v>
      </c>
      <c r="AP38" s="69">
        <v>10.130000000000001</v>
      </c>
      <c r="AQ38" s="69">
        <v>10.25</v>
      </c>
      <c r="AR38" s="69">
        <v>10.59</v>
      </c>
      <c r="AS38" s="69">
        <v>10.62</v>
      </c>
      <c r="AT38" s="69">
        <v>10.71</v>
      </c>
      <c r="AU38" s="69">
        <v>10.7</v>
      </c>
      <c r="AV38" s="69">
        <v>10.47</v>
      </c>
      <c r="AW38" s="69">
        <v>10.24</v>
      </c>
      <c r="AX38" s="69">
        <v>10.08</v>
      </c>
      <c r="AY38" s="69">
        <v>10.19</v>
      </c>
      <c r="AZ38" s="69">
        <v>10.33146</v>
      </c>
      <c r="BA38" s="69">
        <v>10.205909999999999</v>
      </c>
      <c r="BB38" s="70">
        <v>10.08343</v>
      </c>
      <c r="BC38" s="70">
        <v>10.25498</v>
      </c>
      <c r="BD38" s="70">
        <v>10.69412</v>
      </c>
      <c r="BE38" s="70">
        <v>10.79205</v>
      </c>
      <c r="BF38" s="70">
        <v>10.909800000000001</v>
      </c>
      <c r="BG38" s="70">
        <v>10.9626</v>
      </c>
      <c r="BH38" s="70">
        <v>10.766730000000001</v>
      </c>
      <c r="BI38" s="70">
        <v>10.520569999999999</v>
      </c>
      <c r="BJ38" s="70">
        <v>10.37236</v>
      </c>
      <c r="BK38" s="70">
        <v>10.48752</v>
      </c>
      <c r="BL38" s="70">
        <v>10.54233</v>
      </c>
      <c r="BM38" s="70">
        <v>10.384919999999999</v>
      </c>
      <c r="BN38" s="70">
        <v>10.26108</v>
      </c>
      <c r="BO38" s="70">
        <v>10.395049999999999</v>
      </c>
      <c r="BP38" s="70">
        <v>10.810829999999999</v>
      </c>
      <c r="BQ38" s="70">
        <v>10.895910000000001</v>
      </c>
      <c r="BR38" s="70">
        <v>11.005409999999999</v>
      </c>
      <c r="BS38" s="70">
        <v>11.071569999999999</v>
      </c>
      <c r="BT38" s="70">
        <v>10.89076</v>
      </c>
      <c r="BU38" s="70">
        <v>10.659599999999999</v>
      </c>
      <c r="BV38" s="70">
        <v>10.53722</v>
      </c>
    </row>
    <row r="39" spans="1:74" ht="11.15" customHeight="1" x14ac:dyDescent="0.25">
      <c r="A39" s="67" t="s">
        <v>127</v>
      </c>
      <c r="B39" s="71" t="s">
        <v>116</v>
      </c>
      <c r="C39" s="72">
        <v>11.46</v>
      </c>
      <c r="D39" s="72">
        <v>11.63</v>
      </c>
      <c r="E39" s="72">
        <v>11.61</v>
      </c>
      <c r="F39" s="72">
        <v>11.93</v>
      </c>
      <c r="G39" s="72">
        <v>12.4</v>
      </c>
      <c r="H39" s="72">
        <v>12.54</v>
      </c>
      <c r="I39" s="72">
        <v>12.65</v>
      </c>
      <c r="J39" s="72">
        <v>12.53</v>
      </c>
      <c r="K39" s="72">
        <v>12.51</v>
      </c>
      <c r="L39" s="72">
        <v>12.36</v>
      </c>
      <c r="M39" s="72">
        <v>12.1</v>
      </c>
      <c r="N39" s="72">
        <v>11.72</v>
      </c>
      <c r="O39" s="72">
        <v>11.65</v>
      </c>
      <c r="P39" s="72">
        <v>11.94</v>
      </c>
      <c r="Q39" s="72">
        <v>12.25</v>
      </c>
      <c r="R39" s="72">
        <v>12.31</v>
      </c>
      <c r="S39" s="72">
        <v>12.85</v>
      </c>
      <c r="T39" s="72">
        <v>12.99</v>
      </c>
      <c r="U39" s="72">
        <v>13.09</v>
      </c>
      <c r="V39" s="72">
        <v>13.04</v>
      </c>
      <c r="W39" s="72">
        <v>12.95</v>
      </c>
      <c r="X39" s="72">
        <v>12.6</v>
      </c>
      <c r="Y39" s="72">
        <v>12.48</v>
      </c>
      <c r="Z39" s="72">
        <v>12.17</v>
      </c>
      <c r="AA39" s="72">
        <v>12.1</v>
      </c>
      <c r="AB39" s="72">
        <v>12.29</v>
      </c>
      <c r="AC39" s="72">
        <v>12.33</v>
      </c>
      <c r="AD39" s="72">
        <v>12.62</v>
      </c>
      <c r="AE39" s="72">
        <v>12.93</v>
      </c>
      <c r="AF39" s="72">
        <v>12.92</v>
      </c>
      <c r="AG39" s="72">
        <v>12.94</v>
      </c>
      <c r="AH39" s="72">
        <v>12.91</v>
      </c>
      <c r="AI39" s="72">
        <v>13.03</v>
      </c>
      <c r="AJ39" s="72">
        <v>12.72</v>
      </c>
      <c r="AK39" s="72">
        <v>12.71</v>
      </c>
      <c r="AL39" s="72">
        <v>12.32</v>
      </c>
      <c r="AM39" s="72">
        <v>11.98</v>
      </c>
      <c r="AN39" s="72">
        <v>12.14</v>
      </c>
      <c r="AO39" s="72">
        <v>12.57</v>
      </c>
      <c r="AP39" s="72">
        <v>12.43</v>
      </c>
      <c r="AQ39" s="72">
        <v>12.79</v>
      </c>
      <c r="AR39" s="72">
        <v>12.72</v>
      </c>
      <c r="AS39" s="72">
        <v>12.68</v>
      </c>
      <c r="AT39" s="72">
        <v>12.9</v>
      </c>
      <c r="AU39" s="72">
        <v>12.87</v>
      </c>
      <c r="AV39" s="72">
        <v>12.46</v>
      </c>
      <c r="AW39" s="72">
        <v>12.75</v>
      </c>
      <c r="AX39" s="72">
        <v>12.21</v>
      </c>
      <c r="AY39" s="72">
        <v>12.22</v>
      </c>
      <c r="AZ39" s="72">
        <v>12.60777</v>
      </c>
      <c r="BA39" s="72">
        <v>12.861549999999999</v>
      </c>
      <c r="BB39" s="73">
        <v>12.5844</v>
      </c>
      <c r="BC39" s="73">
        <v>12.944140000000001</v>
      </c>
      <c r="BD39" s="73">
        <v>12.95256</v>
      </c>
      <c r="BE39" s="73">
        <v>13.01324</v>
      </c>
      <c r="BF39" s="73">
        <v>13.257009999999999</v>
      </c>
      <c r="BG39" s="73">
        <v>13.323650000000001</v>
      </c>
      <c r="BH39" s="73">
        <v>12.91305</v>
      </c>
      <c r="BI39" s="73">
        <v>13.120889999999999</v>
      </c>
      <c r="BJ39" s="73">
        <v>12.593640000000001</v>
      </c>
      <c r="BK39" s="73">
        <v>12.716240000000001</v>
      </c>
      <c r="BL39" s="73">
        <v>12.92023</v>
      </c>
      <c r="BM39" s="73">
        <v>13.125400000000001</v>
      </c>
      <c r="BN39" s="73">
        <v>12.9328</v>
      </c>
      <c r="BO39" s="73">
        <v>13.29405</v>
      </c>
      <c r="BP39" s="73">
        <v>13.27866</v>
      </c>
      <c r="BQ39" s="73">
        <v>13.29466</v>
      </c>
      <c r="BR39" s="73">
        <v>13.51285</v>
      </c>
      <c r="BS39" s="73">
        <v>13.57972</v>
      </c>
      <c r="BT39" s="73">
        <v>13.18479</v>
      </c>
      <c r="BU39" s="73">
        <v>13.41559</v>
      </c>
      <c r="BV39" s="73">
        <v>12.911300000000001</v>
      </c>
    </row>
    <row r="40" spans="1:74" s="75" customFormat="1" ht="9.65" customHeight="1" x14ac:dyDescent="0.25">
      <c r="A40" s="67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74"/>
      <c r="AY40" s="76"/>
      <c r="AZ40" s="76"/>
      <c r="BA40" s="76"/>
      <c r="BB40" s="76"/>
      <c r="BC40" s="76"/>
      <c r="BD40" s="76"/>
      <c r="BE40" s="76"/>
      <c r="BF40" s="77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</row>
    <row r="41" spans="1:74" s="75" customFormat="1" ht="12" customHeight="1" x14ac:dyDescent="0.25">
      <c r="A41" s="67"/>
      <c r="B41" s="150" t="s">
        <v>128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Y41" s="78"/>
      <c r="AZ41" s="78"/>
      <c r="BA41" s="78"/>
      <c r="BB41" s="78"/>
      <c r="BC41" s="78"/>
      <c r="BD41" s="78"/>
      <c r="BE41" s="78"/>
      <c r="BF41" s="79"/>
      <c r="BG41" s="78"/>
      <c r="BH41" s="78"/>
      <c r="BI41" s="78"/>
      <c r="BJ41" s="78"/>
      <c r="BK41" s="80"/>
    </row>
    <row r="42" spans="1:74" s="75" customFormat="1" ht="12" customHeight="1" x14ac:dyDescent="0.25">
      <c r="A42" s="67"/>
      <c r="B42" s="151" t="s">
        <v>129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Y42" s="78"/>
      <c r="AZ42" s="78"/>
      <c r="BA42" s="78"/>
      <c r="BB42" s="78"/>
      <c r="BC42" s="78"/>
      <c r="BD42" s="78"/>
      <c r="BE42" s="78"/>
      <c r="BF42" s="79"/>
      <c r="BG42" s="78"/>
      <c r="BH42" s="78"/>
      <c r="BI42" s="78"/>
      <c r="BJ42" s="78"/>
      <c r="BK42" s="80"/>
    </row>
    <row r="43" spans="1:74" s="82" customFormat="1" ht="12" customHeight="1" x14ac:dyDescent="0.25">
      <c r="A43" s="81"/>
      <c r="B43" s="152" t="s">
        <v>130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4"/>
      <c r="AY43" s="83"/>
      <c r="AZ43" s="83"/>
      <c r="BA43" s="83"/>
      <c r="BB43" s="83"/>
      <c r="BC43" s="83"/>
      <c r="BD43" s="83"/>
      <c r="BE43" s="83"/>
      <c r="BF43" s="84"/>
      <c r="BG43" s="83"/>
      <c r="BH43" s="83"/>
      <c r="BI43" s="83"/>
      <c r="BJ43" s="83"/>
    </row>
    <row r="44" spans="1:74" s="82" customFormat="1" ht="12" customHeight="1" x14ac:dyDescent="0.25">
      <c r="A44" s="81"/>
      <c r="B44" s="152" t="s">
        <v>131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4"/>
      <c r="AY44" s="83"/>
      <c r="AZ44" s="83"/>
      <c r="BA44" s="83"/>
      <c r="BB44" s="83"/>
      <c r="BC44" s="83"/>
      <c r="BD44" s="83"/>
      <c r="BE44" s="83"/>
      <c r="BF44" s="84"/>
      <c r="BG44" s="83"/>
      <c r="BH44" s="83"/>
      <c r="BI44" s="83"/>
      <c r="BJ44" s="83"/>
    </row>
    <row r="45" spans="1:74" s="82" customFormat="1" ht="12" customHeight="1" x14ac:dyDescent="0.25">
      <c r="A45" s="81"/>
      <c r="B45" s="152" t="s">
        <v>132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4"/>
      <c r="AY45" s="83"/>
      <c r="AZ45" s="83"/>
      <c r="BA45" s="83"/>
      <c r="BB45" s="83"/>
      <c r="BC45" s="83"/>
      <c r="BD45" s="83"/>
      <c r="BE45" s="83"/>
      <c r="BF45" s="84"/>
      <c r="BG45" s="83"/>
      <c r="BH45" s="83"/>
      <c r="BI45" s="83"/>
      <c r="BJ45" s="83"/>
    </row>
    <row r="46" spans="1:74" s="82" customFormat="1" ht="12" customHeight="1" x14ac:dyDescent="0.25">
      <c r="A46" s="81"/>
      <c r="B46" s="155" t="s">
        <v>133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4"/>
      <c r="AY46" s="83"/>
      <c r="AZ46" s="83"/>
      <c r="BA46" s="83"/>
      <c r="BB46" s="83"/>
      <c r="BC46" s="83"/>
      <c r="BD46" s="83"/>
      <c r="BE46" s="83"/>
      <c r="BF46" s="84"/>
      <c r="BG46" s="83"/>
      <c r="BH46" s="83"/>
      <c r="BI46" s="83"/>
      <c r="BJ46" s="83"/>
    </row>
    <row r="47" spans="1:74" s="82" customFormat="1" ht="12" customHeight="1" x14ac:dyDescent="0.25">
      <c r="A47" s="81"/>
      <c r="B47" s="156" t="s">
        <v>134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AY47" s="83"/>
      <c r="AZ47" s="83"/>
      <c r="BA47" s="83"/>
      <c r="BB47" s="83"/>
      <c r="BC47" s="83"/>
      <c r="BD47" s="83"/>
      <c r="BE47" s="83"/>
      <c r="BF47" s="84"/>
      <c r="BG47" s="83"/>
      <c r="BH47" s="83"/>
      <c r="BI47" s="83"/>
      <c r="BJ47" s="83"/>
    </row>
    <row r="48" spans="1:74" s="82" customFormat="1" ht="12" customHeight="1" x14ac:dyDescent="0.25">
      <c r="A48" s="81"/>
      <c r="B48" s="155" t="s">
        <v>135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4"/>
      <c r="AY48" s="83"/>
      <c r="AZ48" s="83"/>
      <c r="BA48" s="83"/>
      <c r="BB48" s="83"/>
      <c r="BC48" s="83"/>
      <c r="BD48" s="83"/>
      <c r="BE48" s="83"/>
      <c r="BF48" s="84"/>
      <c r="BG48" s="83"/>
      <c r="BH48" s="83"/>
      <c r="BI48" s="83"/>
      <c r="BJ48" s="83"/>
    </row>
    <row r="49" spans="1:74" s="82" customFormat="1" ht="12" customHeight="1" x14ac:dyDescent="0.25">
      <c r="A49" s="81"/>
      <c r="B49" s="158" t="s">
        <v>136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AY49" s="83"/>
      <c r="AZ49" s="83"/>
      <c r="BA49" s="83"/>
      <c r="BB49" s="83"/>
      <c r="BC49" s="83"/>
      <c r="BD49" s="83"/>
      <c r="BE49" s="83"/>
      <c r="BF49" s="84"/>
      <c r="BG49" s="83"/>
      <c r="BH49" s="83"/>
      <c r="BI49" s="83"/>
      <c r="BJ49" s="83"/>
    </row>
    <row r="50" spans="1:74" s="82" customFormat="1" ht="12" customHeight="1" x14ac:dyDescent="0.25">
      <c r="A50" s="81"/>
      <c r="B50" s="159" t="s">
        <v>137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AY50" s="83"/>
      <c r="AZ50" s="83"/>
      <c r="BA50" s="83"/>
      <c r="BB50" s="83"/>
      <c r="BC50" s="83"/>
      <c r="BD50" s="83"/>
      <c r="BE50" s="83"/>
      <c r="BF50" s="84"/>
      <c r="BG50" s="83"/>
      <c r="BH50" s="83"/>
      <c r="BI50" s="83"/>
      <c r="BJ50" s="83"/>
    </row>
    <row r="51" spans="1:74" s="82" customFormat="1" ht="12" customHeight="1" x14ac:dyDescent="0.25">
      <c r="A51" s="81"/>
      <c r="B51" s="156" t="s">
        <v>138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4"/>
      <c r="AY51" s="83"/>
      <c r="AZ51" s="83"/>
      <c r="BA51" s="83"/>
      <c r="BB51" s="83"/>
      <c r="BC51" s="83"/>
      <c r="BD51" s="83"/>
      <c r="BE51" s="83"/>
      <c r="BF51" s="84"/>
      <c r="BG51" s="83"/>
      <c r="BH51" s="83"/>
      <c r="BI51" s="83"/>
      <c r="BJ51" s="83"/>
    </row>
    <row r="52" spans="1:74" s="86" customFormat="1" ht="12" customHeight="1" x14ac:dyDescent="0.25">
      <c r="A52" s="85"/>
      <c r="B52" s="160" t="s">
        <v>139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AY52" s="87"/>
      <c r="AZ52" s="87"/>
      <c r="BA52" s="87"/>
      <c r="BB52" s="87"/>
      <c r="BC52" s="87"/>
      <c r="BD52" s="87"/>
      <c r="BE52" s="87"/>
      <c r="BF52" s="88"/>
      <c r="BG52" s="87"/>
      <c r="BH52" s="87"/>
      <c r="BI52" s="87"/>
      <c r="BJ52" s="87"/>
    </row>
    <row r="53" spans="1:74" x14ac:dyDescent="0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</row>
    <row r="54" spans="1:74" x14ac:dyDescent="0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</row>
    <row r="55" spans="1:74" x14ac:dyDescent="0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</row>
    <row r="56" spans="1:74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</row>
    <row r="57" spans="1:74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</row>
    <row r="58" spans="1:74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1:74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</row>
    <row r="60" spans="1:74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</row>
    <row r="61" spans="1:74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</row>
    <row r="62" spans="1:74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</row>
    <row r="63" spans="1:74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</row>
    <row r="64" spans="1:74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</row>
    <row r="65" spans="1:74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</row>
    <row r="66" spans="1:74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</row>
    <row r="67" spans="1:74" x14ac:dyDescent="0.25"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</row>
    <row r="68" spans="1:74" x14ac:dyDescent="0.25"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</row>
    <row r="69" spans="1:74" x14ac:dyDescent="0.25"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</row>
    <row r="70" spans="1:74" x14ac:dyDescent="0.25"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</row>
    <row r="71" spans="1:74" x14ac:dyDescent="0.25"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</row>
    <row r="72" spans="1:74" x14ac:dyDescent="0.25"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</row>
    <row r="73" spans="1:74" x14ac:dyDescent="0.25"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</row>
    <row r="74" spans="1:74" x14ac:dyDescent="0.25"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</row>
    <row r="75" spans="1:74" x14ac:dyDescent="0.25"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</row>
    <row r="76" spans="1:74" x14ac:dyDescent="0.25"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</row>
    <row r="77" spans="1:74" x14ac:dyDescent="0.25"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</row>
    <row r="78" spans="1:74" x14ac:dyDescent="0.25"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</row>
    <row r="79" spans="1:74" x14ac:dyDescent="0.25"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</row>
    <row r="80" spans="1:74" x14ac:dyDescent="0.25"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</row>
    <row r="81" spans="63:74" x14ac:dyDescent="0.25"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</row>
    <row r="82" spans="63:74" x14ac:dyDescent="0.25"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</row>
    <row r="83" spans="63:74" x14ac:dyDescent="0.25"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</row>
    <row r="84" spans="63:74" x14ac:dyDescent="0.25"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</row>
    <row r="85" spans="63:74" x14ac:dyDescent="0.25"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</row>
    <row r="86" spans="63:74" x14ac:dyDescent="0.25"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</row>
    <row r="87" spans="63:74" x14ac:dyDescent="0.25"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</row>
    <row r="88" spans="63:74" x14ac:dyDescent="0.25"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</row>
    <row r="89" spans="63:74" x14ac:dyDescent="0.25"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</row>
    <row r="90" spans="63:74" x14ac:dyDescent="0.25"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</row>
    <row r="91" spans="63:74" x14ac:dyDescent="0.25"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</row>
    <row r="92" spans="63:74" x14ac:dyDescent="0.25"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</row>
    <row r="93" spans="63:74" x14ac:dyDescent="0.25"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</row>
    <row r="94" spans="63:74" x14ac:dyDescent="0.25"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</row>
    <row r="95" spans="63:74" x14ac:dyDescent="0.25"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</row>
    <row r="96" spans="63:74" x14ac:dyDescent="0.25"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</row>
    <row r="97" spans="63:74" x14ac:dyDescent="0.25"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</row>
    <row r="98" spans="63:74" x14ac:dyDescent="0.25"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</row>
    <row r="99" spans="63:74" x14ac:dyDescent="0.25"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</row>
    <row r="100" spans="63:74" x14ac:dyDescent="0.25"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</row>
    <row r="101" spans="63:74" x14ac:dyDescent="0.25"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</row>
    <row r="102" spans="63:74" x14ac:dyDescent="0.25"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</row>
    <row r="103" spans="63:74" x14ac:dyDescent="0.25"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</row>
    <row r="104" spans="63:74" x14ac:dyDescent="0.25"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</row>
    <row r="105" spans="63:74" x14ac:dyDescent="0.25"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</row>
    <row r="106" spans="63:74" x14ac:dyDescent="0.25"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</row>
    <row r="107" spans="63:74" x14ac:dyDescent="0.25"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</row>
    <row r="108" spans="63:74" x14ac:dyDescent="0.25"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</row>
    <row r="109" spans="63:74" x14ac:dyDescent="0.25"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</row>
    <row r="110" spans="63:74" x14ac:dyDescent="0.25"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</row>
    <row r="111" spans="63:74" x14ac:dyDescent="0.25"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</row>
    <row r="112" spans="63:74" x14ac:dyDescent="0.25"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</row>
    <row r="113" spans="63:74" x14ac:dyDescent="0.25"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</row>
    <row r="114" spans="63:74" x14ac:dyDescent="0.25"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</row>
    <row r="115" spans="63:74" x14ac:dyDescent="0.25"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</row>
    <row r="116" spans="63:74" x14ac:dyDescent="0.25"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</row>
    <row r="117" spans="63:74" x14ac:dyDescent="0.25"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</row>
    <row r="118" spans="63:74" x14ac:dyDescent="0.25"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</row>
    <row r="119" spans="63:74" x14ac:dyDescent="0.25"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</row>
    <row r="120" spans="63:74" x14ac:dyDescent="0.25"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</row>
    <row r="121" spans="63:74" x14ac:dyDescent="0.25"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</row>
    <row r="122" spans="63:74" x14ac:dyDescent="0.25"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</row>
    <row r="123" spans="63:74" x14ac:dyDescent="0.25"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</row>
    <row r="124" spans="63:74" x14ac:dyDescent="0.25"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</row>
    <row r="125" spans="63:74" x14ac:dyDescent="0.25"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</row>
    <row r="126" spans="63:74" x14ac:dyDescent="0.25"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</row>
    <row r="127" spans="63:74" x14ac:dyDescent="0.25"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</row>
    <row r="128" spans="63:74" x14ac:dyDescent="0.25"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</row>
    <row r="129" spans="63:74" x14ac:dyDescent="0.25"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</row>
    <row r="130" spans="63:74" x14ac:dyDescent="0.25"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</row>
    <row r="131" spans="63:74" x14ac:dyDescent="0.25"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</row>
    <row r="132" spans="63:74" x14ac:dyDescent="0.25"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</row>
    <row r="133" spans="63:74" x14ac:dyDescent="0.25"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</row>
    <row r="134" spans="63:74" x14ac:dyDescent="0.25"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</row>
    <row r="135" spans="63:74" x14ac:dyDescent="0.25"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</row>
    <row r="136" spans="63:74" x14ac:dyDescent="0.25"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</row>
    <row r="137" spans="63:74" x14ac:dyDescent="0.25"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</row>
    <row r="138" spans="63:74" x14ac:dyDescent="0.25"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</row>
    <row r="139" spans="63:74" x14ac:dyDescent="0.25"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</row>
    <row r="140" spans="63:74" x14ac:dyDescent="0.25"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</row>
    <row r="141" spans="63:74" x14ac:dyDescent="0.25"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</row>
    <row r="142" spans="63:74" x14ac:dyDescent="0.25"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</row>
    <row r="143" spans="63:74" x14ac:dyDescent="0.25"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</row>
  </sheetData>
  <hyperlinks>
    <hyperlink ref="A1:A2" location="Contents!A1" display="Table of Contents" xr:uid="{00000000-0004-0000-0800-000000000000}"/>
  </hyperlinks>
  <pageMargins left="0.25" right="0.25" top="0.25" bottom="0.25" header="0.5" footer="0.5"/>
  <pageSetup scale="3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Database</vt:lpstr>
      <vt:lpstr>Year 2001</vt:lpstr>
      <vt:lpstr>Year 2003</vt:lpstr>
      <vt:lpstr>Year 2006</vt:lpstr>
      <vt:lpstr>Year 2013</vt:lpstr>
      <vt:lpstr>Year 2017</vt:lpstr>
      <vt:lpstr>Chart2</vt:lpstr>
      <vt:lpstr>Chart4</vt:lpstr>
      <vt:lpstr>Chart6</vt:lpstr>
      <vt:lpstr>'Year 2006'!Print_Area</vt:lpstr>
      <vt:lpstr>'Year 2013'!Print_Area</vt:lpstr>
      <vt:lpstr>'Year 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Presley</dc:creator>
  <cp:lastModifiedBy>Stormy Daniels</cp:lastModifiedBy>
  <dcterms:created xsi:type="dcterms:W3CDTF">2017-04-28T16:14:55Z</dcterms:created>
  <dcterms:modified xsi:type="dcterms:W3CDTF">2018-03-25T11:12:01Z</dcterms:modified>
</cp:coreProperties>
</file>