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82d64a42721f930/Courses New/Chapter 1. Models and Analysis/C. M^0A Templates and Exercises/"/>
    </mc:Choice>
  </mc:AlternateContent>
  <xr:revisionPtr revIDLastSave="0" documentId="14_{D32AB195-5CF8-43EE-9CFD-1019BAFE0E39}" xr6:coauthVersionLast="47" xr6:coauthVersionMax="47" xr10:uidLastSave="{00000000-0000-0000-0000-000000000000}"/>
  <bookViews>
    <workbookView xWindow="-110" yWindow="-110" windowWidth="19420" windowHeight="11620" firstSheet="2" activeTab="3" xr2:uid="{EDFC6748-3EEF-42B3-B2A3-72367FAEF502}"/>
  </bookViews>
  <sheets>
    <sheet name="Instructions" sheetId="4" r:id="rId1"/>
    <sheet name="IBM" sheetId="6" r:id="rId2"/>
    <sheet name="Microsoft" sheetId="5" r:id="rId3"/>
    <sheet name="MSFT and IBM" sheetId="2" r:id="rId4"/>
    <sheet name="Private Accretion Dilution" sheetId="3" r:id="rId5"/>
    <sheet name="Private Accretion Exercise" sheetId="7" r:id="rId6"/>
    <sheet name="Sheet1" sheetId="1" r:id="rId7"/>
  </sheets>
  <calcPr calcId="191029" calcMode="autoNoTable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4" i="7" l="1"/>
  <c r="K54" i="7"/>
  <c r="J54" i="7"/>
  <c r="I54" i="7"/>
  <c r="H54" i="7"/>
  <c r="G54" i="7"/>
  <c r="L52" i="7"/>
  <c r="K52" i="7"/>
  <c r="J52" i="7"/>
  <c r="I52" i="7"/>
  <c r="H52" i="7"/>
  <c r="G52" i="7"/>
  <c r="E47" i="7"/>
  <c r="E38" i="7"/>
  <c r="F37" i="7"/>
  <c r="G35" i="7" s="1"/>
  <c r="E31" i="7"/>
  <c r="E27" i="7"/>
  <c r="F26" i="7"/>
  <c r="E26" i="7"/>
  <c r="E21" i="7"/>
  <c r="E48" i="7"/>
  <c r="E49" i="7" s="1"/>
  <c r="E16" i="7"/>
  <c r="G26" i="7" l="1"/>
  <c r="H26" i="7" s="1"/>
  <c r="G27" i="7"/>
  <c r="H27" i="7"/>
  <c r="G38" i="7"/>
  <c r="L54" i="3"/>
  <c r="K54" i="3"/>
  <c r="J54" i="3"/>
  <c r="I54" i="3"/>
  <c r="H54" i="3"/>
  <c r="G54" i="3"/>
  <c r="L52" i="3"/>
  <c r="K52" i="3"/>
  <c r="J52" i="3"/>
  <c r="I52" i="3"/>
  <c r="H52" i="3"/>
  <c r="G52" i="3"/>
  <c r="E47" i="3"/>
  <c r="E38" i="3"/>
  <c r="F37" i="3"/>
  <c r="G35" i="3" s="1"/>
  <c r="E31" i="3"/>
  <c r="E27" i="3"/>
  <c r="F26" i="3"/>
  <c r="E26" i="3"/>
  <c r="E21" i="3"/>
  <c r="E16" i="3"/>
  <c r="E18" i="3" s="1"/>
  <c r="E22" i="3" s="1"/>
  <c r="E48" i="3" s="1"/>
  <c r="G6" i="3"/>
  <c r="G7" i="3" s="1"/>
  <c r="G43" i="3" s="1"/>
  <c r="H32" i="2"/>
  <c r="G32" i="2"/>
  <c r="F26" i="2"/>
  <c r="F25" i="2"/>
  <c r="F30" i="2"/>
  <c r="I9" i="2"/>
  <c r="I4" i="2"/>
  <c r="J4" i="2" s="1"/>
  <c r="G28" i="7" l="1"/>
  <c r="G36" i="7" s="1"/>
  <c r="G37" i="7" s="1"/>
  <c r="H35" i="7" s="1"/>
  <c r="H38" i="7" s="1"/>
  <c r="G55" i="7"/>
  <c r="H28" i="7"/>
  <c r="H36" i="7" s="1"/>
  <c r="H37" i="7" s="1"/>
  <c r="I35" i="7" s="1"/>
  <c r="I26" i="7"/>
  <c r="H55" i="7"/>
  <c r="I27" i="7"/>
  <c r="H29" i="7"/>
  <c r="G26" i="3"/>
  <c r="G31" i="3" s="1"/>
  <c r="H6" i="3"/>
  <c r="H7" i="3" s="1"/>
  <c r="H43" i="3" s="1"/>
  <c r="K4" i="2"/>
  <c r="J32" i="2"/>
  <c r="E49" i="3"/>
  <c r="I32" i="2"/>
  <c r="G38" i="3"/>
  <c r="J9" i="2"/>
  <c r="G27" i="3"/>
  <c r="G29" i="7" l="1"/>
  <c r="I38" i="7"/>
  <c r="J27" i="7"/>
  <c r="J26" i="7"/>
  <c r="I28" i="7"/>
  <c r="I36" i="7" s="1"/>
  <c r="I37" i="7" s="1"/>
  <c r="J35" i="7" s="1"/>
  <c r="G40" i="3"/>
  <c r="G44" i="3" s="1"/>
  <c r="G45" i="3" s="1"/>
  <c r="G28" i="3"/>
  <c r="G36" i="3" s="1"/>
  <c r="G37" i="3" s="1"/>
  <c r="H35" i="3" s="1"/>
  <c r="H38" i="3" s="1"/>
  <c r="H27" i="3"/>
  <c r="H26" i="3"/>
  <c r="I27" i="3" s="1"/>
  <c r="I6" i="3"/>
  <c r="J6" i="3" s="1"/>
  <c r="H34" i="2"/>
  <c r="I34" i="2"/>
  <c r="G34" i="2"/>
  <c r="I7" i="3"/>
  <c r="I43" i="3" s="1"/>
  <c r="K9" i="2"/>
  <c r="J34" i="2"/>
  <c r="K49" i="3"/>
  <c r="G49" i="3"/>
  <c r="J49" i="3"/>
  <c r="I49" i="3"/>
  <c r="L49" i="3"/>
  <c r="H49" i="3"/>
  <c r="L4" i="2"/>
  <c r="K32" i="2"/>
  <c r="G51" i="3" l="1"/>
  <c r="G55" i="3" s="1"/>
  <c r="J38" i="7"/>
  <c r="I55" i="7"/>
  <c r="J28" i="7"/>
  <c r="J36" i="7" s="1"/>
  <c r="J37" i="7" s="1"/>
  <c r="K35" i="7" s="1"/>
  <c r="K26" i="7"/>
  <c r="K27" i="7"/>
  <c r="I29" i="7"/>
  <c r="J29" i="7"/>
  <c r="H28" i="3"/>
  <c r="H36" i="3" s="1"/>
  <c r="H37" i="3" s="1"/>
  <c r="I35" i="3" s="1"/>
  <c r="I38" i="3" s="1"/>
  <c r="I26" i="3"/>
  <c r="H31" i="3"/>
  <c r="H40" i="3" s="1"/>
  <c r="H44" i="3" s="1"/>
  <c r="H45" i="3" s="1"/>
  <c r="H51" i="3" s="1"/>
  <c r="H55" i="3" s="1"/>
  <c r="G29" i="3"/>
  <c r="I31" i="3"/>
  <c r="I28" i="3"/>
  <c r="I36" i="3" s="1"/>
  <c r="J26" i="3"/>
  <c r="J27" i="3"/>
  <c r="J7" i="3"/>
  <c r="J43" i="3" s="1"/>
  <c r="K6" i="3"/>
  <c r="L32" i="2"/>
  <c r="L9" i="2"/>
  <c r="K34" i="2"/>
  <c r="H29" i="3" l="1"/>
  <c r="I37" i="3"/>
  <c r="J35" i="3" s="1"/>
  <c r="K38" i="7"/>
  <c r="J55" i="7"/>
  <c r="K55" i="7"/>
  <c r="K28" i="7"/>
  <c r="K36" i="7" s="1"/>
  <c r="K37" i="7" s="1"/>
  <c r="L35" i="7" s="1"/>
  <c r="L26" i="7"/>
  <c r="L27" i="7"/>
  <c r="I40" i="3"/>
  <c r="I44" i="3" s="1"/>
  <c r="I45" i="3" s="1"/>
  <c r="I51" i="3" s="1"/>
  <c r="I55" i="3" s="1"/>
  <c r="J38" i="3"/>
  <c r="K27" i="3"/>
  <c r="J31" i="3"/>
  <c r="J28" i="3"/>
  <c r="J36" i="3" s="1"/>
  <c r="J37" i="3" s="1"/>
  <c r="K35" i="3" s="1"/>
  <c r="K26" i="3"/>
  <c r="L34" i="2"/>
  <c r="K7" i="3"/>
  <c r="K43" i="3" s="1"/>
  <c r="L6" i="3"/>
  <c r="L7" i="3" s="1"/>
  <c r="L43" i="3" s="1"/>
  <c r="I29" i="3"/>
  <c r="J40" i="3" l="1"/>
  <c r="J44" i="3" s="1"/>
  <c r="L38" i="7"/>
  <c r="L28" i="7"/>
  <c r="L36" i="7" s="1"/>
  <c r="L37" i="7" s="1"/>
  <c r="L55" i="7"/>
  <c r="L29" i="7"/>
  <c r="K29" i="7"/>
  <c r="J45" i="3"/>
  <c r="J51" i="3" s="1"/>
  <c r="J55" i="3" s="1"/>
  <c r="J29" i="3"/>
  <c r="K38" i="3"/>
  <c r="K31" i="3"/>
  <c r="K28" i="3"/>
  <c r="K36" i="3" s="1"/>
  <c r="K37" i="3" s="1"/>
  <c r="L35" i="3" s="1"/>
  <c r="L26" i="3"/>
  <c r="L27" i="3"/>
  <c r="K40" i="3" l="1"/>
  <c r="K44" i="3" s="1"/>
  <c r="K45" i="3" s="1"/>
  <c r="K51" i="3" s="1"/>
  <c r="K55" i="3" s="1"/>
  <c r="L38" i="3"/>
  <c r="K29" i="3"/>
  <c r="L31" i="3"/>
  <c r="L28" i="3"/>
  <c r="L36" i="3" s="1"/>
  <c r="L37" i="3" s="1"/>
  <c r="L40" i="3" l="1"/>
  <c r="L44" i="3" s="1"/>
  <c r="L45" i="3" s="1"/>
  <c r="L51" i="3" s="1"/>
  <c r="L55" i="3" s="1"/>
  <c r="L29" i="3"/>
</calcChain>
</file>

<file path=xl/sharedStrings.xml><?xml version="1.0" encoding="utf-8"?>
<sst xmlns="http://schemas.openxmlformats.org/spreadsheetml/2006/main" count="220" uniqueCount="116">
  <si>
    <t xml:space="preserve">          </t>
  </si>
  <si>
    <t>Inputs</t>
  </si>
  <si>
    <t>Earnings per share estimate</t>
  </si>
  <si>
    <t>Shares outstanding</t>
  </si>
  <si>
    <t>Share Price</t>
  </si>
  <si>
    <t>Target company (IBM)</t>
  </si>
  <si>
    <t>Transaction Assumptions</t>
  </si>
  <si>
    <t>Shares exchange with no premium</t>
  </si>
  <si>
    <t>Premium</t>
  </si>
  <si>
    <t>Shares exchange with premium</t>
  </si>
  <si>
    <t>New shares issued</t>
  </si>
  <si>
    <t>PE ratio for acquiring company (Microsoft)</t>
  </si>
  <si>
    <t>PE ratio for target company (IBM)</t>
  </si>
  <si>
    <t>Outputs</t>
  </si>
  <si>
    <t>Consolidated company</t>
  </si>
  <si>
    <t>Earnings of target company</t>
  </si>
  <si>
    <t>Earnings of acquiring company</t>
  </si>
  <si>
    <t>Synergies</t>
  </si>
  <si>
    <t>Consolidated earnings</t>
  </si>
  <si>
    <t>Consolidated shares</t>
  </si>
  <si>
    <t>Consolidated EPS</t>
  </si>
  <si>
    <t>Acquiring company EPS</t>
  </si>
  <si>
    <t>Accretion/Dilution</t>
  </si>
  <si>
    <t>Assumptions</t>
  </si>
  <si>
    <t>Acquiring Company</t>
  </si>
  <si>
    <t>Astro EPS</t>
  </si>
  <si>
    <t>Shares</t>
  </si>
  <si>
    <t>Earnings</t>
  </si>
  <si>
    <t>Cash-free/ Debt-free value</t>
  </si>
  <si>
    <t>ROIC</t>
  </si>
  <si>
    <t>Growth</t>
  </si>
  <si>
    <t>Depreciation</t>
  </si>
  <si>
    <t>Acquisition Assumptions - Target</t>
  </si>
  <si>
    <t>Enterprise Value</t>
  </si>
  <si>
    <t>Debt Financing</t>
  </si>
  <si>
    <t>Equity Financing</t>
  </si>
  <si>
    <t>Astro Stock Price</t>
  </si>
  <si>
    <t>Market Cap</t>
  </si>
  <si>
    <t>Shares Issued</t>
  </si>
  <si>
    <t>Interest Rate</t>
  </si>
  <si>
    <t>New Investment Cash Flows</t>
  </si>
  <si>
    <t>Increase in Investment</t>
  </si>
  <si>
    <t>Capital Expenditure</t>
  </si>
  <si>
    <t>Net Operating Profit AT</t>
  </si>
  <si>
    <t>New Debt</t>
  </si>
  <si>
    <t>Opening Debt</t>
  </si>
  <si>
    <t>Closing Balance</t>
  </si>
  <si>
    <t>Interest</t>
  </si>
  <si>
    <t>Consolidated</t>
  </si>
  <si>
    <t>Existing Earnings</t>
  </si>
  <si>
    <t>New Earnings</t>
  </si>
  <si>
    <t>Total Earnings</t>
  </si>
  <si>
    <t>Existing Shares</t>
  </si>
  <si>
    <t>New Shares</t>
  </si>
  <si>
    <t>Total Shares</t>
  </si>
  <si>
    <t>Consolidate EPS</t>
  </si>
  <si>
    <t>Accrecition/Dilution</t>
  </si>
  <si>
    <t>https://pitchbook.com/profiles/company/109061-11#stock</t>
  </si>
  <si>
    <t>https://www.reuters.com/companies/ASTR.KL</t>
  </si>
  <si>
    <t>Use Financial Analysis File to get the Data</t>
  </si>
  <si>
    <t>Acquiring company (Microsoft)</t>
  </si>
  <si>
    <t>Microsoft P/E</t>
  </si>
  <si>
    <t>IBM P/E</t>
  </si>
  <si>
    <t>Target Company</t>
  </si>
  <si>
    <t>Investment - Invested Capital</t>
  </si>
  <si>
    <t>Acquirer Existing EPS</t>
  </si>
  <si>
    <t>s</t>
  </si>
  <si>
    <t>Microsoft</t>
  </si>
  <si>
    <t>1 Year</t>
  </si>
  <si>
    <t>5 Year</t>
  </si>
  <si>
    <t>MarketWatch Estimates</t>
  </si>
  <si>
    <t>EPS</t>
  </si>
  <si>
    <t>Expected Growth in EPS</t>
  </si>
  <si>
    <t>Current Quarters Estimate:</t>
  </si>
  <si>
    <t>Past Growth in EPS</t>
  </si>
  <si>
    <t>Current Year's Estimate:</t>
  </si>
  <si>
    <t>Year Ago Earnings Mktwatch</t>
  </si>
  <si>
    <t>Next Fiscal Year Estimate:</t>
  </si>
  <si>
    <t>Forward P/E Ratio (Yahoo)</t>
  </si>
  <si>
    <t>Yahoo Published Estimates</t>
  </si>
  <si>
    <t>P/E Ratio (Marketwatch)</t>
  </si>
  <si>
    <t>Revenue</t>
  </si>
  <si>
    <t>Trailing P/E (Marketwatch)</t>
  </si>
  <si>
    <t>Current Qtr. (Sep 2022)</t>
  </si>
  <si>
    <t>Next Qtr. (Dec 2022)</t>
  </si>
  <si>
    <t>Price to Book (Yahoo)</t>
  </si>
  <si>
    <t>Current Year (2023)</t>
  </si>
  <si>
    <t>Price to Book (Maretwatch)</t>
  </si>
  <si>
    <t>Next Year (2024)</t>
  </si>
  <si>
    <t>Growth Rate - 2019</t>
  </si>
  <si>
    <t>ROIC Reported (Marketwatch)</t>
  </si>
  <si>
    <t>Historic</t>
  </si>
  <si>
    <t>Market</t>
  </si>
  <si>
    <t>ROE TTM (Yahoo)</t>
  </si>
  <si>
    <t>ROE (Marketwatch)</t>
  </si>
  <si>
    <t>EBITDA</t>
  </si>
  <si>
    <t>Operating Income</t>
  </si>
  <si>
    <t>Tax Rate</t>
  </si>
  <si>
    <t>NOPAT</t>
  </si>
  <si>
    <t>Depreciation Rate</t>
  </si>
  <si>
    <t>Net Plant</t>
  </si>
  <si>
    <t>Working Capital</t>
  </si>
  <si>
    <t>Goodwill</t>
  </si>
  <si>
    <t>Invested Capital</t>
  </si>
  <si>
    <t>Quarterly Graph</t>
  </si>
  <si>
    <t>Stock Price</t>
  </si>
  <si>
    <t>Book Value per Share (Yahoo)</t>
  </si>
  <si>
    <t>Average Target Price</t>
  </si>
  <si>
    <t>Dividend Yield</t>
  </si>
  <si>
    <t>Dividend Payout</t>
  </si>
  <si>
    <t>Note the EBITDA is Divided by 4</t>
  </si>
  <si>
    <t>Invested Capital/Share</t>
  </si>
  <si>
    <t xml:space="preserve">Growth Rate </t>
  </si>
  <si>
    <t>IBM</t>
  </si>
  <si>
    <t>Current Year (2022)</t>
  </si>
  <si>
    <t>Next Year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</si>
</sst>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_-;_(* \(#,##0.00\);_-* &quot;-&quot;??_-;_-@_-"/>
    <numFmt numFmtId="165" formatCode="_-* #,##0.0000_-;_(* \(#,##0.0000\);_-* &quot;-&quot;??_-;_-@_-"/>
    <numFmt numFmtId="166" formatCode="_-* #,##0.000_-;_(* \(#,##0.000\);_-* &quot;-&quot;??_-;_-@_-"/>
    <numFmt numFmtId="167" formatCode="_(* #,##0_);_(* \(#,##0\);_(* &quot;-&quot;??_);_(@_)"/>
    <numFmt numFmtId="168" formatCode="_-* #,##0.00_-;\-* #,##0.00_-;_-* &quot;-&quot;??_-;_-@_-"/>
    <numFmt numFmtId="169" formatCode="_(* #,##0.000_);_(* \(#,##0.000\);_(* &quot;-&quot;??_);_(@_)"/>
    <numFmt numFmtId="170" formatCode="_(* #,##0_);[Red]_(* \(#,##0\);_(* &quot;-&quot;??_);_(@_)"/>
    <numFmt numFmtId="172" formatCode="_-* #,##0.00_-;[Red]_(* \(#,##0.00\)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6D6D8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2" borderId="0" xfId="0" applyFont="1" applyFill="1"/>
    <xf numFmtId="0" fontId="5" fillId="0" borderId="0" xfId="0" applyFont="1"/>
    <xf numFmtId="9" fontId="5" fillId="0" borderId="0" xfId="0" applyNumberFormat="1" applyFont="1"/>
    <xf numFmtId="164" fontId="5" fillId="0" borderId="0" xfId="1" applyNumberFormat="1" applyFont="1" applyFill="1"/>
    <xf numFmtId="164" fontId="3" fillId="0" borderId="0" xfId="1" applyNumberFormat="1" applyFont="1" applyFill="1"/>
    <xf numFmtId="10" fontId="5" fillId="0" borderId="0" xfId="0" applyNumberFormat="1" applyFont="1"/>
    <xf numFmtId="167" fontId="3" fillId="0" borderId="0" xfId="1" applyNumberFormat="1" applyFont="1" applyFill="1"/>
    <xf numFmtId="168" fontId="3" fillId="0" borderId="0" xfId="0" applyNumberFormat="1" applyFont="1"/>
    <xf numFmtId="167" fontId="5" fillId="0" borderId="0" xfId="1" applyNumberFormat="1" applyFont="1" applyFill="1"/>
    <xf numFmtId="167" fontId="7" fillId="3" borderId="0" xfId="1" applyNumberFormat="1" applyFont="1" applyFill="1"/>
    <xf numFmtId="168" fontId="7" fillId="3" borderId="0" xfId="0" applyNumberFormat="1" applyFont="1" applyFill="1"/>
    <xf numFmtId="9" fontId="7" fillId="3" borderId="0" xfId="0" applyNumberFormat="1" applyFont="1" applyFill="1"/>
    <xf numFmtId="167" fontId="3" fillId="0" borderId="0" xfId="0" applyNumberFormat="1" applyFont="1"/>
    <xf numFmtId="169" fontId="3" fillId="0" borderId="0" xfId="1" applyNumberFormat="1" applyFont="1" applyFill="1"/>
    <xf numFmtId="0" fontId="3" fillId="0" borderId="0" xfId="1" applyNumberFormat="1" applyFont="1" applyFill="1"/>
    <xf numFmtId="0" fontId="8" fillId="0" borderId="0" xfId="2" applyFont="1" applyFill="1"/>
    <xf numFmtId="170" fontId="5" fillId="0" borderId="0" xfId="0" applyNumberFormat="1" applyFont="1"/>
    <xf numFmtId="172" fontId="3" fillId="0" borderId="0" xfId="1" applyNumberFormat="1" applyFont="1" applyFill="1"/>
    <xf numFmtId="172" fontId="3" fillId="0" borderId="0" xfId="1" applyNumberFormat="1" applyFont="1"/>
    <xf numFmtId="43" fontId="3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172" fontId="3" fillId="0" borderId="2" xfId="1" applyNumberFormat="1" applyFont="1" applyBorder="1"/>
    <xf numFmtId="0" fontId="9" fillId="0" borderId="3" xfId="0" applyFont="1" applyBorder="1"/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0" fillId="0" borderId="3" xfId="0" applyFont="1" applyBorder="1"/>
    <xf numFmtId="0" fontId="10" fillId="0" borderId="1" xfId="0" applyFont="1" applyBorder="1"/>
    <xf numFmtId="0" fontId="10" fillId="0" borderId="4" xfId="0" applyFont="1" applyBorder="1" applyAlignment="1">
      <alignment horizontal="right"/>
    </xf>
    <xf numFmtId="10" fontId="9" fillId="0" borderId="0" xfId="0" applyNumberFormat="1" applyFont="1"/>
    <xf numFmtId="0" fontId="3" fillId="0" borderId="0" xfId="0" applyFont="1" applyAlignment="1">
      <alignment horizontal="left"/>
    </xf>
    <xf numFmtId="4" fontId="9" fillId="0" borderId="0" xfId="0" applyNumberFormat="1" applyFont="1"/>
    <xf numFmtId="10" fontId="9" fillId="0" borderId="0" xfId="0" applyNumberFormat="1" applyFont="1" applyAlignment="1">
      <alignment horizontal="right"/>
    </xf>
    <xf numFmtId="164" fontId="9" fillId="0" borderId="0" xfId="1" applyNumberFormat="1" applyFont="1" applyFill="1"/>
    <xf numFmtId="164" fontId="9" fillId="0" borderId="0" xfId="1" applyNumberFormat="1" applyFont="1" applyFill="1" applyAlignment="1">
      <alignment horizontal="right"/>
    </xf>
    <xf numFmtId="0" fontId="3" fillId="0" borderId="4" xfId="0" applyFont="1" applyBorder="1"/>
    <xf numFmtId="164" fontId="3" fillId="0" borderId="0" xfId="1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/>
    <xf numFmtId="167" fontId="9" fillId="0" borderId="0" xfId="1" applyNumberFormat="1" applyFont="1" applyFill="1"/>
    <xf numFmtId="4" fontId="3" fillId="0" borderId="0" xfId="0" applyNumberFormat="1" applyFont="1"/>
    <xf numFmtId="10" fontId="3" fillId="0" borderId="0" xfId="0" applyNumberFormat="1" applyFont="1"/>
    <xf numFmtId="10" fontId="3" fillId="0" borderId="0" xfId="0" applyNumberFormat="1" applyFont="1" applyAlignment="1">
      <alignment horizontal="right"/>
    </xf>
    <xf numFmtId="15" fontId="9" fillId="0" borderId="0" xfId="0" applyNumberFormat="1" applyFont="1"/>
    <xf numFmtId="15" fontId="3" fillId="0" borderId="0" xfId="0" applyNumberFormat="1" applyFont="1"/>
    <xf numFmtId="170" fontId="3" fillId="0" borderId="0" xfId="0" applyNumberFormat="1" applyFont="1" applyAlignment="1">
      <alignment horizontal="right"/>
    </xf>
    <xf numFmtId="170" fontId="3" fillId="0" borderId="0" xfId="0" applyNumberFormat="1" applyFont="1"/>
    <xf numFmtId="164" fontId="3" fillId="4" borderId="0" xfId="1" applyNumberFormat="1" applyFont="1" applyFill="1"/>
    <xf numFmtId="167" fontId="7" fillId="4" borderId="0" xfId="1" applyNumberFormat="1" applyFont="1" applyFill="1"/>
    <xf numFmtId="168" fontId="7" fillId="4" borderId="0" xfId="0" applyNumberFormat="1" applyFont="1" applyFill="1"/>
    <xf numFmtId="172" fontId="3" fillId="4" borderId="0" xfId="1" applyNumberFormat="1" applyFont="1" applyFill="1"/>
    <xf numFmtId="43" fontId="3" fillId="4" borderId="0" xfId="0" applyNumberFormat="1" applyFont="1" applyFill="1"/>
    <xf numFmtId="167" fontId="3" fillId="4" borderId="0" xfId="0" applyNumberFormat="1" applyFont="1" applyFill="1"/>
    <xf numFmtId="172" fontId="3" fillId="4" borderId="2" xfId="1" applyNumberFormat="1" applyFont="1" applyFill="1" applyBorder="1"/>
    <xf numFmtId="169" fontId="3" fillId="4" borderId="0" xfId="1" applyNumberFormat="1" applyFont="1" applyFill="1"/>
    <xf numFmtId="9" fontId="5" fillId="4" borderId="0" xfId="0" applyNumberFormat="1" applyFont="1" applyFill="1"/>
    <xf numFmtId="164" fontId="5" fillId="4" borderId="0" xfId="1" applyNumberFormat="1" applyFont="1" applyFill="1"/>
    <xf numFmtId="170" fontId="5" fillId="4" borderId="0" xfId="0" applyNumberFormat="1" applyFont="1" applyFill="1"/>
    <xf numFmtId="0" fontId="5" fillId="4" borderId="0" xfId="0" applyFont="1" applyFill="1"/>
    <xf numFmtId="165" fontId="3" fillId="4" borderId="0" xfId="1" applyNumberFormat="1" applyFont="1" applyFill="1"/>
    <xf numFmtId="166" fontId="3" fillId="4" borderId="0" xfId="1" applyNumberFormat="1" applyFont="1" applyFill="1"/>
    <xf numFmtId="167" fontId="3" fillId="4" borderId="0" xfId="1" applyNumberFormat="1" applyFont="1" applyFill="1"/>
  </cellXfs>
  <cellStyles count="3">
    <cellStyle name="Comma" xfId="1" builtinId="3"/>
    <cellStyle name="Hyperlink" xfId="2" builtinId="8"/>
    <cellStyle name="Normal" xfId="0" builtinId="0"/>
  </cellStyles>
  <dxfs count="10">
    <dxf>
      <font>
        <color auto="1"/>
      </font>
      <fill>
        <patternFill>
          <fgColor indexed="64"/>
          <bgColor rgb="FF09DD3B"/>
        </patternFill>
      </fill>
    </dxf>
    <dxf>
      <font>
        <color auto="1"/>
      </font>
      <fill>
        <patternFill>
          <fgColor indexed="64"/>
          <bgColor rgb="FFC0C0C0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C0C0C0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C0C0C0"/>
        </patternFill>
      </fill>
    </dxf>
    <dxf>
      <font>
        <color auto="1"/>
      </font>
      <fill>
        <patternFill>
          <fgColor indexed="64"/>
          <bgColor rgb="FF09DD3B"/>
        </patternFill>
      </fill>
    </dxf>
    <dxf>
      <font>
        <color auto="1"/>
      </font>
      <fill>
        <patternFill>
          <fgColor indexed="64"/>
          <bgColor rgb="FFC0C0C0"/>
        </patternFill>
      </fill>
    </dxf>
    <dxf>
      <font>
        <color indexed="8"/>
      </font>
      <fill>
        <patternFill>
          <fgColor indexed="64"/>
          <bgColor rgb="FFDFE8ED"/>
        </patternFill>
      </fill>
    </dxf>
    <dxf>
      <font>
        <color auto="1"/>
      </font>
      <fill>
        <patternFill>
          <fgColor indexed="64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'Private Accretion Dilution'!$D$55:$F$55</c:f>
              <c:strCache>
                <c:ptCount val="3"/>
                <c:pt idx="0">
                  <c:v>Accrecition/Dilution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'Private Accretion Dilution'!$G$54:$L$54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'Private Accretion Dilution'!$G$55:$L$55</c:f>
              <c:numCache>
                <c:formatCode>_(* #,##0.000_);_(* \(#,##0.000\);_(* "-"??_);_(@_)</c:formatCode>
                <c:ptCount val="6"/>
                <c:pt idx="0">
                  <c:v>5.6938000843526071E-3</c:v>
                </c:pt>
                <c:pt idx="1">
                  <c:v>8.8115453028441565E-3</c:v>
                </c:pt>
                <c:pt idx="2">
                  <c:v>8.2838061357343312E-3</c:v>
                </c:pt>
                <c:pt idx="3">
                  <c:v>7.0454666348816475E-3</c:v>
                </c:pt>
                <c:pt idx="4">
                  <c:v>7.4813204716410453E-3</c:v>
                </c:pt>
                <c:pt idx="5">
                  <c:v>8.1253186740359307E-3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8A-4199-A89A-1FAC79C15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4601264"/>
        <c:axId val="1286270224"/>
      </c:barChart>
      <c:catAx>
        <c:axId val="136460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6270224"/>
        <c:crosses val="autoZero"/>
        <c:auto val="1"/>
        <c:lblAlgn val="ctr"/>
        <c:lblOffset val="100"/>
        <c:noMultiLvlLbl val="0"/>
      </c:catAx>
      <c:valAx>
        <c:axId val="128627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_);_(* \(#,##0.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460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'Private Accretion Exercise'!$D$55:$F$55</c:f>
              <c:strCache>
                <c:ptCount val="3"/>
                <c:pt idx="0">
                  <c:v>Accrecition/Dilution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'Private Accretion Exercise'!$G$54:$L$54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'Private Accretion Exercise'!$G$55:$L$55</c:f>
              <c:numCache>
                <c:formatCode>_(* #,##0.000_);_(* \(#,##0.000\);_(* "-"??_);_(@_)</c:formatCode>
                <c:ptCount val="6"/>
                <c:pt idx="0">
                  <c:v>-0.126</c:v>
                </c:pt>
                <c:pt idx="1">
                  <c:v>-9.8000000000000004E-2</c:v>
                </c:pt>
                <c:pt idx="2">
                  <c:v>-0.11</c:v>
                </c:pt>
                <c:pt idx="3">
                  <c:v>-0.13</c:v>
                </c:pt>
                <c:pt idx="4">
                  <c:v>-0.13200000000000001</c:v>
                </c:pt>
                <c:pt idx="5">
                  <c:v>-0.13200000000000001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7-4149-8F4D-4E1EE8F3A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4601264"/>
        <c:axId val="1286270224"/>
      </c:barChart>
      <c:catAx>
        <c:axId val="136460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6270224"/>
        <c:crosses val="autoZero"/>
        <c:auto val="1"/>
        <c:lblAlgn val="ctr"/>
        <c:lblOffset val="100"/>
        <c:noMultiLvlLbl val="0"/>
      </c:catAx>
      <c:valAx>
        <c:axId val="128627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_);_(* \(#,##0.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460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58</xdr:row>
      <xdr:rowOff>170668</xdr:rowOff>
    </xdr:from>
    <xdr:to>
      <xdr:col>11</xdr:col>
      <xdr:colOff>410884</xdr:colOff>
      <xdr:row>76</xdr:row>
      <xdr:rowOff>152638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61000" y="10114768"/>
          <a:ext cx="2944533" cy="3296670"/>
        </a:xfrm>
        <a:prstGeom prst="rect">
          <a:avLst/>
        </a:prstGeom>
      </xdr:spPr>
    </xdr:pic>
    <xdr:clientData/>
  </xdr:twoCellAnchor>
  <xdr:twoCellAnchor editAs="oneCell">
    <xdr:from>
      <xdr:col>10</xdr:col>
      <xdr:colOff>279400</xdr:colOff>
      <xdr:row>68</xdr:row>
      <xdr:rowOff>101600</xdr:rowOff>
    </xdr:from>
    <xdr:to>
      <xdr:col>12</xdr:col>
      <xdr:colOff>72883</xdr:colOff>
      <xdr:row>93</xdr:row>
      <xdr:rowOff>70086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53300" y="11887200"/>
          <a:ext cx="1634983" cy="457223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76</xdr:row>
      <xdr:rowOff>6350</xdr:rowOff>
    </xdr:from>
    <xdr:to>
      <xdr:col>5</xdr:col>
      <xdr:colOff>575427</xdr:colOff>
      <xdr:row>92</xdr:row>
      <xdr:rowOff>89056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6300" y="13265150"/>
          <a:ext cx="2786638" cy="30291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584200</xdr:colOff>
          <xdr:row>65</xdr:row>
          <xdr:rowOff>69850</xdr:rowOff>
        </xdr:from>
        <xdr:to>
          <xdr:col>5</xdr:col>
          <xdr:colOff>584200</xdr:colOff>
          <xdr:row>68</xdr:row>
          <xdr:rowOff>12700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  <xdr:twoCellAnchor>
    <xdr:from>
      <xdr:col>6</xdr:col>
      <xdr:colOff>451555</xdr:colOff>
      <xdr:row>9</xdr:row>
      <xdr:rowOff>127000</xdr:rowOff>
    </xdr:from>
    <xdr:to>
      <xdr:col>11</xdr:col>
      <xdr:colOff>522110</xdr:colOff>
      <xdr:row>21</xdr:row>
      <xdr:rowOff>125723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58</xdr:row>
      <xdr:rowOff>170668</xdr:rowOff>
    </xdr:from>
    <xdr:to>
      <xdr:col>11</xdr:col>
      <xdr:colOff>410884</xdr:colOff>
      <xdr:row>76</xdr:row>
      <xdr:rowOff>152638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DA176D-505A-4737-9B3F-062319F5F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3600" y="10857718"/>
          <a:ext cx="2944534" cy="3296670"/>
        </a:xfrm>
        <a:prstGeom prst="rect">
          <a:avLst/>
        </a:prstGeom>
      </xdr:spPr>
    </xdr:pic>
    <xdr:clientData/>
  </xdr:twoCellAnchor>
  <xdr:twoCellAnchor editAs="oneCell">
    <xdr:from>
      <xdr:col>10</xdr:col>
      <xdr:colOff>279400</xdr:colOff>
      <xdr:row>68</xdr:row>
      <xdr:rowOff>101600</xdr:rowOff>
    </xdr:from>
    <xdr:to>
      <xdr:col>12</xdr:col>
      <xdr:colOff>72883</xdr:colOff>
      <xdr:row>93</xdr:row>
      <xdr:rowOff>70086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1D21CB-10DD-4A74-AFE7-1095F2712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5900" y="12630150"/>
          <a:ext cx="1634983" cy="4572236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76</xdr:row>
      <xdr:rowOff>6350</xdr:rowOff>
    </xdr:from>
    <xdr:to>
      <xdr:col>5</xdr:col>
      <xdr:colOff>575427</xdr:colOff>
      <xdr:row>92</xdr:row>
      <xdr:rowOff>89056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80F6AA-6AB6-48EC-89F2-B2B89566A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6300" y="14008100"/>
          <a:ext cx="2791577" cy="30291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584200</xdr:colOff>
          <xdr:row>65</xdr:row>
          <xdr:rowOff>69850</xdr:rowOff>
        </xdr:from>
        <xdr:to>
          <xdr:col>5</xdr:col>
          <xdr:colOff>584200</xdr:colOff>
          <xdr:row>68</xdr:row>
          <xdr:rowOff>12700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4868D359-256C-402A-8E80-0EA91EC14F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  <xdr:twoCellAnchor>
    <xdr:from>
      <xdr:col>6</xdr:col>
      <xdr:colOff>451555</xdr:colOff>
      <xdr:row>9</xdr:row>
      <xdr:rowOff>127000</xdr:rowOff>
    </xdr:from>
    <xdr:to>
      <xdr:col>11</xdr:col>
      <xdr:colOff>522110</xdr:colOff>
      <xdr:row>21</xdr:row>
      <xdr:rowOff>125723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0576BD8-5889-447F-B111-7D02BDAD18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pitchbook.com/profiles/company/109061-11" TargetMode="External"/><Relationship Id="rId2" Type="http://schemas.openxmlformats.org/officeDocument/2006/relationships/hyperlink" Target="https://pitchbook.com/profiles/company/109061-11" TargetMode="External"/><Relationship Id="rId1" Type="http://schemas.openxmlformats.org/officeDocument/2006/relationships/hyperlink" Target="https://www.reuters.com/companies/ASTR.KL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pitchbook.com/profiles/company/109061-11" TargetMode="External"/><Relationship Id="rId2" Type="http://schemas.openxmlformats.org/officeDocument/2006/relationships/hyperlink" Target="https://pitchbook.com/profiles/company/109061-11" TargetMode="External"/><Relationship Id="rId1" Type="http://schemas.openxmlformats.org/officeDocument/2006/relationships/hyperlink" Target="https://www.reuters.com/companies/ASTR.KL" TargetMode="External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533CD-65A5-4576-9A9C-ED4C18DD76DE}">
  <dimension ref="C4:C9"/>
  <sheetViews>
    <sheetView workbookViewId="0">
      <selection activeCell="C9" sqref="C9"/>
    </sheetView>
  </sheetViews>
  <sheetFormatPr defaultRowHeight="14.5" x14ac:dyDescent="0.35"/>
  <sheetData>
    <row r="4" spans="3:3" x14ac:dyDescent="0.35">
      <c r="C4" t="s">
        <v>59</v>
      </c>
    </row>
    <row r="7" spans="3:3" x14ac:dyDescent="0.35">
      <c r="C7" t="s">
        <v>61</v>
      </c>
    </row>
    <row r="9" spans="3:3" x14ac:dyDescent="0.35">
      <c r="C9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B69C0-1E57-41FD-A5A9-277A47ABE018}">
  <dimension ref="A1:J33"/>
  <sheetViews>
    <sheetView showGridLines="0" workbookViewId="0">
      <selection activeCell="F14" sqref="F14"/>
    </sheetView>
  </sheetViews>
  <sheetFormatPr defaultRowHeight="14.5" x14ac:dyDescent="0.35"/>
  <cols>
    <col min="1" max="1" width="6.453125" customWidth="1"/>
    <col min="2" max="3" width="15" bestFit="1" customWidth="1"/>
    <col min="4" max="4" width="15.81640625" customWidth="1"/>
    <col min="5" max="5" width="15" bestFit="1" customWidth="1"/>
    <col min="6" max="6" width="7" customWidth="1"/>
    <col min="7" max="7" width="12.6328125" customWidth="1"/>
    <col min="8" max="8" width="12.7265625" customWidth="1"/>
    <col min="9" max="9" width="16.81640625" customWidth="1"/>
    <col min="10" max="10" width="13.81640625" customWidth="1"/>
  </cols>
  <sheetData>
    <row r="1" spans="1:10" x14ac:dyDescent="0.35">
      <c r="A1" s="1"/>
      <c r="B1" s="25" t="s">
        <v>113</v>
      </c>
      <c r="C1" s="22"/>
      <c r="D1" s="26" t="s">
        <v>68</v>
      </c>
      <c r="E1" s="27" t="s">
        <v>69</v>
      </c>
      <c r="F1" s="1"/>
      <c r="G1" s="28" t="s">
        <v>70</v>
      </c>
      <c r="H1" s="29"/>
      <c r="I1" s="30" t="s">
        <v>71</v>
      </c>
      <c r="J1" s="1"/>
    </row>
    <row r="2" spans="1:10" x14ac:dyDescent="0.35">
      <c r="A2" s="1"/>
      <c r="B2" s="1" t="s">
        <v>72</v>
      </c>
      <c r="C2" s="1"/>
      <c r="D2" s="31">
        <v>8.5000000000000006E-2</v>
      </c>
      <c r="E2" s="31">
        <v>9.6600000000000005E-2</v>
      </c>
      <c r="F2" s="1"/>
      <c r="G2" s="32" t="s">
        <v>73</v>
      </c>
      <c r="H2" s="1"/>
      <c r="I2" s="33">
        <v>1.79</v>
      </c>
      <c r="J2" s="1"/>
    </row>
    <row r="3" spans="1:10" x14ac:dyDescent="0.35">
      <c r="A3" s="1"/>
      <c r="B3" s="1" t="s">
        <v>74</v>
      </c>
      <c r="C3" s="1"/>
      <c r="D3" s="1"/>
      <c r="E3" s="34">
        <v>-8.8900000000000007E-2</v>
      </c>
      <c r="F3" s="1"/>
      <c r="G3" s="32" t="s">
        <v>75</v>
      </c>
      <c r="H3" s="1"/>
      <c r="I3" s="33">
        <v>9.3000000000000007</v>
      </c>
      <c r="J3" s="1"/>
    </row>
    <row r="4" spans="1:10" x14ac:dyDescent="0.35">
      <c r="A4" s="1"/>
      <c r="B4" s="1" t="s">
        <v>76</v>
      </c>
      <c r="C4" s="1"/>
      <c r="D4" s="35">
        <v>9.3800000000000008</v>
      </c>
      <c r="E4" s="1"/>
      <c r="F4" s="1"/>
      <c r="G4" s="32" t="s">
        <v>77</v>
      </c>
      <c r="H4" s="1"/>
      <c r="I4" s="33">
        <v>9.94</v>
      </c>
      <c r="J4" s="1"/>
    </row>
    <row r="5" spans="1:10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5">
      <c r="A6" s="1"/>
      <c r="B6" s="1" t="s">
        <v>78</v>
      </c>
      <c r="C6" s="1"/>
      <c r="D6" s="36" t="b">
        <v>0</v>
      </c>
      <c r="E6" s="1"/>
      <c r="F6" s="1"/>
      <c r="G6" s="28" t="s">
        <v>79</v>
      </c>
      <c r="H6" s="29"/>
      <c r="I6" s="29"/>
      <c r="J6" s="37"/>
    </row>
    <row r="7" spans="1:10" x14ac:dyDescent="0.35">
      <c r="A7" s="1"/>
      <c r="B7" s="1" t="s">
        <v>80</v>
      </c>
      <c r="C7" s="1"/>
      <c r="D7" s="38">
        <v>20.43</v>
      </c>
      <c r="E7" s="1"/>
      <c r="F7" s="1"/>
      <c r="G7" s="1"/>
      <c r="H7" s="1"/>
      <c r="I7" s="39" t="s">
        <v>81</v>
      </c>
      <c r="J7" s="39" t="s">
        <v>71</v>
      </c>
    </row>
    <row r="8" spans="1:10" x14ac:dyDescent="0.35">
      <c r="A8" s="1"/>
      <c r="B8" s="1" t="s">
        <v>82</v>
      </c>
      <c r="C8" s="1"/>
      <c r="D8" s="38">
        <v>20.25</v>
      </c>
      <c r="E8" s="1"/>
      <c r="F8" s="1"/>
      <c r="G8" s="40" t="s">
        <v>83</v>
      </c>
      <c r="H8" s="1"/>
      <c r="I8" s="41">
        <v>13550000</v>
      </c>
      <c r="J8" s="33">
        <v>1.78</v>
      </c>
    </row>
    <row r="9" spans="1:10" x14ac:dyDescent="0.35">
      <c r="A9" s="1"/>
      <c r="B9" s="1"/>
      <c r="C9" s="1"/>
      <c r="D9" s="1"/>
      <c r="E9" s="42"/>
      <c r="F9" s="1"/>
      <c r="G9" s="40" t="s">
        <v>84</v>
      </c>
      <c r="H9" s="1"/>
      <c r="I9" s="41">
        <v>16500000</v>
      </c>
      <c r="J9" s="33">
        <v>3.85</v>
      </c>
    </row>
    <row r="10" spans="1:10" x14ac:dyDescent="0.35">
      <c r="A10" s="1"/>
      <c r="B10" s="1" t="s">
        <v>85</v>
      </c>
      <c r="C10" s="1"/>
      <c r="D10" s="40">
        <v>5.85</v>
      </c>
      <c r="E10" s="1"/>
      <c r="F10" s="1"/>
      <c r="G10" s="40" t="s">
        <v>114</v>
      </c>
      <c r="H10" s="1"/>
      <c r="I10" s="41">
        <v>59960000</v>
      </c>
      <c r="J10" s="33">
        <v>9.3000000000000007</v>
      </c>
    </row>
    <row r="11" spans="1:10" x14ac:dyDescent="0.35">
      <c r="A11" s="39"/>
      <c r="B11" s="1" t="s">
        <v>87</v>
      </c>
      <c r="C11" s="1"/>
      <c r="D11" s="1">
        <v>6.35</v>
      </c>
      <c r="E11" s="1"/>
      <c r="F11" s="1"/>
      <c r="G11" s="40" t="s">
        <v>115</v>
      </c>
      <c r="H11" s="1"/>
      <c r="I11" s="41">
        <v>61620000</v>
      </c>
      <c r="J11" s="33">
        <v>10.09</v>
      </c>
    </row>
    <row r="12" spans="1:10" x14ac:dyDescent="0.35">
      <c r="A12" s="1"/>
      <c r="B12" s="1"/>
      <c r="C12" s="1"/>
      <c r="D12" s="1"/>
      <c r="E12" s="39"/>
      <c r="F12" s="1"/>
      <c r="G12" s="1"/>
      <c r="H12" s="1"/>
      <c r="I12" s="1"/>
      <c r="J12" s="1"/>
    </row>
    <row r="13" spans="1:10" x14ac:dyDescent="0.35">
      <c r="A13" s="1"/>
      <c r="B13" s="1"/>
      <c r="C13" s="1"/>
      <c r="D13" s="1"/>
      <c r="E13" s="1"/>
      <c r="F13" s="1"/>
      <c r="G13" s="1" t="s">
        <v>89</v>
      </c>
      <c r="H13" s="1"/>
      <c r="I13" s="43">
        <v>2.7685123415610358E-2</v>
      </c>
      <c r="J13" s="43">
        <v>8.4946236559139576E-2</v>
      </c>
    </row>
    <row r="14" spans="1:10" x14ac:dyDescent="0.35">
      <c r="A14" s="1"/>
      <c r="B14" s="1" t="s">
        <v>90</v>
      </c>
      <c r="C14" s="1"/>
      <c r="D14" s="31">
        <v>8.7099999999999997E-2</v>
      </c>
      <c r="E14" s="1"/>
      <c r="F14" s="1"/>
      <c r="G14" s="1"/>
      <c r="H14" s="1"/>
      <c r="I14" s="1"/>
      <c r="J14" s="1"/>
    </row>
    <row r="15" spans="1:10" x14ac:dyDescent="0.35">
      <c r="A15" s="1"/>
      <c r="B15" s="1"/>
      <c r="C15" s="1"/>
      <c r="D15" s="1"/>
      <c r="E15" s="1"/>
      <c r="F15" s="1"/>
      <c r="G15" s="1"/>
      <c r="H15" s="1"/>
      <c r="I15" s="39" t="s">
        <v>91</v>
      </c>
      <c r="J15" s="39" t="s">
        <v>92</v>
      </c>
    </row>
    <row r="16" spans="1:10" x14ac:dyDescent="0.35">
      <c r="A16" s="1"/>
      <c r="B16" s="1" t="s">
        <v>93</v>
      </c>
      <c r="C16" s="1"/>
      <c r="D16" s="44">
        <v>0.27089999999999997</v>
      </c>
      <c r="E16" s="1"/>
      <c r="F16" s="1"/>
      <c r="G16" s="1"/>
      <c r="H16" s="1"/>
      <c r="I16" s="45">
        <v>44926</v>
      </c>
      <c r="J16" s="46">
        <v>44926</v>
      </c>
    </row>
    <row r="17" spans="1:10" x14ac:dyDescent="0.35">
      <c r="A17" s="1"/>
      <c r="B17" s="1" t="s">
        <v>94</v>
      </c>
      <c r="C17" s="1"/>
      <c r="D17" s="43">
        <v>0.23860000000000001</v>
      </c>
      <c r="E17" s="1"/>
      <c r="F17" s="1"/>
      <c r="G17" s="1" t="s">
        <v>95</v>
      </c>
      <c r="H17" s="1"/>
      <c r="I17" s="47">
        <v>12160000</v>
      </c>
      <c r="J17" s="48">
        <v>97840000</v>
      </c>
    </row>
    <row r="18" spans="1:10" x14ac:dyDescent="0.35">
      <c r="A18" s="1"/>
      <c r="B18" s="1"/>
      <c r="C18" s="1"/>
      <c r="D18" s="1"/>
      <c r="E18" s="1"/>
      <c r="F18" s="1"/>
      <c r="G18" s="1" t="s">
        <v>96</v>
      </c>
      <c r="H18" s="1"/>
      <c r="I18" s="41">
        <v>83736000</v>
      </c>
      <c r="J18" s="48">
        <v>169416000</v>
      </c>
    </row>
    <row r="19" spans="1:10" x14ac:dyDescent="0.35">
      <c r="A19" s="1"/>
      <c r="B19" s="1" t="s">
        <v>95</v>
      </c>
      <c r="C19" s="1"/>
      <c r="D19" s="41">
        <v>12160000</v>
      </c>
      <c r="E19" s="1"/>
      <c r="F19" s="1"/>
      <c r="G19" s="1" t="s">
        <v>97</v>
      </c>
      <c r="H19" s="1"/>
      <c r="I19" s="43">
        <v>8.7099999999999997E-2</v>
      </c>
      <c r="J19" s="43">
        <v>8.7099999999999997E-2</v>
      </c>
    </row>
    <row r="20" spans="1:10" x14ac:dyDescent="0.35">
      <c r="A20" s="1"/>
      <c r="B20" s="1" t="s">
        <v>33</v>
      </c>
      <c r="C20" s="1"/>
      <c r="D20" s="41" t="b">
        <v>0</v>
      </c>
      <c r="E20" s="1"/>
      <c r="F20" s="1"/>
      <c r="G20" s="1" t="s">
        <v>98</v>
      </c>
      <c r="H20" s="1"/>
      <c r="I20" s="8">
        <v>77729030.81452404</v>
      </c>
      <c r="J20" s="48">
        <v>154659866.40000001</v>
      </c>
    </row>
    <row r="21" spans="1:1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35">
      <c r="A22" s="1"/>
      <c r="B22" s="1" t="s">
        <v>99</v>
      </c>
      <c r="C22" s="1"/>
      <c r="D22" s="31">
        <v>0.28305872412336291</v>
      </c>
      <c r="E22" s="1"/>
      <c r="F22" s="1"/>
      <c r="G22" s="1" t="s">
        <v>100</v>
      </c>
      <c r="H22" s="1"/>
      <c r="I22" s="41">
        <v>87550000</v>
      </c>
      <c r="J22" s="14">
        <v>87550000</v>
      </c>
    </row>
    <row r="23" spans="1:10" x14ac:dyDescent="0.35">
      <c r="A23" s="1"/>
      <c r="B23" s="1" t="s">
        <v>97</v>
      </c>
      <c r="C23" s="1"/>
      <c r="D23" s="31">
        <v>7.1736997055937196E-2</v>
      </c>
      <c r="E23" s="1"/>
      <c r="F23" s="1"/>
      <c r="G23" s="1" t="s">
        <v>101</v>
      </c>
      <c r="H23" s="1"/>
      <c r="I23" s="14">
        <v>80629995.75</v>
      </c>
      <c r="J23" s="14">
        <v>80629995.75</v>
      </c>
    </row>
    <row r="24" spans="1:10" x14ac:dyDescent="0.35">
      <c r="A24" s="1"/>
      <c r="B24" s="1"/>
      <c r="C24" s="1"/>
      <c r="D24" s="1"/>
      <c r="E24" s="1"/>
      <c r="F24" s="1"/>
      <c r="G24" s="1" t="s">
        <v>102</v>
      </c>
      <c r="H24" s="1"/>
      <c r="I24" s="41">
        <v>78820000</v>
      </c>
      <c r="J24" s="14">
        <v>78820000</v>
      </c>
    </row>
    <row r="25" spans="1:10" x14ac:dyDescent="0.35">
      <c r="A25" s="1"/>
      <c r="B25" s="1"/>
      <c r="C25" s="1"/>
      <c r="D25" s="1"/>
      <c r="E25" s="1"/>
      <c r="F25" s="1"/>
      <c r="G25" s="1" t="s">
        <v>103</v>
      </c>
      <c r="H25" s="1"/>
      <c r="I25" s="41">
        <v>240944997.875</v>
      </c>
      <c r="J25" s="14">
        <v>240944997.875</v>
      </c>
    </row>
    <row r="26" spans="1:10" x14ac:dyDescent="0.35">
      <c r="A26" s="1"/>
      <c r="B26" s="1"/>
      <c r="C26" s="1"/>
      <c r="D26" s="1"/>
      <c r="E26" s="1"/>
      <c r="F26" s="1"/>
      <c r="G26" s="1" t="s">
        <v>29</v>
      </c>
      <c r="H26" s="1"/>
      <c r="I26" s="44">
        <v>0.32260072423188102</v>
      </c>
      <c r="J26" s="44">
        <v>0.6418886790097883</v>
      </c>
    </row>
    <row r="27" spans="1:10" x14ac:dyDescent="0.35">
      <c r="A27" s="1"/>
      <c r="B27" s="1" t="s">
        <v>104</v>
      </c>
      <c r="C27" s="1"/>
      <c r="D27" s="1"/>
      <c r="E27" s="1"/>
      <c r="F27" s="1"/>
      <c r="G27" s="1"/>
      <c r="H27" s="1"/>
      <c r="I27" s="1"/>
      <c r="J27" s="1"/>
    </row>
    <row r="28" spans="1:10" x14ac:dyDescent="0.35">
      <c r="A28" s="1"/>
      <c r="B28" s="1" t="s">
        <v>105</v>
      </c>
      <c r="C28" s="1"/>
      <c r="D28" s="33">
        <v>125.74</v>
      </c>
      <c r="E28" s="1"/>
      <c r="F28" s="1"/>
      <c r="G28" s="1" t="s">
        <v>106</v>
      </c>
      <c r="H28" s="1"/>
      <c r="I28" s="33">
        <v>21.49</v>
      </c>
      <c r="J28" s="1"/>
    </row>
    <row r="29" spans="1:10" x14ac:dyDescent="0.35">
      <c r="A29" s="1"/>
      <c r="B29" s="1" t="s">
        <v>107</v>
      </c>
      <c r="C29" s="1"/>
      <c r="D29" s="40">
        <v>141.30000000000001</v>
      </c>
      <c r="E29" s="1"/>
      <c r="F29" s="1"/>
      <c r="G29" s="1"/>
      <c r="H29" s="1"/>
      <c r="I29" s="1"/>
      <c r="J29" s="1"/>
    </row>
    <row r="30" spans="1:10" x14ac:dyDescent="0.35">
      <c r="A30" s="1"/>
      <c r="B30" s="1"/>
      <c r="C30" s="1"/>
      <c r="D30" s="1"/>
      <c r="E30" s="1"/>
      <c r="F30" s="1"/>
      <c r="G30" s="1" t="s">
        <v>108</v>
      </c>
      <c r="H30" s="1"/>
      <c r="I30" s="34">
        <v>5.4300000000000001E-2</v>
      </c>
      <c r="J30" s="1"/>
    </row>
    <row r="31" spans="1:10" x14ac:dyDescent="0.35">
      <c r="A31" s="1"/>
      <c r="B31" s="1" t="s">
        <v>26</v>
      </c>
      <c r="C31" s="1"/>
      <c r="D31" s="41">
        <v>896320</v>
      </c>
      <c r="E31" s="1"/>
      <c r="F31" s="1"/>
      <c r="G31" s="1" t="s">
        <v>109</v>
      </c>
      <c r="H31" s="1"/>
      <c r="I31" s="31">
        <v>0.73402214516129016</v>
      </c>
      <c r="J31" s="1"/>
    </row>
    <row r="32" spans="1:10" x14ac:dyDescent="0.35">
      <c r="A32" s="1"/>
      <c r="B32" s="1"/>
      <c r="C32" s="1"/>
      <c r="D32" s="1"/>
      <c r="E32" s="1"/>
      <c r="F32" s="1"/>
      <c r="G32" s="1"/>
      <c r="H32" s="1"/>
      <c r="I32" s="31"/>
      <c r="J32" s="1"/>
    </row>
    <row r="33" spans="1:10" x14ac:dyDescent="0.35">
      <c r="A33" s="1"/>
      <c r="B33" s="1" t="s">
        <v>110</v>
      </c>
      <c r="C33" s="1"/>
      <c r="D33" s="1"/>
      <c r="E33" s="1"/>
      <c r="F33" s="1"/>
      <c r="G33" s="1" t="s">
        <v>111</v>
      </c>
      <c r="H33" s="1"/>
      <c r="I33" s="42">
        <v>268.81582233465724</v>
      </c>
      <c r="J33" s="1"/>
    </row>
  </sheetData>
  <conditionalFormatting sqref="B7 A32:A33 A28:A30 B28:D29 A13:J13 E32:F33 E28:F30 G5:J11 B6:D6 A5:A11 E5:F12 B10:D11 A31:F31 A14:F14 B19:D20 A15:A24 E15:F24 B22:D23 G16:I16 A25:F25 A26 C26:F26 A27:F27 G17:H17 G18:I18 J16:J18 G20:J33 A1:J4">
    <cfRule type="expression" dxfId="3" priority="1">
      <formula>AND(A1&lt;&gt;"",A1=FALSE)</formula>
    </cfRule>
    <cfRule type="expression" dxfId="2" priority="2">
      <formula>A1=TRUE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9E7D2-243B-479E-83D2-A450E0EA6B86}">
  <dimension ref="A1:J33"/>
  <sheetViews>
    <sheetView showGridLines="0" workbookViewId="0">
      <selection activeCell="C14" sqref="C14"/>
    </sheetView>
  </sheetViews>
  <sheetFormatPr defaultRowHeight="14.5" x14ac:dyDescent="0.35"/>
  <cols>
    <col min="1" max="1" width="6.453125" customWidth="1"/>
    <col min="2" max="3" width="15" bestFit="1" customWidth="1"/>
    <col min="4" max="4" width="15.81640625" customWidth="1"/>
    <col min="5" max="5" width="15" bestFit="1" customWidth="1"/>
    <col min="6" max="6" width="7" customWidth="1"/>
    <col min="7" max="7" width="12.6328125" customWidth="1"/>
    <col min="8" max="8" width="12.7265625" customWidth="1"/>
    <col min="9" max="9" width="16.81640625" customWidth="1"/>
    <col min="10" max="10" width="13.81640625" customWidth="1"/>
  </cols>
  <sheetData>
    <row r="1" spans="1:10" x14ac:dyDescent="0.35">
      <c r="A1" s="1"/>
      <c r="B1" s="25" t="s">
        <v>67</v>
      </c>
      <c r="C1" s="22"/>
      <c r="D1" s="26" t="s">
        <v>68</v>
      </c>
      <c r="E1" s="27" t="s">
        <v>69</v>
      </c>
      <c r="F1" s="1"/>
      <c r="G1" s="28" t="s">
        <v>70</v>
      </c>
      <c r="H1" s="29"/>
      <c r="I1" s="30" t="s">
        <v>71</v>
      </c>
      <c r="J1" s="1"/>
    </row>
    <row r="2" spans="1:10" x14ac:dyDescent="0.35">
      <c r="A2" s="1"/>
      <c r="B2" s="1" t="s">
        <v>72</v>
      </c>
      <c r="C2" s="1"/>
      <c r="D2" s="31">
        <v>0.17799999999999999</v>
      </c>
      <c r="E2" s="31">
        <v>0.14960000000000001</v>
      </c>
      <c r="F2" s="1"/>
      <c r="G2" s="32" t="s">
        <v>73</v>
      </c>
      <c r="H2" s="1"/>
      <c r="I2" s="33">
        <v>2.33</v>
      </c>
      <c r="J2" s="1"/>
    </row>
    <row r="3" spans="1:10" x14ac:dyDescent="0.35">
      <c r="A3" s="1"/>
      <c r="B3" s="1" t="s">
        <v>74</v>
      </c>
      <c r="C3" s="1"/>
      <c r="D3" s="1"/>
      <c r="E3" s="34">
        <v>0.24540000000000001</v>
      </c>
      <c r="F3" s="1"/>
      <c r="G3" s="32" t="s">
        <v>75</v>
      </c>
      <c r="H3" s="1"/>
      <c r="I3" s="33">
        <v>10.11</v>
      </c>
      <c r="J3" s="1"/>
    </row>
    <row r="4" spans="1:10" x14ac:dyDescent="0.35">
      <c r="A4" s="1"/>
      <c r="B4" s="1" t="s">
        <v>76</v>
      </c>
      <c r="C4" s="1"/>
      <c r="D4" s="35">
        <v>9.27</v>
      </c>
      <c r="E4" s="1"/>
      <c r="F4" s="1"/>
      <c r="G4" s="32" t="s">
        <v>77</v>
      </c>
      <c r="H4" s="1"/>
      <c r="I4" s="33">
        <v>11.91</v>
      </c>
      <c r="J4" s="1"/>
    </row>
    <row r="5" spans="1:10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5">
      <c r="A6" s="1"/>
      <c r="B6" s="1" t="s">
        <v>78</v>
      </c>
      <c r="C6" s="1"/>
      <c r="D6" s="36" t="b">
        <v>0</v>
      </c>
      <c r="E6" s="1"/>
      <c r="F6" s="1"/>
      <c r="G6" s="28" t="s">
        <v>79</v>
      </c>
      <c r="H6" s="29"/>
      <c r="I6" s="29"/>
      <c r="J6" s="37"/>
    </row>
    <row r="7" spans="1:10" x14ac:dyDescent="0.35">
      <c r="A7" s="1"/>
      <c r="B7" s="1" t="s">
        <v>80</v>
      </c>
      <c r="C7" s="1"/>
      <c r="D7" s="38">
        <v>24.87</v>
      </c>
      <c r="E7" s="1"/>
      <c r="F7" s="1"/>
      <c r="G7" s="1"/>
      <c r="H7" s="1"/>
      <c r="I7" s="39" t="s">
        <v>81</v>
      </c>
      <c r="J7" s="39" t="s">
        <v>71</v>
      </c>
    </row>
    <row r="8" spans="1:10" x14ac:dyDescent="0.35">
      <c r="A8" s="1"/>
      <c r="B8" s="1" t="s">
        <v>82</v>
      </c>
      <c r="C8" s="1"/>
      <c r="D8" s="38">
        <v>25.82</v>
      </c>
      <c r="E8" s="1"/>
      <c r="F8" s="1"/>
      <c r="G8" s="40" t="s">
        <v>83</v>
      </c>
      <c r="H8" s="1"/>
      <c r="I8" s="41">
        <v>49890000</v>
      </c>
      <c r="J8" s="33">
        <v>2.3199999999999998</v>
      </c>
    </row>
    <row r="9" spans="1:10" x14ac:dyDescent="0.35">
      <c r="A9" s="1"/>
      <c r="B9" s="1"/>
      <c r="C9" s="1"/>
      <c r="D9" s="1"/>
      <c r="E9" s="42"/>
      <c r="F9" s="1"/>
      <c r="G9" s="40" t="s">
        <v>84</v>
      </c>
      <c r="H9" s="1"/>
      <c r="I9" s="41">
        <v>56530000</v>
      </c>
      <c r="J9" s="33">
        <v>2.58</v>
      </c>
    </row>
    <row r="10" spans="1:10" x14ac:dyDescent="0.35">
      <c r="A10" s="1"/>
      <c r="B10" s="1" t="s">
        <v>85</v>
      </c>
      <c r="C10" s="1"/>
      <c r="D10" s="40">
        <v>11.16</v>
      </c>
      <c r="E10" s="1"/>
      <c r="F10" s="1"/>
      <c r="G10" s="40" t="s">
        <v>86</v>
      </c>
      <c r="H10" s="1"/>
      <c r="I10" s="41">
        <v>220430000</v>
      </c>
      <c r="J10" s="33">
        <v>10.1</v>
      </c>
    </row>
    <row r="11" spans="1:10" x14ac:dyDescent="0.35">
      <c r="A11" s="39"/>
      <c r="B11" s="1" t="s">
        <v>87</v>
      </c>
      <c r="C11" s="1"/>
      <c r="D11" s="1">
        <v>11.51</v>
      </c>
      <c r="E11" s="1"/>
      <c r="F11" s="1"/>
      <c r="G11" s="40" t="s">
        <v>88</v>
      </c>
      <c r="H11" s="1"/>
      <c r="I11" s="41">
        <v>250860000</v>
      </c>
      <c r="J11" s="33">
        <v>11.9</v>
      </c>
    </row>
    <row r="12" spans="1:10" x14ac:dyDescent="0.35">
      <c r="A12" s="1"/>
      <c r="B12" s="1"/>
      <c r="C12" s="1"/>
      <c r="D12" s="1"/>
      <c r="E12" s="39"/>
      <c r="F12" s="1"/>
      <c r="G12" s="1"/>
      <c r="H12" s="1"/>
      <c r="I12" s="1"/>
      <c r="J12" s="1"/>
    </row>
    <row r="13" spans="1:10" x14ac:dyDescent="0.35">
      <c r="A13" s="1"/>
      <c r="B13" s="1"/>
      <c r="C13" s="1"/>
      <c r="D13" s="1"/>
      <c r="E13" s="1"/>
      <c r="F13" s="1"/>
      <c r="G13" s="1" t="s">
        <v>112</v>
      </c>
      <c r="H13" s="1"/>
      <c r="I13" s="43">
        <v>0.13804836002359022</v>
      </c>
      <c r="J13" s="43">
        <v>0.17821782178217838</v>
      </c>
    </row>
    <row r="14" spans="1:10" x14ac:dyDescent="0.35">
      <c r="A14" s="1"/>
      <c r="B14" s="1" t="s">
        <v>90</v>
      </c>
      <c r="C14" s="1"/>
      <c r="D14" s="31">
        <v>0.35539999999999999</v>
      </c>
      <c r="E14" s="1"/>
      <c r="F14" s="1"/>
      <c r="G14" s="1"/>
      <c r="H14" s="1"/>
      <c r="I14" s="1"/>
      <c r="J14" s="1"/>
    </row>
    <row r="15" spans="1:10" x14ac:dyDescent="0.35">
      <c r="A15" s="1"/>
      <c r="B15" s="1"/>
      <c r="C15" s="1"/>
      <c r="D15" s="1"/>
      <c r="E15" s="1"/>
      <c r="F15" s="1"/>
      <c r="G15" s="1"/>
      <c r="H15" s="1"/>
      <c r="I15" s="39" t="s">
        <v>91</v>
      </c>
      <c r="J15" s="39" t="s">
        <v>92</v>
      </c>
    </row>
    <row r="16" spans="1:10" x14ac:dyDescent="0.35">
      <c r="A16" s="1"/>
      <c r="B16" s="1" t="s">
        <v>93</v>
      </c>
      <c r="C16" s="1"/>
      <c r="D16" s="44">
        <v>0.47149999999999997</v>
      </c>
      <c r="E16" s="1"/>
      <c r="F16" s="1"/>
      <c r="G16" s="1"/>
      <c r="H16" s="1"/>
      <c r="I16" s="45">
        <v>44926</v>
      </c>
      <c r="J16" s="46">
        <v>44926</v>
      </c>
    </row>
    <row r="17" spans="1:10" x14ac:dyDescent="0.35">
      <c r="A17" s="1"/>
      <c r="B17" s="1" t="s">
        <v>94</v>
      </c>
      <c r="C17" s="1"/>
      <c r="D17" s="43">
        <v>0.47149999999999997</v>
      </c>
      <c r="E17" s="1"/>
      <c r="F17" s="1"/>
      <c r="G17" s="1" t="s">
        <v>95</v>
      </c>
      <c r="H17" s="1"/>
      <c r="I17" s="47">
        <v>97980000</v>
      </c>
      <c r="J17" s="48">
        <v>97840000</v>
      </c>
    </row>
    <row r="18" spans="1:10" x14ac:dyDescent="0.35">
      <c r="A18" s="1"/>
      <c r="B18" s="1"/>
      <c r="C18" s="1"/>
      <c r="D18" s="1"/>
      <c r="E18" s="1"/>
      <c r="F18" s="1"/>
      <c r="G18" s="1" t="s">
        <v>96</v>
      </c>
      <c r="H18" s="1"/>
      <c r="I18" s="41">
        <v>83736000</v>
      </c>
      <c r="J18" s="48">
        <v>83596000</v>
      </c>
    </row>
    <row r="19" spans="1:10" x14ac:dyDescent="0.35">
      <c r="A19" s="1"/>
      <c r="B19" s="1" t="s">
        <v>95</v>
      </c>
      <c r="C19" s="1"/>
      <c r="D19" s="41">
        <v>97980000</v>
      </c>
      <c r="E19" s="1"/>
      <c r="F19" s="1"/>
      <c r="G19" s="1" t="s">
        <v>97</v>
      </c>
      <c r="H19" s="1"/>
      <c r="I19" s="43">
        <v>0.35539999999999999</v>
      </c>
      <c r="J19" s="43">
        <v>0.35539999999999999</v>
      </c>
    </row>
    <row r="20" spans="1:10" x14ac:dyDescent="0.35">
      <c r="A20" s="1"/>
      <c r="B20" s="1" t="s">
        <v>33</v>
      </c>
      <c r="C20" s="1"/>
      <c r="D20" s="41" t="b">
        <v>0</v>
      </c>
      <c r="E20" s="1"/>
      <c r="F20" s="1"/>
      <c r="G20" s="1" t="s">
        <v>98</v>
      </c>
      <c r="H20" s="1"/>
      <c r="I20" s="8">
        <v>72158997.468354434</v>
      </c>
      <c r="J20" s="48">
        <v>53885981.600000001</v>
      </c>
    </row>
    <row r="21" spans="1:1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35">
      <c r="A22" s="1"/>
      <c r="B22" s="1" t="s">
        <v>99</v>
      </c>
      <c r="C22" s="1"/>
      <c r="D22" s="31">
        <v>8.9234547687269752E-2</v>
      </c>
      <c r="E22" s="1"/>
      <c r="F22" s="1"/>
      <c r="G22" s="1" t="s">
        <v>100</v>
      </c>
      <c r="H22" s="1"/>
      <c r="I22" s="41">
        <v>87550000</v>
      </c>
      <c r="J22" s="14">
        <v>87550000</v>
      </c>
    </row>
    <row r="23" spans="1:10" x14ac:dyDescent="0.35">
      <c r="A23" s="1"/>
      <c r="B23" s="1" t="s">
        <v>97</v>
      </c>
      <c r="C23" s="1"/>
      <c r="D23" s="31">
        <v>0.13825597749648383</v>
      </c>
      <c r="E23" s="1"/>
      <c r="F23" s="1"/>
      <c r="G23" s="1" t="s">
        <v>101</v>
      </c>
      <c r="H23" s="1"/>
      <c r="I23" s="14">
        <v>80629995.75</v>
      </c>
      <c r="J23" s="14">
        <v>80629995.75</v>
      </c>
    </row>
    <row r="24" spans="1:10" x14ac:dyDescent="0.35">
      <c r="A24" s="1"/>
      <c r="B24" s="1"/>
      <c r="C24" s="1"/>
      <c r="D24" s="1"/>
      <c r="E24" s="1"/>
      <c r="F24" s="1"/>
      <c r="G24" s="1" t="s">
        <v>102</v>
      </c>
      <c r="H24" s="1"/>
      <c r="I24" s="41">
        <v>78820000</v>
      </c>
      <c r="J24" s="14">
        <v>78820000</v>
      </c>
    </row>
    <row r="25" spans="1:10" x14ac:dyDescent="0.35">
      <c r="A25" s="1"/>
      <c r="B25" s="1"/>
      <c r="C25" s="1"/>
      <c r="D25" s="1"/>
      <c r="E25" s="1"/>
      <c r="F25" s="1"/>
      <c r="G25" s="1" t="s">
        <v>103</v>
      </c>
      <c r="H25" s="1"/>
      <c r="I25" s="41">
        <v>240944997.875</v>
      </c>
      <c r="J25" s="14">
        <v>240944997.875</v>
      </c>
    </row>
    <row r="26" spans="1:10" x14ac:dyDescent="0.35">
      <c r="A26" s="1"/>
      <c r="B26" s="1"/>
      <c r="C26" s="1"/>
      <c r="D26" s="1"/>
      <c r="E26" s="1"/>
      <c r="F26" s="1"/>
      <c r="G26" s="1" t="s">
        <v>29</v>
      </c>
      <c r="H26" s="1"/>
      <c r="I26" s="44">
        <v>0.29948327670114089</v>
      </c>
      <c r="J26" s="44">
        <v>0.22364432578075574</v>
      </c>
    </row>
    <row r="27" spans="1:10" x14ac:dyDescent="0.35">
      <c r="A27" s="1"/>
      <c r="B27" s="1" t="s">
        <v>104</v>
      </c>
      <c r="C27" s="1"/>
      <c r="D27" s="1"/>
      <c r="E27" s="1"/>
      <c r="F27" s="1"/>
      <c r="G27" s="1"/>
      <c r="H27" s="1"/>
      <c r="I27" s="1"/>
      <c r="J27" s="1"/>
    </row>
    <row r="28" spans="1:10" x14ac:dyDescent="0.35">
      <c r="A28" s="1"/>
      <c r="B28" s="1" t="s">
        <v>105</v>
      </c>
      <c r="C28" s="1"/>
      <c r="D28" s="33">
        <v>249.2</v>
      </c>
      <c r="E28" s="1"/>
      <c r="F28" s="1"/>
      <c r="G28" s="1" t="s">
        <v>106</v>
      </c>
      <c r="H28" s="1"/>
      <c r="I28" s="33">
        <v>22.31</v>
      </c>
      <c r="J28" s="1"/>
    </row>
    <row r="29" spans="1:10" x14ac:dyDescent="0.35">
      <c r="A29" s="1"/>
      <c r="B29" s="1" t="s">
        <v>107</v>
      </c>
      <c r="C29" s="1"/>
      <c r="D29" s="40">
        <v>323.04000000000002</v>
      </c>
      <c r="E29" s="1"/>
      <c r="F29" s="1"/>
      <c r="G29" s="1"/>
      <c r="H29" s="1"/>
      <c r="I29" s="1"/>
      <c r="J29" s="1"/>
    </row>
    <row r="30" spans="1:10" x14ac:dyDescent="0.35">
      <c r="A30" s="1"/>
      <c r="B30" s="1"/>
      <c r="C30" s="1"/>
      <c r="D30" s="1"/>
      <c r="E30" s="1"/>
      <c r="F30" s="1"/>
      <c r="G30" s="1" t="s">
        <v>108</v>
      </c>
      <c r="H30" s="1"/>
      <c r="I30" s="34">
        <v>1.09E-2</v>
      </c>
      <c r="J30" s="1"/>
    </row>
    <row r="31" spans="1:10" x14ac:dyDescent="0.35">
      <c r="A31" s="1"/>
      <c r="B31" s="1" t="s">
        <v>26</v>
      </c>
      <c r="C31" s="1"/>
      <c r="D31" s="41">
        <v>7460000</v>
      </c>
      <c r="E31" s="1"/>
      <c r="F31" s="1"/>
      <c r="G31" s="1" t="s">
        <v>109</v>
      </c>
      <c r="H31" s="1"/>
      <c r="I31" s="31">
        <v>0.26843497922848664</v>
      </c>
      <c r="J31" s="1"/>
    </row>
    <row r="32" spans="1:10" x14ac:dyDescent="0.35">
      <c r="A32" s="1"/>
      <c r="B32" s="1"/>
      <c r="C32" s="1"/>
      <c r="D32" s="1"/>
      <c r="E32" s="1"/>
      <c r="F32" s="1"/>
      <c r="G32" s="1"/>
      <c r="H32" s="1"/>
      <c r="I32" s="31"/>
      <c r="J32" s="1"/>
    </row>
    <row r="33" spans="1:10" x14ac:dyDescent="0.35">
      <c r="A33" s="1"/>
      <c r="B33" s="1" t="s">
        <v>110</v>
      </c>
      <c r="C33" s="1"/>
      <c r="D33" s="1"/>
      <c r="E33" s="1"/>
      <c r="F33" s="1"/>
      <c r="G33" s="1" t="s">
        <v>111</v>
      </c>
      <c r="H33" s="1"/>
      <c r="I33" s="42">
        <v>32.298257087801609</v>
      </c>
      <c r="J33" s="1"/>
    </row>
  </sheetData>
  <conditionalFormatting sqref="B7 A32:A33 A28:A30 B28:D29 A13:J13 E32:F33 E28:F30 G5:J11 B6:D6 A5:A11 E5:F12 B10:D11 A31:F31 A14:F14 B19:D20 A15:A24 E15:F24 B22:D23 G16:I16 A25:F25 A26 C26:F26 A27:F27 G17:H17 G18:I18 J16:J18 G20:J33 A1:J4">
    <cfRule type="expression" dxfId="5" priority="1">
      <formula>AND(A1&lt;&gt;"",A1=FALSE)</formula>
    </cfRule>
    <cfRule type="expression" dxfId="4" priority="2">
      <formula>A1=TRUE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3CDD5-D013-4CB5-BBEA-0FA641C9C489}">
  <sheetPr codeName="Sheet6"/>
  <dimension ref="A1:ALR34"/>
  <sheetViews>
    <sheetView showGridLines="0" tabSelected="1" workbookViewId="0">
      <selection activeCell="H11" sqref="H11"/>
    </sheetView>
  </sheetViews>
  <sheetFormatPr defaultColWidth="8.90625" defaultRowHeight="14.5" outlineLevelRow="1" x14ac:dyDescent="0.35"/>
  <cols>
    <col min="1" max="3" width="1.36328125" style="1" customWidth="1"/>
    <col min="4" max="4" width="35.1796875" style="1" customWidth="1"/>
    <col min="5" max="5" width="8.90625" style="1"/>
    <col min="6" max="6" width="12.81640625" style="1" bestFit="1" customWidth="1"/>
    <col min="7" max="11" width="13.90625" style="1" bestFit="1" customWidth="1"/>
    <col min="12" max="12" width="14.90625" style="1" bestFit="1" customWidth="1"/>
    <col min="13" max="16384" width="8.90625" style="1"/>
  </cols>
  <sheetData>
    <row r="1" spans="1:1006" x14ac:dyDescent="0.35">
      <c r="A1" s="1" t="s">
        <v>0</v>
      </c>
    </row>
    <row r="2" spans="1:1006" x14ac:dyDescent="0.3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</row>
    <row r="3" spans="1:1006" outlineLevel="1" x14ac:dyDescent="0.35">
      <c r="C3" s="1" t="s">
        <v>60</v>
      </c>
      <c r="G3" s="3">
        <v>2023</v>
      </c>
      <c r="H3" s="3">
        <v>2024</v>
      </c>
      <c r="I3" s="3">
        <v>2025</v>
      </c>
      <c r="J3" s="3">
        <v>2026</v>
      </c>
      <c r="K3" s="3">
        <v>2027</v>
      </c>
      <c r="L3" s="3">
        <v>2028</v>
      </c>
    </row>
    <row r="4" spans="1:1006" outlineLevel="1" x14ac:dyDescent="0.35">
      <c r="D4" s="1" t="s">
        <v>2</v>
      </c>
      <c r="F4" s="57"/>
      <c r="G4" s="58">
        <v>6.45</v>
      </c>
      <c r="H4" s="58">
        <v>7.33</v>
      </c>
      <c r="I4" s="6">
        <f>H4*(1+$F$4)</f>
        <v>7.33</v>
      </c>
      <c r="J4" s="6">
        <f t="shared" ref="J4:L4" si="0">I4*(1+$F$4)</f>
        <v>7.33</v>
      </c>
      <c r="K4" s="6">
        <f t="shared" si="0"/>
        <v>7.33</v>
      </c>
      <c r="L4" s="6">
        <f t="shared" si="0"/>
        <v>7.33</v>
      </c>
    </row>
    <row r="5" spans="1:1006" outlineLevel="1" x14ac:dyDescent="0.35">
      <c r="D5" s="1" t="s">
        <v>3</v>
      </c>
      <c r="F5" s="59">
        <v>7570000</v>
      </c>
    </row>
    <row r="6" spans="1:1006" outlineLevel="1" x14ac:dyDescent="0.35">
      <c r="D6" s="1" t="s">
        <v>4</v>
      </c>
      <c r="F6" s="60">
        <v>213.6</v>
      </c>
    </row>
    <row r="7" spans="1:1006" outlineLevel="1" x14ac:dyDescent="0.35"/>
    <row r="8" spans="1:1006" outlineLevel="1" x14ac:dyDescent="0.35">
      <c r="C8" s="1" t="s">
        <v>5</v>
      </c>
    </row>
    <row r="9" spans="1:1006" outlineLevel="1" x14ac:dyDescent="0.35">
      <c r="D9" s="1" t="s">
        <v>2</v>
      </c>
      <c r="F9" s="7">
        <v>2.5700000000000001E-2</v>
      </c>
      <c r="G9" s="3">
        <v>11.02</v>
      </c>
      <c r="H9" s="3">
        <v>12.08</v>
      </c>
      <c r="I9" s="6">
        <f>H9*(1+$F$9)</f>
        <v>12.390456</v>
      </c>
      <c r="J9" s="6">
        <f t="shared" ref="J9:L9" si="1">I9*(1+$F$9)</f>
        <v>12.708890719200001</v>
      </c>
      <c r="K9" s="6">
        <f t="shared" si="1"/>
        <v>13.035509210683442</v>
      </c>
      <c r="L9" s="6">
        <f t="shared" si="1"/>
        <v>13.370521797398007</v>
      </c>
    </row>
    <row r="10" spans="1:1006" outlineLevel="1" x14ac:dyDescent="0.35">
      <c r="D10" s="1" t="s">
        <v>3</v>
      </c>
      <c r="F10" s="18">
        <v>890580</v>
      </c>
    </row>
    <row r="11" spans="1:1006" outlineLevel="1" x14ac:dyDescent="0.35">
      <c r="D11" s="1" t="s">
        <v>4</v>
      </c>
      <c r="F11" s="3">
        <v>125.4</v>
      </c>
    </row>
    <row r="12" spans="1:1006" outlineLevel="1" x14ac:dyDescent="0.35"/>
    <row r="13" spans="1:1006" outlineLevel="1" x14ac:dyDescent="0.35">
      <c r="B13" s="1" t="s">
        <v>6</v>
      </c>
    </row>
    <row r="14" spans="1:1006" outlineLevel="1" x14ac:dyDescent="0.35">
      <c r="D14" s="1" t="s">
        <v>7</v>
      </c>
      <c r="F14" s="61"/>
    </row>
    <row r="15" spans="1:1006" outlineLevel="1" x14ac:dyDescent="0.35">
      <c r="D15" s="1" t="s">
        <v>8</v>
      </c>
      <c r="F15" s="4">
        <v>0.1</v>
      </c>
    </row>
    <row r="16" spans="1:1006" outlineLevel="1" x14ac:dyDescent="0.35">
      <c r="D16" s="1" t="s">
        <v>9</v>
      </c>
      <c r="F16" s="62"/>
    </row>
    <row r="17" spans="2:1006" outlineLevel="1" x14ac:dyDescent="0.35">
      <c r="D17" s="1" t="s">
        <v>10</v>
      </c>
      <c r="F17" s="63"/>
    </row>
    <row r="18" spans="2:1006" outlineLevel="1" x14ac:dyDescent="0.35">
      <c r="F18" s="8"/>
    </row>
    <row r="19" spans="2:1006" outlineLevel="1" x14ac:dyDescent="0.35">
      <c r="D19" s="1" t="s">
        <v>11</v>
      </c>
      <c r="F19" s="49"/>
    </row>
    <row r="20" spans="2:1006" outlineLevel="1" x14ac:dyDescent="0.35">
      <c r="D20" s="1" t="s">
        <v>12</v>
      </c>
      <c r="F20" s="49"/>
    </row>
    <row r="21" spans="2:1006" outlineLevel="1" x14ac:dyDescent="0.35"/>
    <row r="22" spans="2:1006" outlineLevel="1" x14ac:dyDescent="0.35"/>
    <row r="23" spans="2:1006" x14ac:dyDescent="0.35">
      <c r="B23" s="2" t="s">
        <v>13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</row>
    <row r="24" spans="2:1006" x14ac:dyDescent="0.35">
      <c r="C24" s="1" t="s">
        <v>14</v>
      </c>
    </row>
    <row r="25" spans="2:1006" x14ac:dyDescent="0.35">
      <c r="D25" s="1" t="s">
        <v>15</v>
      </c>
      <c r="F25" s="8">
        <f>F10</f>
        <v>890580</v>
      </c>
      <c r="G25" s="63"/>
      <c r="H25" s="63"/>
      <c r="I25" s="63"/>
      <c r="J25" s="63"/>
      <c r="K25" s="63"/>
      <c r="L25" s="63"/>
    </row>
    <row r="26" spans="2:1006" x14ac:dyDescent="0.35">
      <c r="D26" s="1" t="s">
        <v>16</v>
      </c>
      <c r="F26" s="8">
        <f>F5</f>
        <v>7570000</v>
      </c>
      <c r="G26" s="63"/>
      <c r="H26" s="63"/>
      <c r="I26" s="63"/>
      <c r="J26" s="63"/>
      <c r="K26" s="63"/>
      <c r="L26" s="63"/>
    </row>
    <row r="27" spans="2:1006" x14ac:dyDescent="0.35">
      <c r="D27" s="1" t="s">
        <v>17</v>
      </c>
      <c r="F27" s="6"/>
      <c r="G27" s="6"/>
      <c r="H27" s="6"/>
      <c r="I27" s="6"/>
      <c r="J27" s="6"/>
      <c r="K27" s="6"/>
      <c r="L27" s="6"/>
    </row>
    <row r="28" spans="2:1006" x14ac:dyDescent="0.35">
      <c r="D28" s="1" t="s">
        <v>18</v>
      </c>
      <c r="F28" s="6"/>
      <c r="G28" s="63"/>
      <c r="H28" s="63"/>
      <c r="I28" s="63"/>
      <c r="J28" s="63"/>
      <c r="K28" s="63"/>
      <c r="L28" s="63"/>
    </row>
    <row r="30" spans="2:1006" x14ac:dyDescent="0.35">
      <c r="D30" s="1" t="s">
        <v>19</v>
      </c>
      <c r="F30" s="8">
        <f>F5+F17</f>
        <v>7570000</v>
      </c>
      <c r="G30" s="63"/>
      <c r="H30" s="63"/>
      <c r="I30" s="63"/>
      <c r="J30" s="63"/>
      <c r="K30" s="63"/>
      <c r="L30" s="63"/>
    </row>
    <row r="31" spans="2:1006" x14ac:dyDescent="0.35">
      <c r="D31" s="1" t="s">
        <v>20</v>
      </c>
      <c r="G31" s="49"/>
      <c r="H31" s="49"/>
      <c r="I31" s="49"/>
      <c r="J31" s="49"/>
      <c r="K31" s="49"/>
      <c r="L31" s="49"/>
    </row>
    <row r="32" spans="2:1006" x14ac:dyDescent="0.35">
      <c r="D32" s="1" t="s">
        <v>21</v>
      </c>
      <c r="G32" s="6">
        <f>G4</f>
        <v>6.45</v>
      </c>
      <c r="H32" s="6">
        <f t="shared" ref="H32:L32" si="2">H4</f>
        <v>7.33</v>
      </c>
      <c r="I32" s="6">
        <f t="shared" si="2"/>
        <v>7.33</v>
      </c>
      <c r="J32" s="6">
        <f t="shared" si="2"/>
        <v>7.33</v>
      </c>
      <c r="K32" s="6">
        <f t="shared" si="2"/>
        <v>7.33</v>
      </c>
      <c r="L32" s="6">
        <f t="shared" si="2"/>
        <v>7.33</v>
      </c>
    </row>
    <row r="33" spans="4:12" x14ac:dyDescent="0.35">
      <c r="G33" s="6"/>
      <c r="H33" s="6"/>
      <c r="I33" s="6"/>
      <c r="J33" s="6"/>
      <c r="K33" s="6"/>
      <c r="L33" s="6"/>
    </row>
    <row r="34" spans="4:12" x14ac:dyDescent="0.35">
      <c r="D34" s="1" t="s">
        <v>22</v>
      </c>
      <c r="G34" s="9">
        <f>G31-G32</f>
        <v>-6.45</v>
      </c>
      <c r="H34" s="9">
        <f t="shared" ref="H34:L34" si="3">H31-H32</f>
        <v>-7.33</v>
      </c>
      <c r="I34" s="9">
        <f t="shared" si="3"/>
        <v>-7.33</v>
      </c>
      <c r="J34" s="9">
        <f t="shared" si="3"/>
        <v>-7.33</v>
      </c>
      <c r="K34" s="9">
        <f t="shared" si="3"/>
        <v>-7.33</v>
      </c>
      <c r="L34" s="9">
        <f t="shared" si="3"/>
        <v>-7.33</v>
      </c>
    </row>
  </sheetData>
  <conditionalFormatting sqref="A1:XFD1048576">
    <cfRule type="expression" dxfId="9" priority="1">
      <formula>AND(A1&lt;&gt;"",A1=FALSE)</formula>
    </cfRule>
    <cfRule type="expression" dxfId="8" priority="2">
      <formula>A1=TRUE</formula>
    </cfRule>
  </conditionalFormatting>
  <hyperlinks>
    <hyperlink ref="B2" location="'Content'!D27" display="'Content'!D27" xr:uid="{0A251C38-2FAC-47A8-A4E1-24CEED7F0898}"/>
    <hyperlink ref="B23" location="'Content'!D28" display="'Content'!D28" xr:uid="{8437BECB-D22F-4C5E-B5EA-CC85A1B6F9B6}"/>
    <hyperlink ref="A1" location="'Content'!A1" display="'Content'!A1" xr:uid="{4FC267B6-CF70-4720-A0EF-0AE25A239E9B}"/>
    <hyperlink ref="C3" location="'Content'!D32" display="'Content'!D32" xr:uid="{BAFBC246-805B-4155-85C6-144470197CED}"/>
    <hyperlink ref="C8" location="'Content'!D33" display="'Content'!D33" xr:uid="{34FE19E7-F039-44DB-B3C4-E9E192DDE3FD}"/>
    <hyperlink ref="C24" location="'Content'!D34" display="'Content'!D34" xr:uid="{0FC6C555-A7BC-4FF6-9672-7516C13ED93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29D73-134A-4159-B785-29670CEE5ED9}">
  <sheetPr codeName="Sheet13"/>
  <dimension ref="A1:ALR62"/>
  <sheetViews>
    <sheetView showGridLines="0" zoomScale="90" zoomScaleNormal="90" workbookViewId="0">
      <pane xSplit="6" ySplit="1" topLeftCell="G2" activePane="bottomRight" state="frozen"/>
      <selection activeCell="G5" sqref="G5"/>
      <selection pane="topRight" activeCell="G5" sqref="G5"/>
      <selection pane="bottomLeft" activeCell="G5" sqref="G5"/>
      <selection pane="bottomRight"/>
    </sheetView>
  </sheetViews>
  <sheetFormatPr defaultColWidth="8.81640625" defaultRowHeight="14.5" outlineLevelRow="1" x14ac:dyDescent="0.35"/>
  <cols>
    <col min="1" max="3" width="1.453125" style="1" customWidth="1"/>
    <col min="4" max="4" width="29.7265625" style="1" customWidth="1"/>
    <col min="5" max="5" width="10.1796875" style="1" customWidth="1"/>
    <col min="6" max="6" width="11.1796875" style="1" customWidth="1"/>
    <col min="7" max="12" width="13.1796875" style="1" customWidth="1"/>
    <col min="13" max="16384" width="8.81640625" style="1"/>
  </cols>
  <sheetData>
    <row r="1" spans="1:1006" x14ac:dyDescent="0.35">
      <c r="A1" s="1" t="s">
        <v>66</v>
      </c>
      <c r="G1" s="3">
        <v>2020</v>
      </c>
      <c r="H1" s="3">
        <v>2021</v>
      </c>
      <c r="I1" s="3">
        <v>2022</v>
      </c>
      <c r="J1" s="3">
        <v>2023</v>
      </c>
      <c r="K1" s="3">
        <v>2024</v>
      </c>
      <c r="L1" s="3">
        <v>2025</v>
      </c>
    </row>
    <row r="3" spans="1:1006" x14ac:dyDescent="0.35">
      <c r="B3" s="2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</row>
    <row r="4" spans="1:1006" outlineLevel="1" x14ac:dyDescent="0.35">
      <c r="C4" s="1" t="s">
        <v>24</v>
      </c>
    </row>
    <row r="5" spans="1:1006" outlineLevel="1" x14ac:dyDescent="0.35">
      <c r="D5" s="1" t="s">
        <v>25</v>
      </c>
      <c r="G5" s="3">
        <v>0.126</v>
      </c>
      <c r="H5" s="3">
        <v>9.8000000000000004E-2</v>
      </c>
      <c r="I5" s="3">
        <v>0.11</v>
      </c>
      <c r="J5" s="3">
        <v>0.13</v>
      </c>
      <c r="K5" s="3">
        <v>0.13200000000000001</v>
      </c>
      <c r="L5" s="3">
        <v>0.13200000000000001</v>
      </c>
    </row>
    <row r="6" spans="1:1006" outlineLevel="1" x14ac:dyDescent="0.35">
      <c r="D6" s="1" t="s">
        <v>26</v>
      </c>
      <c r="F6" s="5">
        <v>5214</v>
      </c>
      <c r="G6" s="6">
        <f>F6</f>
        <v>5214</v>
      </c>
      <c r="H6" s="6">
        <f t="shared" ref="H6:L6" si="0">G6</f>
        <v>5214</v>
      </c>
      <c r="I6" s="6">
        <f t="shared" si="0"/>
        <v>5214</v>
      </c>
      <c r="J6" s="6">
        <f t="shared" si="0"/>
        <v>5214</v>
      </c>
      <c r="K6" s="6">
        <f t="shared" si="0"/>
        <v>5214</v>
      </c>
      <c r="L6" s="6">
        <f t="shared" si="0"/>
        <v>5214</v>
      </c>
    </row>
    <row r="7" spans="1:1006" outlineLevel="1" x14ac:dyDescent="0.35">
      <c r="D7" s="1" t="s">
        <v>27</v>
      </c>
      <c r="G7" s="6">
        <f>G5*G6</f>
        <v>656.96400000000006</v>
      </c>
      <c r="H7" s="6">
        <f t="shared" ref="H7:L7" si="1">H5*H6</f>
        <v>510.97200000000004</v>
      </c>
      <c r="I7" s="6">
        <f t="shared" si="1"/>
        <v>573.54</v>
      </c>
      <c r="J7" s="6">
        <f t="shared" si="1"/>
        <v>677.82</v>
      </c>
      <c r="K7" s="6">
        <f t="shared" si="1"/>
        <v>688.24800000000005</v>
      </c>
      <c r="L7" s="6">
        <f t="shared" si="1"/>
        <v>688.24800000000005</v>
      </c>
    </row>
    <row r="8" spans="1:1006" outlineLevel="1" x14ac:dyDescent="0.35"/>
    <row r="9" spans="1:1006" outlineLevel="1" x14ac:dyDescent="0.35">
      <c r="C9" s="1" t="s">
        <v>63</v>
      </c>
    </row>
    <row r="10" spans="1:1006" outlineLevel="1" x14ac:dyDescent="0.35">
      <c r="D10" s="1" t="s">
        <v>28</v>
      </c>
      <c r="E10" s="10">
        <v>500</v>
      </c>
    </row>
    <row r="11" spans="1:1006" outlineLevel="1" x14ac:dyDescent="0.35">
      <c r="D11" s="1" t="s">
        <v>29</v>
      </c>
      <c r="E11" s="4">
        <v>0.2</v>
      </c>
    </row>
    <row r="12" spans="1:1006" outlineLevel="1" x14ac:dyDescent="0.35">
      <c r="D12" s="1" t="s">
        <v>30</v>
      </c>
      <c r="E12" s="4">
        <v>0.04</v>
      </c>
    </row>
    <row r="13" spans="1:1006" outlineLevel="1" x14ac:dyDescent="0.35">
      <c r="D13" s="1" t="s">
        <v>31</v>
      </c>
      <c r="E13" s="4">
        <v>0.15</v>
      </c>
    </row>
    <row r="14" spans="1:1006" outlineLevel="1" x14ac:dyDescent="0.35"/>
    <row r="15" spans="1:1006" outlineLevel="1" x14ac:dyDescent="0.35">
      <c r="C15" s="1" t="s">
        <v>32</v>
      </c>
    </row>
    <row r="16" spans="1:1006" outlineLevel="1" x14ac:dyDescent="0.35">
      <c r="D16" s="1" t="s">
        <v>33</v>
      </c>
      <c r="E16" s="11">
        <f>E10</f>
        <v>500</v>
      </c>
    </row>
    <row r="17" spans="2:1006" outlineLevel="1" x14ac:dyDescent="0.35">
      <c r="D17" s="1" t="s">
        <v>34</v>
      </c>
      <c r="E17" s="10">
        <v>100</v>
      </c>
    </row>
    <row r="18" spans="2:1006" outlineLevel="1" x14ac:dyDescent="0.35">
      <c r="D18" s="1" t="s">
        <v>35</v>
      </c>
      <c r="E18" s="11">
        <f>E16-E17</f>
        <v>400</v>
      </c>
    </row>
    <row r="19" spans="2:1006" outlineLevel="1" x14ac:dyDescent="0.35"/>
    <row r="20" spans="2:1006" outlineLevel="1" x14ac:dyDescent="0.35">
      <c r="D20" s="1" t="s">
        <v>36</v>
      </c>
      <c r="E20" s="5">
        <v>0.76</v>
      </c>
    </row>
    <row r="21" spans="2:1006" outlineLevel="1" x14ac:dyDescent="0.35">
      <c r="D21" s="1" t="s">
        <v>37</v>
      </c>
      <c r="E21" s="12">
        <f>E20*F6</f>
        <v>3962.64</v>
      </c>
    </row>
    <row r="22" spans="2:1006" outlineLevel="1" x14ac:dyDescent="0.35">
      <c r="D22" s="1" t="s">
        <v>38</v>
      </c>
      <c r="E22" s="12">
        <f>E18/E20</f>
        <v>526.31578947368416</v>
      </c>
    </row>
    <row r="23" spans="2:1006" outlineLevel="1" x14ac:dyDescent="0.35">
      <c r="D23" s="1" t="s">
        <v>39</v>
      </c>
      <c r="E23" s="4">
        <v>0.05</v>
      </c>
    </row>
    <row r="24" spans="2:1006" outlineLevel="1" x14ac:dyDescent="0.35"/>
    <row r="25" spans="2:1006" x14ac:dyDescent="0.35">
      <c r="B25" s="2" t="s">
        <v>40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</row>
    <row r="26" spans="2:1006" outlineLevel="1" x14ac:dyDescent="0.35">
      <c r="D26" s="1" t="s">
        <v>64</v>
      </c>
      <c r="E26" s="13">
        <f>E12</f>
        <v>0.04</v>
      </c>
      <c r="F26" s="19">
        <f>E10</f>
        <v>500</v>
      </c>
      <c r="G26" s="19">
        <f>F26*(1+$E$26)</f>
        <v>520</v>
      </c>
      <c r="H26" s="19">
        <f t="shared" ref="H26:L26" si="2">G26*(1+$E$26)</f>
        <v>540.80000000000007</v>
      </c>
      <c r="I26" s="19">
        <f t="shared" si="2"/>
        <v>562.43200000000013</v>
      </c>
      <c r="J26" s="19">
        <f t="shared" si="2"/>
        <v>584.92928000000018</v>
      </c>
      <c r="K26" s="19">
        <f t="shared" si="2"/>
        <v>608.32645120000018</v>
      </c>
      <c r="L26" s="19">
        <f t="shared" si="2"/>
        <v>632.65950924800018</v>
      </c>
    </row>
    <row r="27" spans="2:1006" outlineLevel="1" x14ac:dyDescent="0.35">
      <c r="D27" s="1" t="s">
        <v>31</v>
      </c>
      <c r="E27" s="13">
        <f>E13</f>
        <v>0.15</v>
      </c>
      <c r="F27" s="20"/>
      <c r="G27" s="19">
        <f>F26*$E$27</f>
        <v>75</v>
      </c>
      <c r="H27" s="19">
        <f t="shared" ref="H27:L27" si="3">G26*$E$27</f>
        <v>78</v>
      </c>
      <c r="I27" s="19">
        <f t="shared" si="3"/>
        <v>81.12</v>
      </c>
      <c r="J27" s="19">
        <f t="shared" si="3"/>
        <v>84.364800000000017</v>
      </c>
      <c r="K27" s="19">
        <f t="shared" si="3"/>
        <v>87.739392000000024</v>
      </c>
      <c r="L27" s="19">
        <f t="shared" si="3"/>
        <v>91.248967680000021</v>
      </c>
    </row>
    <row r="28" spans="2:1006" outlineLevel="1" x14ac:dyDescent="0.35">
      <c r="D28" s="1" t="s">
        <v>41</v>
      </c>
      <c r="F28" s="20"/>
      <c r="G28" s="19">
        <f>G26-F26</f>
        <v>20</v>
      </c>
      <c r="H28" s="19">
        <f t="shared" ref="H28:L28" si="4">H26-G26</f>
        <v>20.800000000000068</v>
      </c>
      <c r="I28" s="19">
        <f t="shared" si="4"/>
        <v>21.632000000000062</v>
      </c>
      <c r="J28" s="19">
        <f t="shared" si="4"/>
        <v>22.497280000000046</v>
      </c>
      <c r="K28" s="19">
        <f t="shared" si="4"/>
        <v>23.397171200000003</v>
      </c>
      <c r="L28" s="19">
        <f t="shared" si="4"/>
        <v>24.333058047999998</v>
      </c>
    </row>
    <row r="29" spans="2:1006" outlineLevel="1" x14ac:dyDescent="0.35">
      <c r="D29" s="1" t="s">
        <v>42</v>
      </c>
      <c r="F29" s="20"/>
      <c r="G29" s="19">
        <f>G27+G28</f>
        <v>95</v>
      </c>
      <c r="H29" s="19">
        <f t="shared" ref="H29:L29" si="5">H27+H28</f>
        <v>98.800000000000068</v>
      </c>
      <c r="I29" s="19">
        <f t="shared" si="5"/>
        <v>102.75200000000007</v>
      </c>
      <c r="J29" s="19">
        <f t="shared" si="5"/>
        <v>106.86208000000006</v>
      </c>
      <c r="K29" s="19">
        <f t="shared" si="5"/>
        <v>111.13656320000003</v>
      </c>
      <c r="L29" s="19">
        <f t="shared" si="5"/>
        <v>115.58202572800002</v>
      </c>
    </row>
    <row r="30" spans="2:1006" outlineLevel="1" x14ac:dyDescent="0.35">
      <c r="F30" s="20"/>
      <c r="G30" s="19"/>
      <c r="H30" s="19"/>
      <c r="I30" s="19"/>
      <c r="J30" s="19"/>
      <c r="K30" s="19"/>
      <c r="L30" s="19"/>
    </row>
    <row r="31" spans="2:1006" outlineLevel="1" x14ac:dyDescent="0.35">
      <c r="D31" s="1" t="s">
        <v>43</v>
      </c>
      <c r="E31" s="13">
        <f>E11</f>
        <v>0.2</v>
      </c>
      <c r="F31" s="20"/>
      <c r="G31" s="19">
        <f>G26*$E$31</f>
        <v>104</v>
      </c>
      <c r="H31" s="19">
        <f t="shared" ref="H31:L31" si="6">H26*$E$31</f>
        <v>108.16000000000003</v>
      </c>
      <c r="I31" s="19">
        <f t="shared" si="6"/>
        <v>112.48640000000003</v>
      </c>
      <c r="J31" s="19">
        <f t="shared" si="6"/>
        <v>116.98585600000004</v>
      </c>
      <c r="K31" s="19">
        <f t="shared" si="6"/>
        <v>121.66529024000005</v>
      </c>
      <c r="L31" s="19">
        <f t="shared" si="6"/>
        <v>126.53190184960005</v>
      </c>
    </row>
    <row r="32" spans="2:1006" outlineLevel="1" x14ac:dyDescent="0.35">
      <c r="F32" s="20"/>
      <c r="G32" s="20"/>
      <c r="H32" s="20"/>
      <c r="I32" s="20"/>
      <c r="J32" s="20"/>
      <c r="K32" s="20"/>
      <c r="L32" s="20"/>
    </row>
    <row r="33" spans="2:1006" outlineLevel="1" x14ac:dyDescent="0.35">
      <c r="F33" s="20"/>
      <c r="G33" s="20"/>
      <c r="H33" s="20"/>
      <c r="I33" s="20"/>
      <c r="J33" s="20"/>
      <c r="K33" s="20"/>
      <c r="L33" s="20"/>
    </row>
    <row r="34" spans="2:1006" outlineLevel="1" x14ac:dyDescent="0.35">
      <c r="C34" s="1" t="s">
        <v>44</v>
      </c>
      <c r="F34" s="20"/>
      <c r="G34" s="20"/>
      <c r="H34" s="20"/>
      <c r="I34" s="20"/>
      <c r="J34" s="20"/>
      <c r="K34" s="20"/>
      <c r="L34" s="20"/>
    </row>
    <row r="35" spans="2:1006" outlineLevel="1" x14ac:dyDescent="0.35">
      <c r="D35" s="1" t="s">
        <v>45</v>
      </c>
      <c r="F35" s="20"/>
      <c r="G35" s="19">
        <f>F37</f>
        <v>100</v>
      </c>
      <c r="H35" s="19">
        <f t="shared" ref="H35:L35" si="7">G37</f>
        <v>120</v>
      </c>
      <c r="I35" s="19">
        <f t="shared" si="7"/>
        <v>140.80000000000007</v>
      </c>
      <c r="J35" s="19">
        <f t="shared" si="7"/>
        <v>162.43200000000013</v>
      </c>
      <c r="K35" s="19">
        <f t="shared" si="7"/>
        <v>184.92928000000018</v>
      </c>
      <c r="L35" s="19">
        <f t="shared" si="7"/>
        <v>208.32645120000018</v>
      </c>
    </row>
    <row r="36" spans="2:1006" outlineLevel="1" x14ac:dyDescent="0.35">
      <c r="D36" s="1" t="s">
        <v>44</v>
      </c>
      <c r="F36" s="20"/>
      <c r="G36" s="19">
        <f>G28</f>
        <v>20</v>
      </c>
      <c r="H36" s="19">
        <f t="shared" ref="H36:L36" si="8">H28</f>
        <v>20.800000000000068</v>
      </c>
      <c r="I36" s="19">
        <f t="shared" si="8"/>
        <v>21.632000000000062</v>
      </c>
      <c r="J36" s="19">
        <f t="shared" si="8"/>
        <v>22.497280000000046</v>
      </c>
      <c r="K36" s="19">
        <f t="shared" si="8"/>
        <v>23.397171200000003</v>
      </c>
      <c r="L36" s="19">
        <f t="shared" si="8"/>
        <v>24.333058047999998</v>
      </c>
    </row>
    <row r="37" spans="2:1006" outlineLevel="1" x14ac:dyDescent="0.35">
      <c r="D37" s="1" t="s">
        <v>46</v>
      </c>
      <c r="F37" s="20">
        <f>E17</f>
        <v>100</v>
      </c>
      <c r="G37" s="19">
        <f>G35+G36</f>
        <v>120</v>
      </c>
      <c r="H37" s="19">
        <f t="shared" ref="H37:L37" si="9">H35+H36</f>
        <v>140.80000000000007</v>
      </c>
      <c r="I37" s="19">
        <f t="shared" si="9"/>
        <v>162.43200000000013</v>
      </c>
      <c r="J37" s="19">
        <f t="shared" si="9"/>
        <v>184.92928000000018</v>
      </c>
      <c r="K37" s="19">
        <f t="shared" si="9"/>
        <v>208.32645120000018</v>
      </c>
      <c r="L37" s="19">
        <f t="shared" si="9"/>
        <v>232.65950924800018</v>
      </c>
    </row>
    <row r="38" spans="2:1006" outlineLevel="1" x14ac:dyDescent="0.35">
      <c r="D38" s="1" t="s">
        <v>47</v>
      </c>
      <c r="E38" s="13">
        <f>E23</f>
        <v>0.05</v>
      </c>
      <c r="F38" s="20"/>
      <c r="G38" s="19">
        <f>$E$38*G35</f>
        <v>5</v>
      </c>
      <c r="H38" s="19">
        <f t="shared" ref="H38:L38" si="10">$E$38*H35</f>
        <v>6</v>
      </c>
      <c r="I38" s="19">
        <f t="shared" si="10"/>
        <v>7.0400000000000036</v>
      </c>
      <c r="J38" s="19">
        <f t="shared" si="10"/>
        <v>8.1216000000000061</v>
      </c>
      <c r="K38" s="19">
        <f t="shared" si="10"/>
        <v>9.2464640000000085</v>
      </c>
      <c r="L38" s="19">
        <f t="shared" si="10"/>
        <v>10.41632256000001</v>
      </c>
    </row>
    <row r="39" spans="2:1006" outlineLevel="1" x14ac:dyDescent="0.35"/>
    <row r="40" spans="2:1006" outlineLevel="1" x14ac:dyDescent="0.35">
      <c r="D40" s="1" t="s">
        <v>50</v>
      </c>
      <c r="G40" s="21">
        <f>G31-G38</f>
        <v>99</v>
      </c>
      <c r="H40" s="21">
        <f t="shared" ref="H40:L40" si="11">H31-H38</f>
        <v>102.16000000000003</v>
      </c>
      <c r="I40" s="21">
        <f t="shared" si="11"/>
        <v>105.44640000000003</v>
      </c>
      <c r="J40" s="21">
        <f t="shared" si="11"/>
        <v>108.86425600000004</v>
      </c>
      <c r="K40" s="21">
        <f t="shared" si="11"/>
        <v>112.41882624000004</v>
      </c>
      <c r="L40" s="21">
        <f t="shared" si="11"/>
        <v>116.11557928960003</v>
      </c>
    </row>
    <row r="41" spans="2:1006" outlineLevel="1" x14ac:dyDescent="0.35"/>
    <row r="42" spans="2:1006" x14ac:dyDescent="0.35">
      <c r="B42" s="2" t="s">
        <v>48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</row>
    <row r="43" spans="2:1006" x14ac:dyDescent="0.35">
      <c r="D43" s="1" t="s">
        <v>49</v>
      </c>
      <c r="G43" s="19">
        <f>G7</f>
        <v>656.96400000000006</v>
      </c>
      <c r="H43" s="19">
        <f t="shared" ref="H43:L43" si="12">H7</f>
        <v>510.97200000000004</v>
      </c>
      <c r="I43" s="19">
        <f t="shared" si="12"/>
        <v>573.54</v>
      </c>
      <c r="J43" s="19">
        <f t="shared" si="12"/>
        <v>677.82</v>
      </c>
      <c r="K43" s="19">
        <f t="shared" si="12"/>
        <v>688.24800000000005</v>
      </c>
      <c r="L43" s="19">
        <f t="shared" si="12"/>
        <v>688.24800000000005</v>
      </c>
    </row>
    <row r="44" spans="2:1006" x14ac:dyDescent="0.35">
      <c r="D44" s="1" t="s">
        <v>50</v>
      </c>
      <c r="G44" s="20">
        <f>G40</f>
        <v>99</v>
      </c>
      <c r="H44" s="20">
        <f t="shared" ref="H44:L44" si="13">H40</f>
        <v>102.16000000000003</v>
      </c>
      <c r="I44" s="20">
        <f t="shared" si="13"/>
        <v>105.44640000000003</v>
      </c>
      <c r="J44" s="20">
        <f t="shared" si="13"/>
        <v>108.86425600000004</v>
      </c>
      <c r="K44" s="20">
        <f t="shared" si="13"/>
        <v>112.41882624000004</v>
      </c>
      <c r="L44" s="20">
        <f t="shared" si="13"/>
        <v>116.11557928960003</v>
      </c>
    </row>
    <row r="45" spans="2:1006" ht="15" thickBot="1" x14ac:dyDescent="0.4">
      <c r="D45" s="23" t="s">
        <v>51</v>
      </c>
      <c r="E45" s="23"/>
      <c r="F45" s="23"/>
      <c r="G45" s="24">
        <f>SUM(G43:G44)</f>
        <v>755.96400000000006</v>
      </c>
      <c r="H45" s="24">
        <f t="shared" ref="H45:L45" si="14">SUM(H43:H44)</f>
        <v>613.13200000000006</v>
      </c>
      <c r="I45" s="24">
        <f t="shared" si="14"/>
        <v>678.9864</v>
      </c>
      <c r="J45" s="24">
        <f t="shared" si="14"/>
        <v>786.68425600000012</v>
      </c>
      <c r="K45" s="24">
        <f t="shared" si="14"/>
        <v>800.66682624000009</v>
      </c>
      <c r="L45" s="24">
        <f t="shared" si="14"/>
        <v>804.36357928960012</v>
      </c>
    </row>
    <row r="47" spans="2:1006" x14ac:dyDescent="0.35">
      <c r="D47" s="1" t="s">
        <v>52</v>
      </c>
      <c r="E47" s="11">
        <f>F6</f>
        <v>5214</v>
      </c>
    </row>
    <row r="48" spans="2:1006" x14ac:dyDescent="0.35">
      <c r="D48" s="1" t="s">
        <v>53</v>
      </c>
      <c r="E48" s="11">
        <f>E22</f>
        <v>526.31578947368416</v>
      </c>
    </row>
    <row r="49" spans="4:12" x14ac:dyDescent="0.35">
      <c r="D49" s="1" t="s">
        <v>54</v>
      </c>
      <c r="E49" s="11">
        <f>SUM(E47:E48)</f>
        <v>5740.3157894736842</v>
      </c>
      <c r="G49" s="14">
        <f>$E$49</f>
        <v>5740.3157894736842</v>
      </c>
      <c r="H49" s="14">
        <f t="shared" ref="H49:L49" si="15">$E$49</f>
        <v>5740.3157894736842</v>
      </c>
      <c r="I49" s="14">
        <f t="shared" si="15"/>
        <v>5740.3157894736842</v>
      </c>
      <c r="J49" s="14">
        <f t="shared" si="15"/>
        <v>5740.3157894736842</v>
      </c>
      <c r="K49" s="14">
        <f t="shared" si="15"/>
        <v>5740.3157894736842</v>
      </c>
      <c r="L49" s="14">
        <f t="shared" si="15"/>
        <v>5740.3157894736842</v>
      </c>
    </row>
    <row r="51" spans="4:12" x14ac:dyDescent="0.35">
      <c r="D51" s="1" t="s">
        <v>55</v>
      </c>
      <c r="G51" s="15">
        <f>G45/G49</f>
        <v>0.13169380008435261</v>
      </c>
      <c r="H51" s="15">
        <f t="shared" ref="H51:L51" si="16">H45/H49</f>
        <v>0.10681154530284416</v>
      </c>
      <c r="I51" s="15">
        <f t="shared" si="16"/>
        <v>0.11828380613573433</v>
      </c>
      <c r="J51" s="15">
        <f t="shared" si="16"/>
        <v>0.13704546663488165</v>
      </c>
      <c r="K51" s="15">
        <f t="shared" si="16"/>
        <v>0.13948132047164105</v>
      </c>
      <c r="L51" s="15">
        <f t="shared" si="16"/>
        <v>0.14012531867403594</v>
      </c>
    </row>
    <row r="52" spans="4:12" x14ac:dyDescent="0.35">
      <c r="D52" s="1" t="s">
        <v>65</v>
      </c>
      <c r="G52" s="15">
        <f>G5</f>
        <v>0.126</v>
      </c>
      <c r="H52" s="15">
        <f t="shared" ref="H52:L52" si="17">H5</f>
        <v>9.8000000000000004E-2</v>
      </c>
      <c r="I52" s="15">
        <f t="shared" si="17"/>
        <v>0.11</v>
      </c>
      <c r="J52" s="15">
        <f t="shared" si="17"/>
        <v>0.13</v>
      </c>
      <c r="K52" s="15">
        <f t="shared" si="17"/>
        <v>0.13200000000000001</v>
      </c>
      <c r="L52" s="15">
        <f t="shared" si="17"/>
        <v>0.13200000000000001</v>
      </c>
    </row>
    <row r="53" spans="4:12" x14ac:dyDescent="0.35">
      <c r="G53" s="15"/>
      <c r="H53" s="15"/>
      <c r="I53" s="15"/>
      <c r="J53" s="15"/>
      <c r="K53" s="15"/>
      <c r="L53" s="15"/>
    </row>
    <row r="54" spans="4:12" x14ac:dyDescent="0.35">
      <c r="G54" s="16">
        <f>G1</f>
        <v>2020</v>
      </c>
      <c r="H54" s="16">
        <f t="shared" ref="H54:L54" si="18">H1</f>
        <v>2021</v>
      </c>
      <c r="I54" s="16">
        <f t="shared" si="18"/>
        <v>2022</v>
      </c>
      <c r="J54" s="16">
        <f t="shared" si="18"/>
        <v>2023</v>
      </c>
      <c r="K54" s="16">
        <f t="shared" si="18"/>
        <v>2024</v>
      </c>
      <c r="L54" s="16">
        <f t="shared" si="18"/>
        <v>2025</v>
      </c>
    </row>
    <row r="55" spans="4:12" x14ac:dyDescent="0.35">
      <c r="D55" s="1" t="s">
        <v>56</v>
      </c>
      <c r="G55" s="15">
        <f>G51-G52</f>
        <v>5.6938000843526071E-3</v>
      </c>
      <c r="H55" s="15">
        <f t="shared" ref="H55:L55" si="19">H51-H52</f>
        <v>8.8115453028441565E-3</v>
      </c>
      <c r="I55" s="15">
        <f t="shared" si="19"/>
        <v>8.2838061357343312E-3</v>
      </c>
      <c r="J55" s="15">
        <f t="shared" si="19"/>
        <v>7.0454666348816475E-3</v>
      </c>
      <c r="K55" s="15">
        <f t="shared" si="19"/>
        <v>7.4813204716410453E-3</v>
      </c>
      <c r="L55" s="15">
        <f t="shared" si="19"/>
        <v>8.1253186740359307E-3</v>
      </c>
    </row>
    <row r="60" spans="4:12" x14ac:dyDescent="0.35">
      <c r="E60" s="17" t="s">
        <v>57</v>
      </c>
    </row>
    <row r="61" spans="4:12" x14ac:dyDescent="0.35">
      <c r="E61" s="17" t="s">
        <v>57</v>
      </c>
    </row>
    <row r="62" spans="4:12" x14ac:dyDescent="0.35">
      <c r="E62" s="17" t="s">
        <v>58</v>
      </c>
    </row>
  </sheetData>
  <conditionalFormatting sqref="A1:XFD1048576">
    <cfRule type="expression" dxfId="7" priority="1">
      <formula>AND(A1&lt;&gt;"",A1=FALSE)</formula>
    </cfRule>
    <cfRule type="expression" dxfId="6" priority="2">
      <formula>A1=TRUE</formula>
    </cfRule>
  </conditionalFormatting>
  <hyperlinks>
    <hyperlink ref="E62" r:id="rId1" xr:uid="{FF639369-8C55-4858-986F-0F78FD39155D}"/>
    <hyperlink ref="E61" r:id="rId2" location="stock" xr:uid="{9AEE938C-5B0D-43CA-BEC5-142BBC3E1925}"/>
    <hyperlink ref="E60" r:id="rId3" location="stock" xr:uid="{859A15C9-2479-4137-8D46-4E572209470A}"/>
    <hyperlink ref="B3" location="'Content'!D31" display="'Content'!D31" xr:uid="{7A83D65F-E781-4E62-87E3-C8F9288B15C1}"/>
    <hyperlink ref="B25" location="'Content'!D32" display="'Content'!D32" xr:uid="{79100194-5078-4EC1-8B0B-3BDBC7F2CCEE}"/>
    <hyperlink ref="B42" location="'Content'!D33" display="'Content'!D33" xr:uid="{25C90AA9-476E-4E56-8108-345352C3804D}"/>
    <hyperlink ref="A1" location="'Content'!A1" display="'Content'!A1" xr:uid="{3B091153-F7F6-4F93-BC08-6C9B3EDA16D9}"/>
    <hyperlink ref="C4" location="'Content'!D37" display="'Content'!D37" xr:uid="{22401F95-88C8-4AB3-AB71-0624C98BDF1B}"/>
    <hyperlink ref="C9" location="'Content'!D38" display="'Content'!D38" xr:uid="{1E0592F3-F7EF-435B-A04B-618E80C820A8}"/>
    <hyperlink ref="C15" location="'Content'!D39" display="'Content'!D39" xr:uid="{DD926762-C465-4AD4-8AB4-673A3F1395D5}"/>
    <hyperlink ref="C34" location="'Content'!D40" display="'Content'!D40" xr:uid="{B2084815-F3AA-4F45-B27B-F199D200CFC8}"/>
  </hyperlinks>
  <pageMargins left="0.7" right="0.7" top="0.75" bottom="0.75" header="0.3" footer="0.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Button 1">
              <controlPr defaultSize="0" print="0" autoFill="0" autoPict="0">
                <anchor moveWithCells="1" sizeWithCells="1">
                  <from>
                    <xdr:col>3</xdr:col>
                    <xdr:colOff>584200</xdr:colOff>
                    <xdr:row>65</xdr:row>
                    <xdr:rowOff>69850</xdr:rowOff>
                  </from>
                  <to>
                    <xdr:col>5</xdr:col>
                    <xdr:colOff>584200</xdr:colOff>
                    <xdr:row>68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9CA9E-4CDD-4032-8369-1FF8F2E44E2A}">
  <dimension ref="A1:ALR62"/>
  <sheetViews>
    <sheetView showGridLines="0" zoomScale="90" zoomScaleNormal="90" workbookViewId="0">
      <pane xSplit="6" ySplit="1" topLeftCell="G2" activePane="bottomRight" state="frozen"/>
      <selection activeCell="G5" sqref="G5"/>
      <selection pane="topRight" activeCell="G5" sqref="G5"/>
      <selection pane="bottomLeft" activeCell="G5" sqref="G5"/>
      <selection pane="bottomRight" activeCell="G24" sqref="G24"/>
    </sheetView>
  </sheetViews>
  <sheetFormatPr defaultColWidth="8.81640625" defaultRowHeight="14.5" outlineLevelRow="1" x14ac:dyDescent="0.35"/>
  <cols>
    <col min="1" max="3" width="1.453125" style="1" customWidth="1"/>
    <col min="4" max="4" width="29.7265625" style="1" customWidth="1"/>
    <col min="5" max="5" width="10.1796875" style="1" customWidth="1"/>
    <col min="6" max="6" width="11.1796875" style="1" customWidth="1"/>
    <col min="7" max="12" width="13.1796875" style="1" customWidth="1"/>
    <col min="13" max="16384" width="8.81640625" style="1"/>
  </cols>
  <sheetData>
    <row r="1" spans="1:1006" x14ac:dyDescent="0.35">
      <c r="A1" s="1" t="s">
        <v>66</v>
      </c>
      <c r="G1" s="3">
        <v>2020</v>
      </c>
      <c r="H1" s="3">
        <v>2021</v>
      </c>
      <c r="I1" s="3">
        <v>2022</v>
      </c>
      <c r="J1" s="3">
        <v>2023</v>
      </c>
      <c r="K1" s="3">
        <v>2024</v>
      </c>
      <c r="L1" s="3">
        <v>2025</v>
      </c>
    </row>
    <row r="3" spans="1:1006" x14ac:dyDescent="0.35">
      <c r="B3" s="2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</row>
    <row r="4" spans="1:1006" outlineLevel="1" x14ac:dyDescent="0.35">
      <c r="C4" s="1" t="s">
        <v>24</v>
      </c>
    </row>
    <row r="5" spans="1:1006" outlineLevel="1" x14ac:dyDescent="0.35">
      <c r="D5" s="1" t="s">
        <v>25</v>
      </c>
      <c r="G5" s="3">
        <v>0.126</v>
      </c>
      <c r="H5" s="3">
        <v>9.8000000000000004E-2</v>
      </c>
      <c r="I5" s="3">
        <v>0.11</v>
      </c>
      <c r="J5" s="3">
        <v>0.13</v>
      </c>
      <c r="K5" s="3">
        <v>0.13200000000000001</v>
      </c>
      <c r="L5" s="3">
        <v>0.13200000000000001</v>
      </c>
    </row>
    <row r="6" spans="1:1006" outlineLevel="1" x14ac:dyDescent="0.35">
      <c r="D6" s="1" t="s">
        <v>26</v>
      </c>
      <c r="F6" s="5">
        <v>5214</v>
      </c>
      <c r="G6" s="49"/>
      <c r="H6" s="49"/>
      <c r="I6" s="49"/>
      <c r="J6" s="49"/>
      <c r="K6" s="49"/>
      <c r="L6" s="49"/>
    </row>
    <row r="7" spans="1:1006" outlineLevel="1" x14ac:dyDescent="0.35">
      <c r="D7" s="1" t="s">
        <v>27</v>
      </c>
      <c r="G7" s="49"/>
      <c r="H7" s="49"/>
      <c r="I7" s="49"/>
      <c r="J7" s="49"/>
      <c r="K7" s="49"/>
      <c r="L7" s="49"/>
    </row>
    <row r="8" spans="1:1006" outlineLevel="1" x14ac:dyDescent="0.35"/>
    <row r="9" spans="1:1006" outlineLevel="1" x14ac:dyDescent="0.35">
      <c r="C9" s="1" t="s">
        <v>63</v>
      </c>
    </row>
    <row r="10" spans="1:1006" outlineLevel="1" x14ac:dyDescent="0.35">
      <c r="D10" s="1" t="s">
        <v>28</v>
      </c>
      <c r="E10" s="10">
        <v>500</v>
      </c>
    </row>
    <row r="11" spans="1:1006" outlineLevel="1" x14ac:dyDescent="0.35">
      <c r="D11" s="1" t="s">
        <v>29</v>
      </c>
      <c r="E11" s="4">
        <v>0.2</v>
      </c>
    </row>
    <row r="12" spans="1:1006" outlineLevel="1" x14ac:dyDescent="0.35">
      <c r="D12" s="1" t="s">
        <v>30</v>
      </c>
      <c r="E12" s="4">
        <v>0.04</v>
      </c>
    </row>
    <row r="13" spans="1:1006" outlineLevel="1" x14ac:dyDescent="0.35">
      <c r="D13" s="1" t="s">
        <v>31</v>
      </c>
      <c r="E13" s="4">
        <v>0.15</v>
      </c>
    </row>
    <row r="14" spans="1:1006" outlineLevel="1" x14ac:dyDescent="0.35"/>
    <row r="15" spans="1:1006" outlineLevel="1" x14ac:dyDescent="0.35">
      <c r="C15" s="1" t="s">
        <v>32</v>
      </c>
    </row>
    <row r="16" spans="1:1006" outlineLevel="1" x14ac:dyDescent="0.35">
      <c r="D16" s="1" t="s">
        <v>33</v>
      </c>
      <c r="E16" s="11">
        <f>E10</f>
        <v>500</v>
      </c>
    </row>
    <row r="17" spans="2:1006" outlineLevel="1" x14ac:dyDescent="0.35">
      <c r="D17" s="1" t="s">
        <v>34</v>
      </c>
      <c r="E17" s="10">
        <v>100</v>
      </c>
    </row>
    <row r="18" spans="2:1006" outlineLevel="1" x14ac:dyDescent="0.35">
      <c r="D18" s="1" t="s">
        <v>35</v>
      </c>
      <c r="E18" s="50"/>
    </row>
    <row r="19" spans="2:1006" outlineLevel="1" x14ac:dyDescent="0.35"/>
    <row r="20" spans="2:1006" outlineLevel="1" x14ac:dyDescent="0.35">
      <c r="D20" s="1" t="s">
        <v>36</v>
      </c>
      <c r="E20" s="5">
        <v>0.76</v>
      </c>
    </row>
    <row r="21" spans="2:1006" outlineLevel="1" x14ac:dyDescent="0.35">
      <c r="D21" s="1" t="s">
        <v>37</v>
      </c>
      <c r="E21" s="12">
        <f>E20*F6</f>
        <v>3962.64</v>
      </c>
    </row>
    <row r="22" spans="2:1006" outlineLevel="1" x14ac:dyDescent="0.35">
      <c r="D22" s="1" t="s">
        <v>38</v>
      </c>
      <c r="E22" s="51"/>
    </row>
    <row r="23" spans="2:1006" outlineLevel="1" x14ac:dyDescent="0.35">
      <c r="D23" s="1" t="s">
        <v>39</v>
      </c>
      <c r="E23" s="4">
        <v>0.05</v>
      </c>
    </row>
    <row r="24" spans="2:1006" outlineLevel="1" x14ac:dyDescent="0.35"/>
    <row r="25" spans="2:1006" x14ac:dyDescent="0.35">
      <c r="B25" s="2" t="s">
        <v>40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</row>
    <row r="26" spans="2:1006" outlineLevel="1" x14ac:dyDescent="0.35">
      <c r="D26" s="1" t="s">
        <v>64</v>
      </c>
      <c r="E26" s="13">
        <f>E12</f>
        <v>0.04</v>
      </c>
      <c r="F26" s="19">
        <f>E10</f>
        <v>500</v>
      </c>
      <c r="G26" s="19">
        <f>F26*(1+$E$26)</f>
        <v>520</v>
      </c>
      <c r="H26" s="19">
        <f t="shared" ref="H26:L26" si="0">G26*(1+$E$26)</f>
        <v>540.80000000000007</v>
      </c>
      <c r="I26" s="19">
        <f t="shared" si="0"/>
        <v>562.43200000000013</v>
      </c>
      <c r="J26" s="19">
        <f t="shared" si="0"/>
        <v>584.92928000000018</v>
      </c>
      <c r="K26" s="19">
        <f t="shared" si="0"/>
        <v>608.32645120000018</v>
      </c>
      <c r="L26" s="19">
        <f t="shared" si="0"/>
        <v>632.65950924800018</v>
      </c>
    </row>
    <row r="27" spans="2:1006" outlineLevel="1" x14ac:dyDescent="0.35">
      <c r="D27" s="1" t="s">
        <v>31</v>
      </c>
      <c r="E27" s="13">
        <f>E13</f>
        <v>0.15</v>
      </c>
      <c r="F27" s="20"/>
      <c r="G27" s="19">
        <f>F26*$E$27</f>
        <v>75</v>
      </c>
      <c r="H27" s="19">
        <f t="shared" ref="H27:L27" si="1">G26*$E$27</f>
        <v>78</v>
      </c>
      <c r="I27" s="19">
        <f t="shared" si="1"/>
        <v>81.12</v>
      </c>
      <c r="J27" s="19">
        <f t="shared" si="1"/>
        <v>84.364800000000017</v>
      </c>
      <c r="K27" s="19">
        <f t="shared" si="1"/>
        <v>87.739392000000024</v>
      </c>
      <c r="L27" s="19">
        <f t="shared" si="1"/>
        <v>91.248967680000021</v>
      </c>
    </row>
    <row r="28" spans="2:1006" outlineLevel="1" x14ac:dyDescent="0.35">
      <c r="D28" s="1" t="s">
        <v>41</v>
      </c>
      <c r="F28" s="20"/>
      <c r="G28" s="19">
        <f>G26-F26</f>
        <v>20</v>
      </c>
      <c r="H28" s="19">
        <f t="shared" ref="H28:L28" si="2">H26-G26</f>
        <v>20.800000000000068</v>
      </c>
      <c r="I28" s="19">
        <f t="shared" si="2"/>
        <v>21.632000000000062</v>
      </c>
      <c r="J28" s="19">
        <f t="shared" si="2"/>
        <v>22.497280000000046</v>
      </c>
      <c r="K28" s="19">
        <f t="shared" si="2"/>
        <v>23.397171200000003</v>
      </c>
      <c r="L28" s="19">
        <f t="shared" si="2"/>
        <v>24.333058047999998</v>
      </c>
    </row>
    <row r="29" spans="2:1006" outlineLevel="1" x14ac:dyDescent="0.35">
      <c r="D29" s="1" t="s">
        <v>42</v>
      </c>
      <c r="F29" s="20"/>
      <c r="G29" s="19">
        <f>G27+G28</f>
        <v>95</v>
      </c>
      <c r="H29" s="19">
        <f t="shared" ref="H29:L29" si="3">H27+H28</f>
        <v>98.800000000000068</v>
      </c>
      <c r="I29" s="19">
        <f t="shared" si="3"/>
        <v>102.75200000000007</v>
      </c>
      <c r="J29" s="19">
        <f t="shared" si="3"/>
        <v>106.86208000000006</v>
      </c>
      <c r="K29" s="19">
        <f t="shared" si="3"/>
        <v>111.13656320000003</v>
      </c>
      <c r="L29" s="19">
        <f t="shared" si="3"/>
        <v>115.58202572800002</v>
      </c>
    </row>
    <row r="30" spans="2:1006" outlineLevel="1" x14ac:dyDescent="0.35">
      <c r="F30" s="20"/>
      <c r="G30" s="19"/>
      <c r="H30" s="19"/>
      <c r="I30" s="19"/>
      <c r="J30" s="19"/>
      <c r="K30" s="19"/>
      <c r="L30" s="19"/>
    </row>
    <row r="31" spans="2:1006" outlineLevel="1" x14ac:dyDescent="0.35">
      <c r="D31" s="1" t="s">
        <v>43</v>
      </c>
      <c r="E31" s="13">
        <f>E11</f>
        <v>0.2</v>
      </c>
      <c r="F31" s="20"/>
      <c r="G31" s="52"/>
      <c r="H31" s="52"/>
      <c r="I31" s="52"/>
      <c r="J31" s="52"/>
      <c r="K31" s="52"/>
      <c r="L31" s="52"/>
    </row>
    <row r="32" spans="2:1006" outlineLevel="1" x14ac:dyDescent="0.35">
      <c r="F32" s="20"/>
      <c r="G32" s="20"/>
      <c r="H32" s="20"/>
      <c r="I32" s="20"/>
      <c r="J32" s="20"/>
      <c r="K32" s="20"/>
      <c r="L32" s="20"/>
    </row>
    <row r="33" spans="2:1006" outlineLevel="1" x14ac:dyDescent="0.35">
      <c r="F33" s="20"/>
      <c r="G33" s="20"/>
      <c r="H33" s="20"/>
      <c r="I33" s="20"/>
      <c r="J33" s="20"/>
      <c r="K33" s="20"/>
      <c r="L33" s="20"/>
    </row>
    <row r="34" spans="2:1006" outlineLevel="1" x14ac:dyDescent="0.35">
      <c r="C34" s="1" t="s">
        <v>44</v>
      </c>
      <c r="F34" s="20"/>
      <c r="G34" s="20"/>
      <c r="H34" s="20"/>
      <c r="I34" s="20"/>
      <c r="J34" s="20"/>
      <c r="K34" s="20"/>
      <c r="L34" s="20"/>
    </row>
    <row r="35" spans="2:1006" outlineLevel="1" x14ac:dyDescent="0.35">
      <c r="D35" s="1" t="s">
        <v>45</v>
      </c>
      <c r="F35" s="20"/>
      <c r="G35" s="19">
        <f>F37</f>
        <v>100</v>
      </c>
      <c r="H35" s="19">
        <f t="shared" ref="H35:L35" si="4">G37</f>
        <v>120</v>
      </c>
      <c r="I35" s="19">
        <f t="shared" si="4"/>
        <v>140.80000000000007</v>
      </c>
      <c r="J35" s="19">
        <f t="shared" si="4"/>
        <v>162.43200000000013</v>
      </c>
      <c r="K35" s="19">
        <f t="shared" si="4"/>
        <v>184.92928000000018</v>
      </c>
      <c r="L35" s="19">
        <f t="shared" si="4"/>
        <v>208.32645120000018</v>
      </c>
    </row>
    <row r="36" spans="2:1006" outlineLevel="1" x14ac:dyDescent="0.35">
      <c r="D36" s="1" t="s">
        <v>44</v>
      </c>
      <c r="F36" s="20"/>
      <c r="G36" s="19">
        <f>G28</f>
        <v>20</v>
      </c>
      <c r="H36" s="19">
        <f t="shared" ref="H36:L36" si="5">H28</f>
        <v>20.800000000000068</v>
      </c>
      <c r="I36" s="19">
        <f t="shared" si="5"/>
        <v>21.632000000000062</v>
      </c>
      <c r="J36" s="19">
        <f t="shared" si="5"/>
        <v>22.497280000000046</v>
      </c>
      <c r="K36" s="19">
        <f t="shared" si="5"/>
        <v>23.397171200000003</v>
      </c>
      <c r="L36" s="19">
        <f t="shared" si="5"/>
        <v>24.333058047999998</v>
      </c>
    </row>
    <row r="37" spans="2:1006" outlineLevel="1" x14ac:dyDescent="0.35">
      <c r="D37" s="1" t="s">
        <v>46</v>
      </c>
      <c r="F37" s="20">
        <f>E17</f>
        <v>100</v>
      </c>
      <c r="G37" s="19">
        <f>G35+G36</f>
        <v>120</v>
      </c>
      <c r="H37" s="19">
        <f t="shared" ref="H37:L37" si="6">H35+H36</f>
        <v>140.80000000000007</v>
      </c>
      <c r="I37" s="19">
        <f t="shared" si="6"/>
        <v>162.43200000000013</v>
      </c>
      <c r="J37" s="19">
        <f t="shared" si="6"/>
        <v>184.92928000000018</v>
      </c>
      <c r="K37" s="19">
        <f t="shared" si="6"/>
        <v>208.32645120000018</v>
      </c>
      <c r="L37" s="19">
        <f t="shared" si="6"/>
        <v>232.65950924800018</v>
      </c>
    </row>
    <row r="38" spans="2:1006" outlineLevel="1" x14ac:dyDescent="0.35">
      <c r="D38" s="1" t="s">
        <v>47</v>
      </c>
      <c r="E38" s="13">
        <f>E23</f>
        <v>0.05</v>
      </c>
      <c r="F38" s="20"/>
      <c r="G38" s="19">
        <f>$E$38*G35</f>
        <v>5</v>
      </c>
      <c r="H38" s="19">
        <f t="shared" ref="H38:L38" si="7">$E$38*H35</f>
        <v>6</v>
      </c>
      <c r="I38" s="19">
        <f t="shared" si="7"/>
        <v>7.0400000000000036</v>
      </c>
      <c r="J38" s="19">
        <f t="shared" si="7"/>
        <v>8.1216000000000061</v>
      </c>
      <c r="K38" s="19">
        <f t="shared" si="7"/>
        <v>9.2464640000000085</v>
      </c>
      <c r="L38" s="19">
        <f t="shared" si="7"/>
        <v>10.41632256000001</v>
      </c>
    </row>
    <row r="39" spans="2:1006" outlineLevel="1" x14ac:dyDescent="0.35"/>
    <row r="40" spans="2:1006" outlineLevel="1" x14ac:dyDescent="0.35">
      <c r="D40" s="1" t="s">
        <v>50</v>
      </c>
      <c r="G40" s="53"/>
      <c r="H40" s="53"/>
      <c r="I40" s="53"/>
      <c r="J40" s="53"/>
      <c r="K40" s="53"/>
      <c r="L40" s="53"/>
    </row>
    <row r="41" spans="2:1006" outlineLevel="1" x14ac:dyDescent="0.35"/>
    <row r="42" spans="2:1006" x14ac:dyDescent="0.35">
      <c r="B42" s="2" t="s">
        <v>48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</row>
    <row r="43" spans="2:1006" x14ac:dyDescent="0.35">
      <c r="D43" s="1" t="s">
        <v>49</v>
      </c>
      <c r="G43" s="52"/>
      <c r="H43" s="52"/>
      <c r="I43" s="52"/>
      <c r="J43" s="52"/>
      <c r="K43" s="52"/>
      <c r="L43" s="52"/>
    </row>
    <row r="44" spans="2:1006" x14ac:dyDescent="0.35">
      <c r="D44" s="1" t="s">
        <v>50</v>
      </c>
      <c r="G44" s="52"/>
      <c r="H44" s="52"/>
      <c r="I44" s="52"/>
      <c r="J44" s="52"/>
      <c r="K44" s="52"/>
      <c r="L44" s="52"/>
    </row>
    <row r="45" spans="2:1006" ht="15" thickBot="1" x14ac:dyDescent="0.4">
      <c r="D45" s="23" t="s">
        <v>51</v>
      </c>
      <c r="E45" s="23"/>
      <c r="F45" s="23"/>
      <c r="G45" s="55"/>
      <c r="H45" s="55"/>
      <c r="I45" s="55"/>
      <c r="J45" s="55"/>
      <c r="K45" s="55"/>
      <c r="L45" s="55"/>
    </row>
    <row r="47" spans="2:1006" x14ac:dyDescent="0.35">
      <c r="D47" s="1" t="s">
        <v>52</v>
      </c>
      <c r="E47" s="11">
        <f>F6</f>
        <v>5214</v>
      </c>
    </row>
    <row r="48" spans="2:1006" x14ac:dyDescent="0.35">
      <c r="D48" s="1" t="s">
        <v>53</v>
      </c>
      <c r="E48" s="11">
        <f>E22</f>
        <v>0</v>
      </c>
    </row>
    <row r="49" spans="4:12" x14ac:dyDescent="0.35">
      <c r="D49" s="1" t="s">
        <v>54</v>
      </c>
      <c r="E49" s="11">
        <f>SUM(E47:E48)</f>
        <v>5214</v>
      </c>
      <c r="G49" s="54"/>
      <c r="H49" s="54"/>
      <c r="I49" s="54"/>
      <c r="J49" s="54"/>
      <c r="K49" s="54"/>
      <c r="L49" s="54"/>
    </row>
    <row r="51" spans="4:12" x14ac:dyDescent="0.35">
      <c r="D51" s="1" t="s">
        <v>55</v>
      </c>
      <c r="G51" s="56"/>
      <c r="H51" s="56"/>
      <c r="I51" s="56"/>
      <c r="J51" s="56"/>
      <c r="K51" s="56"/>
      <c r="L51" s="56"/>
    </row>
    <row r="52" spans="4:12" x14ac:dyDescent="0.35">
      <c r="D52" s="1" t="s">
        <v>65</v>
      </c>
      <c r="G52" s="15">
        <f>G5</f>
        <v>0.126</v>
      </c>
      <c r="H52" s="15">
        <f t="shared" ref="H52:L52" si="8">H5</f>
        <v>9.8000000000000004E-2</v>
      </c>
      <c r="I52" s="15">
        <f t="shared" si="8"/>
        <v>0.11</v>
      </c>
      <c r="J52" s="15">
        <f t="shared" si="8"/>
        <v>0.13</v>
      </c>
      <c r="K52" s="15">
        <f t="shared" si="8"/>
        <v>0.13200000000000001</v>
      </c>
      <c r="L52" s="15">
        <f t="shared" si="8"/>
        <v>0.13200000000000001</v>
      </c>
    </row>
    <row r="53" spans="4:12" x14ac:dyDescent="0.35">
      <c r="G53" s="15"/>
      <c r="H53" s="15"/>
      <c r="I53" s="15"/>
      <c r="J53" s="15"/>
      <c r="K53" s="15"/>
      <c r="L53" s="15"/>
    </row>
    <row r="54" spans="4:12" x14ac:dyDescent="0.35">
      <c r="G54" s="16">
        <f>G1</f>
        <v>2020</v>
      </c>
      <c r="H54" s="16">
        <f t="shared" ref="H54:L54" si="9">H1</f>
        <v>2021</v>
      </c>
      <c r="I54" s="16">
        <f t="shared" si="9"/>
        <v>2022</v>
      </c>
      <c r="J54" s="16">
        <f t="shared" si="9"/>
        <v>2023</v>
      </c>
      <c r="K54" s="16">
        <f t="shared" si="9"/>
        <v>2024</v>
      </c>
      <c r="L54" s="16">
        <f t="shared" si="9"/>
        <v>2025</v>
      </c>
    </row>
    <row r="55" spans="4:12" x14ac:dyDescent="0.35">
      <c r="D55" s="1" t="s">
        <v>56</v>
      </c>
      <c r="G55" s="15">
        <f>G51-G52</f>
        <v>-0.126</v>
      </c>
      <c r="H55" s="15">
        <f t="shared" ref="H55:L55" si="10">H51-H52</f>
        <v>-9.8000000000000004E-2</v>
      </c>
      <c r="I55" s="15">
        <f t="shared" si="10"/>
        <v>-0.11</v>
      </c>
      <c r="J55" s="15">
        <f t="shared" si="10"/>
        <v>-0.13</v>
      </c>
      <c r="K55" s="15">
        <f t="shared" si="10"/>
        <v>-0.13200000000000001</v>
      </c>
      <c r="L55" s="15">
        <f t="shared" si="10"/>
        <v>-0.13200000000000001</v>
      </c>
    </row>
    <row r="60" spans="4:12" x14ac:dyDescent="0.35">
      <c r="E60" s="17" t="s">
        <v>57</v>
      </c>
    </row>
    <row r="61" spans="4:12" x14ac:dyDescent="0.35">
      <c r="E61" s="17" t="s">
        <v>57</v>
      </c>
    </row>
    <row r="62" spans="4:12" x14ac:dyDescent="0.35">
      <c r="E62" s="17" t="s">
        <v>58</v>
      </c>
    </row>
  </sheetData>
  <conditionalFormatting sqref="A1:XFD1048576">
    <cfRule type="expression" dxfId="1" priority="1">
      <formula>AND(A1&lt;&gt;"",A1=FALSE)</formula>
    </cfRule>
    <cfRule type="expression" dxfId="0" priority="2">
      <formula>A1=TRUE</formula>
    </cfRule>
  </conditionalFormatting>
  <hyperlinks>
    <hyperlink ref="E62" r:id="rId1" xr:uid="{E984F162-7C83-43ED-A0BB-77286690B7BF}"/>
    <hyperlink ref="E61" r:id="rId2" location="stock" xr:uid="{706F3C17-FCB5-4B1E-ADDF-1789598568DF}"/>
    <hyperlink ref="E60" r:id="rId3" location="stock" xr:uid="{812033FA-13DC-4C1E-95F0-F11DA9DE79D4}"/>
    <hyperlink ref="B3" location="'Content'!D31" display="'Content'!D31" xr:uid="{0336B273-CD7C-42AB-AF59-877838E38958}"/>
    <hyperlink ref="B25" location="'Content'!D32" display="'Content'!D32" xr:uid="{9A127575-EA37-4E38-B4F4-D9DA4B8713F4}"/>
    <hyperlink ref="B42" location="'Content'!D33" display="'Content'!D33" xr:uid="{23A6FEB8-C584-469F-A7D3-AA6A94A76518}"/>
    <hyperlink ref="A1" location="'Content'!A1" display="'Content'!A1" xr:uid="{EFA92C42-99D1-4C68-9F49-12C9B8511527}"/>
    <hyperlink ref="C4" location="'Content'!D37" display="'Content'!D37" xr:uid="{149A7DA7-14B7-4F0F-962E-C1677BCD5BE1}"/>
    <hyperlink ref="C9" location="'Content'!D38" display="'Content'!D38" xr:uid="{C252C485-FB76-43ED-BC05-121D81E71760}"/>
    <hyperlink ref="C15" location="'Content'!D39" display="'Content'!D39" xr:uid="{5430C189-ED33-43B2-9EBE-641DBA62C960}"/>
    <hyperlink ref="C34" location="'Content'!D40" display="'Content'!D40" xr:uid="{68E5C40C-B0F1-49E8-8DCF-88CA93D7B220}"/>
  </hyperlinks>
  <pageMargins left="0.7" right="0.7" top="0.75" bottom="0.75" header="0.3" footer="0.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6" name="Button 1">
              <controlPr defaultSize="0" print="0" autoFill="0" autoPict="0">
                <anchor moveWithCells="1" sizeWithCells="1">
                  <from>
                    <xdr:col>3</xdr:col>
                    <xdr:colOff>584200</xdr:colOff>
                    <xdr:row>65</xdr:row>
                    <xdr:rowOff>69850</xdr:rowOff>
                  </from>
                  <to>
                    <xdr:col>5</xdr:col>
                    <xdr:colOff>584200</xdr:colOff>
                    <xdr:row>68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7EA9-C3B0-4FD0-B1C6-FA3B8C10EE58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IBM</vt:lpstr>
      <vt:lpstr>Microsoft</vt:lpstr>
      <vt:lpstr>MSFT and IBM</vt:lpstr>
      <vt:lpstr>Private Accretion Dilution</vt:lpstr>
      <vt:lpstr>Private Accretion Exercise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Bodmer</dc:creator>
  <cp:lastModifiedBy>Edward Bodmer</cp:lastModifiedBy>
  <dcterms:created xsi:type="dcterms:W3CDTF">2022-10-06T18:35:36Z</dcterms:created>
  <dcterms:modified xsi:type="dcterms:W3CDTF">2022-10-07T00:28:57Z</dcterms:modified>
</cp:coreProperties>
</file>