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B. Project Finance Model Exercises/"/>
    </mc:Choice>
  </mc:AlternateContent>
  <xr:revisionPtr revIDLastSave="17" documentId="14_{C3167C90-CA5B-4A67-B3DB-4E006A772E84}" xr6:coauthVersionLast="47" xr6:coauthVersionMax="47" xr10:uidLastSave="{97321F15-36B1-4F83-AB89-195DE0157A84}"/>
  <bookViews>
    <workbookView xWindow="-96" yWindow="-96" windowWidth="19392" windowHeight="10272" xr2:uid="{E4789296-A91A-4A76-8F26-046D25FEE63C}"/>
  </bookViews>
  <sheets>
    <sheet name="Template" sheetId="1" r:id="rId1"/>
  </sheets>
  <calcPr calcId="191029" calcMode="autoNoTable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J13" i="1"/>
  <c r="H17" i="1"/>
  <c r="G17" i="1"/>
  <c r="H16" i="1"/>
  <c r="I16" i="1" s="1"/>
  <c r="J16" i="1" s="1"/>
  <c r="K16" i="1" s="1"/>
  <c r="L16" i="1" s="1"/>
  <c r="M16" i="1" s="1"/>
  <c r="N16" i="1" s="1"/>
  <c r="AL99" i="1"/>
  <c r="H98" i="1"/>
  <c r="H101" i="1" s="1"/>
  <c r="H116" i="1"/>
  <c r="E92" i="1"/>
  <c r="H104" i="1"/>
  <c r="E102" i="1"/>
  <c r="I72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I61" i="1"/>
  <c r="J17" i="1" l="1"/>
  <c r="M13" i="1"/>
  <c r="N13" i="1" s="1"/>
  <c r="O13" i="1" s="1"/>
  <c r="I17" i="1"/>
  <c r="K17" i="1"/>
  <c r="I3" i="1"/>
  <c r="I4" i="1" s="1"/>
  <c r="J3" i="1"/>
  <c r="J20" i="1" s="1"/>
  <c r="K3" i="1"/>
  <c r="K20" i="1" s="1"/>
  <c r="L3" i="1"/>
  <c r="L20" i="1" s="1"/>
  <c r="M3" i="1"/>
  <c r="M20" i="1" s="1"/>
  <c r="N3" i="1"/>
  <c r="N4" i="1" s="1"/>
  <c r="O3" i="1"/>
  <c r="O4" i="1" s="1"/>
  <c r="P3" i="1"/>
  <c r="P4" i="1" s="1"/>
  <c r="Q3" i="1"/>
  <c r="Q4" i="1" s="1"/>
  <c r="R3" i="1"/>
  <c r="R20" i="1" s="1"/>
  <c r="S3" i="1"/>
  <c r="S20" i="1" s="1"/>
  <c r="T3" i="1"/>
  <c r="T20" i="1" s="1"/>
  <c r="U3" i="1"/>
  <c r="U20" i="1" s="1"/>
  <c r="V3" i="1"/>
  <c r="V4" i="1" s="1"/>
  <c r="W3" i="1"/>
  <c r="W4" i="1" s="1"/>
  <c r="X3" i="1"/>
  <c r="X4" i="1" s="1"/>
  <c r="Y3" i="1"/>
  <c r="Y4" i="1" s="1"/>
  <c r="Z3" i="1"/>
  <c r="Z20" i="1" s="1"/>
  <c r="AA3" i="1"/>
  <c r="AA20" i="1" s="1"/>
  <c r="AB3" i="1"/>
  <c r="AB20" i="1" s="1"/>
  <c r="AC3" i="1"/>
  <c r="AC20" i="1" s="1"/>
  <c r="AD3" i="1"/>
  <c r="AD4" i="1" s="1"/>
  <c r="AE3" i="1"/>
  <c r="AE4" i="1" s="1"/>
  <c r="AF3" i="1"/>
  <c r="AF4" i="1" s="1"/>
  <c r="AG3" i="1"/>
  <c r="AG4" i="1" s="1"/>
  <c r="AH3" i="1"/>
  <c r="AH20" i="1" s="1"/>
  <c r="AI3" i="1"/>
  <c r="AI20" i="1" s="1"/>
  <c r="AJ3" i="1"/>
  <c r="AJ20" i="1" s="1"/>
  <c r="AK3" i="1"/>
  <c r="AK20" i="1" s="1"/>
  <c r="AL3" i="1"/>
  <c r="AL4" i="1" s="1"/>
  <c r="H3" i="1"/>
  <c r="H4" i="1" s="1"/>
  <c r="H21" i="1" s="1"/>
  <c r="L17" i="1" l="1"/>
  <c r="P13" i="1"/>
  <c r="N17" i="1" s="1"/>
  <c r="M17" i="1"/>
  <c r="Q92" i="1"/>
  <c r="Q21" i="1"/>
  <c r="Q93" i="1" s="1"/>
  <c r="I92" i="1"/>
  <c r="AF92" i="1"/>
  <c r="AF21" i="1"/>
  <c r="X92" i="1"/>
  <c r="X21" i="1"/>
  <c r="P92" i="1"/>
  <c r="AE92" i="1"/>
  <c r="W92" i="1"/>
  <c r="W21" i="1"/>
  <c r="O92" i="1"/>
  <c r="O21" i="1"/>
  <c r="AG92" i="1"/>
  <c r="AL92" i="1"/>
  <c r="AL21" i="1"/>
  <c r="AD92" i="1"/>
  <c r="N92" i="1"/>
  <c r="N21" i="1"/>
  <c r="N93" i="1" s="1"/>
  <c r="Y92" i="1"/>
  <c r="V92" i="1"/>
  <c r="H5" i="1"/>
  <c r="I5" i="1" s="1"/>
  <c r="I23" i="1" s="1"/>
  <c r="H92" i="1"/>
  <c r="R4" i="1"/>
  <c r="J4" i="1"/>
  <c r="P20" i="1"/>
  <c r="H23" i="1"/>
  <c r="K4" i="1"/>
  <c r="I20" i="1"/>
  <c r="AI4" i="1"/>
  <c r="AG20" i="1"/>
  <c r="AH4" i="1"/>
  <c r="AF20" i="1"/>
  <c r="AA4" i="1"/>
  <c r="Y20" i="1"/>
  <c r="Z4" i="1"/>
  <c r="X20" i="1"/>
  <c r="S4" i="1"/>
  <c r="Q20" i="1"/>
  <c r="AK4" i="1"/>
  <c r="AC4" i="1"/>
  <c r="U4" i="1"/>
  <c r="M4" i="1"/>
  <c r="AJ4" i="1"/>
  <c r="AB4" i="1"/>
  <c r="T4" i="1"/>
  <c r="L4" i="1"/>
  <c r="H20" i="1"/>
  <c r="AE20" i="1"/>
  <c r="W20" i="1"/>
  <c r="O20" i="1"/>
  <c r="AL20" i="1"/>
  <c r="AD20" i="1"/>
  <c r="V20" i="1"/>
  <c r="N20" i="1"/>
  <c r="I21" i="1" l="1"/>
  <c r="AD21" i="1"/>
  <c r="V21" i="1"/>
  <c r="Y21" i="1"/>
  <c r="AG21" i="1"/>
  <c r="AE21" i="1"/>
  <c r="P21" i="1"/>
  <c r="N111" i="1"/>
  <c r="N97" i="1"/>
  <c r="Q111" i="1"/>
  <c r="Q97" i="1"/>
  <c r="M92" i="1"/>
  <c r="M21" i="1"/>
  <c r="AC92" i="1"/>
  <c r="AC21" i="1"/>
  <c r="J92" i="1"/>
  <c r="J21" i="1"/>
  <c r="AK92" i="1"/>
  <c r="AK21" i="1"/>
  <c r="AH92" i="1"/>
  <c r="AH21" i="1"/>
  <c r="R92" i="1"/>
  <c r="R21" i="1"/>
  <c r="N94" i="1"/>
  <c r="N106" i="1" s="1"/>
  <c r="N113" i="1" s="1"/>
  <c r="T92" i="1"/>
  <c r="T21" i="1"/>
  <c r="S92" i="1"/>
  <c r="S21" i="1"/>
  <c r="AB92" i="1"/>
  <c r="AB21" i="1"/>
  <c r="L92" i="1"/>
  <c r="L21" i="1"/>
  <c r="AI92" i="1"/>
  <c r="AI21" i="1"/>
  <c r="AJ92" i="1"/>
  <c r="AJ21" i="1"/>
  <c r="Z92" i="1"/>
  <c r="Z21" i="1"/>
  <c r="K92" i="1"/>
  <c r="K21" i="1"/>
  <c r="U92" i="1"/>
  <c r="U21" i="1"/>
  <c r="AA92" i="1"/>
  <c r="AA21" i="1"/>
  <c r="Q94" i="1"/>
  <c r="Q106" i="1" s="1"/>
  <c r="Q113" i="1" s="1"/>
  <c r="H9" i="1"/>
  <c r="H22" i="1" s="1"/>
  <c r="H7" i="1"/>
  <c r="H6" i="1"/>
  <c r="J5" i="1"/>
  <c r="J23" i="1" s="1"/>
  <c r="I7" i="1"/>
  <c r="I6" i="1"/>
  <c r="I9" i="1"/>
  <c r="I22" i="1" s="1"/>
  <c r="H94" i="1" l="1"/>
  <c r="H93" i="1"/>
  <c r="I94" i="1"/>
  <c r="I106" i="1" s="1"/>
  <c r="I113" i="1" s="1"/>
  <c r="I93" i="1"/>
  <c r="K5" i="1"/>
  <c r="K23" i="1" s="1"/>
  <c r="J7" i="1"/>
  <c r="J8" i="1" s="1"/>
  <c r="J19" i="1" s="1"/>
  <c r="J110" i="1" s="1"/>
  <c r="J6" i="1"/>
  <c r="J9" i="1"/>
  <c r="J22" i="1" s="1"/>
  <c r="I111" i="1" l="1"/>
  <c r="I97" i="1"/>
  <c r="H111" i="1"/>
  <c r="H97" i="1"/>
  <c r="I98" i="1" s="1"/>
  <c r="I101" i="1" s="1"/>
  <c r="H106" i="1"/>
  <c r="H113" i="1" s="1"/>
  <c r="J94" i="1"/>
  <c r="J106" i="1" s="1"/>
  <c r="J113" i="1" s="1"/>
  <c r="J93" i="1"/>
  <c r="J24" i="1"/>
  <c r="L5" i="1"/>
  <c r="L23" i="1" s="1"/>
  <c r="K7" i="1"/>
  <c r="K6" i="1"/>
  <c r="K9" i="1"/>
  <c r="K22" i="1" s="1"/>
  <c r="J111" i="1" l="1"/>
  <c r="J97" i="1"/>
  <c r="J98" i="1"/>
  <c r="J101" i="1" s="1"/>
  <c r="H99" i="1"/>
  <c r="K94" i="1"/>
  <c r="K106" i="1" s="1"/>
  <c r="K113" i="1" s="1"/>
  <c r="K93" i="1"/>
  <c r="J26" i="1"/>
  <c r="J63" i="1"/>
  <c r="M5" i="1"/>
  <c r="M23" i="1" s="1"/>
  <c r="L6" i="1"/>
  <c r="L9" i="1"/>
  <c r="L22" i="1" s="1"/>
  <c r="L7" i="1"/>
  <c r="L8" i="1" s="1"/>
  <c r="L19" i="1" s="1"/>
  <c r="L110" i="1" s="1"/>
  <c r="K111" i="1" l="1"/>
  <c r="K97" i="1"/>
  <c r="K98" i="1"/>
  <c r="K101" i="1" s="1"/>
  <c r="I99" i="1"/>
  <c r="J79" i="1"/>
  <c r="L94" i="1"/>
  <c r="L106" i="1" s="1"/>
  <c r="L113" i="1" s="1"/>
  <c r="L93" i="1"/>
  <c r="L24" i="1"/>
  <c r="N5" i="1"/>
  <c r="N23" i="1" s="1"/>
  <c r="M9" i="1"/>
  <c r="M22" i="1" s="1"/>
  <c r="M7" i="1"/>
  <c r="M6" i="1"/>
  <c r="L98" i="1" l="1"/>
  <c r="L101" i="1" s="1"/>
  <c r="J99" i="1"/>
  <c r="L111" i="1"/>
  <c r="L97" i="1"/>
  <c r="M94" i="1"/>
  <c r="M106" i="1" s="1"/>
  <c r="M113" i="1" s="1"/>
  <c r="M93" i="1"/>
  <c r="L26" i="1"/>
  <c r="L63" i="1"/>
  <c r="O5" i="1"/>
  <c r="O23" i="1" s="1"/>
  <c r="N6" i="1"/>
  <c r="N9" i="1"/>
  <c r="N22" i="1" s="1"/>
  <c r="N7" i="1"/>
  <c r="N8" i="1" s="1"/>
  <c r="N19" i="1" s="1"/>
  <c r="N110" i="1" s="1"/>
  <c r="M111" i="1" l="1"/>
  <c r="M97" i="1"/>
  <c r="M98" i="1"/>
  <c r="M101" i="1" s="1"/>
  <c r="K99" i="1"/>
  <c r="L79" i="1"/>
  <c r="N24" i="1"/>
  <c r="P5" i="1"/>
  <c r="P23" i="1" s="1"/>
  <c r="O7" i="1"/>
  <c r="O6" i="1"/>
  <c r="O9" i="1"/>
  <c r="O22" i="1" s="1"/>
  <c r="N98" i="1" l="1"/>
  <c r="N101" i="1" s="1"/>
  <c r="L99" i="1"/>
  <c r="O94" i="1"/>
  <c r="O106" i="1" s="1"/>
  <c r="O113" i="1" s="1"/>
  <c r="O93" i="1"/>
  <c r="N26" i="1"/>
  <c r="N63" i="1"/>
  <c r="Q5" i="1"/>
  <c r="Q23" i="1" s="1"/>
  <c r="P7" i="1"/>
  <c r="P8" i="1" s="1"/>
  <c r="P19" i="1" s="1"/>
  <c r="P110" i="1" s="1"/>
  <c r="P6" i="1"/>
  <c r="P9" i="1"/>
  <c r="P22" i="1" s="1"/>
  <c r="O111" i="1" l="1"/>
  <c r="O97" i="1"/>
  <c r="O98" i="1"/>
  <c r="O101" i="1" s="1"/>
  <c r="M99" i="1"/>
  <c r="N79" i="1"/>
  <c r="P94" i="1"/>
  <c r="P106" i="1" s="1"/>
  <c r="P113" i="1" s="1"/>
  <c r="P93" i="1"/>
  <c r="P24" i="1"/>
  <c r="R5" i="1"/>
  <c r="R23" i="1" s="1"/>
  <c r="Q9" i="1"/>
  <c r="Q22" i="1" s="1"/>
  <c r="Q7" i="1"/>
  <c r="Q6" i="1"/>
  <c r="P111" i="1" l="1"/>
  <c r="P97" i="1"/>
  <c r="P98" i="1"/>
  <c r="P101" i="1" s="1"/>
  <c r="N99" i="1"/>
  <c r="P26" i="1"/>
  <c r="P63" i="1"/>
  <c r="S5" i="1"/>
  <c r="S23" i="1" s="1"/>
  <c r="R7" i="1"/>
  <c r="R8" i="1" s="1"/>
  <c r="R19" i="1" s="1"/>
  <c r="R110" i="1" s="1"/>
  <c r="R6" i="1"/>
  <c r="R9" i="1"/>
  <c r="R22" i="1" s="1"/>
  <c r="Q98" i="1" l="1"/>
  <c r="Q101" i="1" s="1"/>
  <c r="O99" i="1"/>
  <c r="R94" i="1"/>
  <c r="R106" i="1" s="1"/>
  <c r="R113" i="1" s="1"/>
  <c r="R93" i="1"/>
  <c r="P79" i="1"/>
  <c r="R24" i="1"/>
  <c r="T5" i="1"/>
  <c r="T23" i="1" s="1"/>
  <c r="S6" i="1"/>
  <c r="S7" i="1"/>
  <c r="S9" i="1"/>
  <c r="S22" i="1" s="1"/>
  <c r="R98" i="1" l="1"/>
  <c r="R101" i="1" s="1"/>
  <c r="P99" i="1"/>
  <c r="R111" i="1"/>
  <c r="R97" i="1"/>
  <c r="S94" i="1"/>
  <c r="S106" i="1" s="1"/>
  <c r="S113" i="1" s="1"/>
  <c r="S93" i="1"/>
  <c r="R26" i="1"/>
  <c r="R63" i="1"/>
  <c r="U5" i="1"/>
  <c r="U23" i="1" s="1"/>
  <c r="T7" i="1"/>
  <c r="T8" i="1" s="1"/>
  <c r="T19" i="1" s="1"/>
  <c r="T110" i="1" s="1"/>
  <c r="T6" i="1"/>
  <c r="T9" i="1"/>
  <c r="T22" i="1" s="1"/>
  <c r="S111" i="1" l="1"/>
  <c r="S97" i="1"/>
  <c r="S98" i="1"/>
  <c r="S101" i="1" s="1"/>
  <c r="Q99" i="1"/>
  <c r="R79" i="1"/>
  <c r="T94" i="1"/>
  <c r="T106" i="1" s="1"/>
  <c r="T113" i="1" s="1"/>
  <c r="T93" i="1"/>
  <c r="T24" i="1"/>
  <c r="V5" i="1"/>
  <c r="V23" i="1" s="1"/>
  <c r="U9" i="1"/>
  <c r="U22" i="1" s="1"/>
  <c r="U7" i="1"/>
  <c r="U6" i="1"/>
  <c r="T111" i="1" l="1"/>
  <c r="T97" i="1"/>
  <c r="T98" i="1"/>
  <c r="T101" i="1" s="1"/>
  <c r="R99" i="1"/>
  <c r="U94" i="1"/>
  <c r="U106" i="1" s="1"/>
  <c r="U113" i="1" s="1"/>
  <c r="U93" i="1"/>
  <c r="T26" i="1"/>
  <c r="T63" i="1"/>
  <c r="W5" i="1"/>
  <c r="W23" i="1" s="1"/>
  <c r="V6" i="1"/>
  <c r="V9" i="1"/>
  <c r="V22" i="1" s="1"/>
  <c r="V7" i="1"/>
  <c r="V8" i="1" s="1"/>
  <c r="V19" i="1" s="1"/>
  <c r="V110" i="1" s="1"/>
  <c r="U98" i="1" l="1"/>
  <c r="U101" i="1" s="1"/>
  <c r="S99" i="1"/>
  <c r="U111" i="1"/>
  <c r="U97" i="1"/>
  <c r="V94" i="1"/>
  <c r="V106" i="1" s="1"/>
  <c r="V113" i="1" s="1"/>
  <c r="V93" i="1"/>
  <c r="T79" i="1"/>
  <c r="X5" i="1"/>
  <c r="X23" i="1" s="1"/>
  <c r="W7" i="1"/>
  <c r="W6" i="1"/>
  <c r="W9" i="1"/>
  <c r="W22" i="1" s="1"/>
  <c r="V24" i="1"/>
  <c r="V111" i="1" l="1"/>
  <c r="V97" i="1"/>
  <c r="V98" i="1"/>
  <c r="V101" i="1" s="1"/>
  <c r="T99" i="1"/>
  <c r="W94" i="1"/>
  <c r="W106" i="1" s="1"/>
  <c r="W113" i="1" s="1"/>
  <c r="W93" i="1"/>
  <c r="V26" i="1"/>
  <c r="V63" i="1"/>
  <c r="Y5" i="1"/>
  <c r="Y23" i="1" s="1"/>
  <c r="X7" i="1"/>
  <c r="X8" i="1" s="1"/>
  <c r="X19" i="1" s="1"/>
  <c r="X110" i="1" s="1"/>
  <c r="X6" i="1"/>
  <c r="X9" i="1"/>
  <c r="X22" i="1" s="1"/>
  <c r="W111" i="1" l="1"/>
  <c r="W97" i="1"/>
  <c r="W98" i="1"/>
  <c r="W101" i="1" s="1"/>
  <c r="U99" i="1"/>
  <c r="X94" i="1"/>
  <c r="X106" i="1" s="1"/>
  <c r="X113" i="1" s="1"/>
  <c r="X93" i="1"/>
  <c r="V79" i="1"/>
  <c r="X24" i="1"/>
  <c r="Z5" i="1"/>
  <c r="Z23" i="1" s="1"/>
  <c r="Y7" i="1"/>
  <c r="Y6" i="1"/>
  <c r="Y9" i="1"/>
  <c r="Y22" i="1" s="1"/>
  <c r="X98" i="1" l="1"/>
  <c r="X101" i="1" s="1"/>
  <c r="V99" i="1"/>
  <c r="X111" i="1"/>
  <c r="X97" i="1"/>
  <c r="Y94" i="1"/>
  <c r="Y106" i="1" s="1"/>
  <c r="Y113" i="1" s="1"/>
  <c r="Y93" i="1"/>
  <c r="X26" i="1"/>
  <c r="X63" i="1"/>
  <c r="AA5" i="1"/>
  <c r="AA23" i="1" s="1"/>
  <c r="Z9" i="1"/>
  <c r="Z22" i="1" s="1"/>
  <c r="Z6" i="1"/>
  <c r="Z7" i="1"/>
  <c r="Z8" i="1" s="1"/>
  <c r="Z19" i="1" s="1"/>
  <c r="Z110" i="1" s="1"/>
  <c r="Y111" i="1" l="1"/>
  <c r="Y97" i="1"/>
  <c r="Y98" i="1"/>
  <c r="Y101" i="1" s="1"/>
  <c r="W99" i="1"/>
  <c r="X79" i="1"/>
  <c r="Z94" i="1"/>
  <c r="Z106" i="1" s="1"/>
  <c r="Z113" i="1" s="1"/>
  <c r="Z93" i="1"/>
  <c r="Z24" i="1"/>
  <c r="AB5" i="1"/>
  <c r="AB23" i="1" s="1"/>
  <c r="AA9" i="1"/>
  <c r="AA22" i="1" s="1"/>
  <c r="AA7" i="1"/>
  <c r="AA6" i="1"/>
  <c r="Z111" i="1" l="1"/>
  <c r="Z97" i="1"/>
  <c r="Z98" i="1"/>
  <c r="Z101" i="1" s="1"/>
  <c r="X99" i="1"/>
  <c r="AA94" i="1"/>
  <c r="AA106" i="1" s="1"/>
  <c r="AA113" i="1" s="1"/>
  <c r="AA93" i="1"/>
  <c r="Z26" i="1"/>
  <c r="Z63" i="1"/>
  <c r="AC5" i="1"/>
  <c r="AC23" i="1" s="1"/>
  <c r="AB7" i="1"/>
  <c r="AB8" i="1" s="1"/>
  <c r="AB19" i="1" s="1"/>
  <c r="AB110" i="1" s="1"/>
  <c r="AB6" i="1"/>
  <c r="AB9" i="1"/>
  <c r="AB22" i="1" s="1"/>
  <c r="AA111" i="1" l="1"/>
  <c r="AA97" i="1"/>
  <c r="AA98" i="1"/>
  <c r="AA101" i="1" s="1"/>
  <c r="Y99" i="1"/>
  <c r="Z79" i="1"/>
  <c r="AB94" i="1"/>
  <c r="AB106" i="1" s="1"/>
  <c r="AB113" i="1" s="1"/>
  <c r="AB93" i="1"/>
  <c r="AB24" i="1"/>
  <c r="AD5" i="1"/>
  <c r="AD23" i="1" s="1"/>
  <c r="AC9" i="1"/>
  <c r="AC22" i="1" s="1"/>
  <c r="AC7" i="1"/>
  <c r="AC6" i="1"/>
  <c r="AB111" i="1" l="1"/>
  <c r="AB97" i="1"/>
  <c r="AB98" i="1"/>
  <c r="AB101" i="1" s="1"/>
  <c r="Z99" i="1"/>
  <c r="AC94" i="1"/>
  <c r="AC106" i="1" s="1"/>
  <c r="AC113" i="1" s="1"/>
  <c r="AC93" i="1"/>
  <c r="AB26" i="1"/>
  <c r="AB63" i="1"/>
  <c r="AE5" i="1"/>
  <c r="AE23" i="1" s="1"/>
  <c r="AD6" i="1"/>
  <c r="AD9" i="1"/>
  <c r="AD22" i="1" s="1"/>
  <c r="AD7" i="1"/>
  <c r="AD8" i="1" s="1"/>
  <c r="AD19" i="1" s="1"/>
  <c r="AD110" i="1" s="1"/>
  <c r="AC111" i="1" l="1"/>
  <c r="AC97" i="1"/>
  <c r="AC98" i="1"/>
  <c r="AC101" i="1" s="1"/>
  <c r="AA99" i="1"/>
  <c r="AD94" i="1"/>
  <c r="AD106" i="1" s="1"/>
  <c r="AD113" i="1" s="1"/>
  <c r="AD93" i="1"/>
  <c r="AB79" i="1"/>
  <c r="AD24" i="1"/>
  <c r="AF5" i="1"/>
  <c r="AF23" i="1" s="1"/>
  <c r="AE7" i="1"/>
  <c r="AE6" i="1"/>
  <c r="AE9" i="1"/>
  <c r="AE22" i="1" s="1"/>
  <c r="AD111" i="1" l="1"/>
  <c r="AD97" i="1"/>
  <c r="AD98" i="1"/>
  <c r="AD101" i="1" s="1"/>
  <c r="AB99" i="1"/>
  <c r="AE94" i="1"/>
  <c r="AE106" i="1" s="1"/>
  <c r="AE113" i="1" s="1"/>
  <c r="AE93" i="1"/>
  <c r="AD26" i="1"/>
  <c r="AD63" i="1"/>
  <c r="AG5" i="1"/>
  <c r="AG23" i="1" s="1"/>
  <c r="AF7" i="1"/>
  <c r="AF8" i="1" s="1"/>
  <c r="AF19" i="1" s="1"/>
  <c r="AF110" i="1" s="1"/>
  <c r="AF6" i="1"/>
  <c r="AF9" i="1"/>
  <c r="AF22" i="1" s="1"/>
  <c r="AE111" i="1" l="1"/>
  <c r="AE97" i="1"/>
  <c r="AE98" i="1"/>
  <c r="AE101" i="1" s="1"/>
  <c r="AC99" i="1"/>
  <c r="AD79" i="1"/>
  <c r="AF94" i="1"/>
  <c r="AF106" i="1" s="1"/>
  <c r="AF113" i="1" s="1"/>
  <c r="AF93" i="1"/>
  <c r="AF24" i="1"/>
  <c r="AH5" i="1"/>
  <c r="AH23" i="1" s="1"/>
  <c r="AG7" i="1"/>
  <c r="AG9" i="1"/>
  <c r="AG22" i="1" s="1"/>
  <c r="AG6" i="1"/>
  <c r="AF111" i="1" l="1"/>
  <c r="AF97" i="1"/>
  <c r="AF98" i="1"/>
  <c r="AF101" i="1" s="1"/>
  <c r="AD99" i="1"/>
  <c r="AG94" i="1"/>
  <c r="AG106" i="1" s="1"/>
  <c r="AG113" i="1" s="1"/>
  <c r="AG93" i="1"/>
  <c r="AF26" i="1"/>
  <c r="AF63" i="1"/>
  <c r="AI5" i="1"/>
  <c r="AI23" i="1" s="1"/>
  <c r="AH9" i="1"/>
  <c r="AH22" i="1" s="1"/>
  <c r="AH7" i="1"/>
  <c r="AH8" i="1" s="1"/>
  <c r="AH19" i="1" s="1"/>
  <c r="AH110" i="1" s="1"/>
  <c r="AH6" i="1"/>
  <c r="AG111" i="1" l="1"/>
  <c r="AG97" i="1"/>
  <c r="AG98" i="1"/>
  <c r="AG101" i="1" s="1"/>
  <c r="AE99" i="1"/>
  <c r="AF79" i="1"/>
  <c r="AH94" i="1"/>
  <c r="AH106" i="1" s="1"/>
  <c r="AH113" i="1" s="1"/>
  <c r="AH93" i="1"/>
  <c r="AH24" i="1"/>
  <c r="AJ5" i="1"/>
  <c r="AJ23" i="1" s="1"/>
  <c r="AI7" i="1"/>
  <c r="AI6" i="1"/>
  <c r="AI9" i="1"/>
  <c r="AI22" i="1" s="1"/>
  <c r="AH111" i="1" l="1"/>
  <c r="AH97" i="1"/>
  <c r="AH98" i="1"/>
  <c r="AH101" i="1" s="1"/>
  <c r="AF99" i="1"/>
  <c r="AI94" i="1"/>
  <c r="AI106" i="1" s="1"/>
  <c r="AI113" i="1" s="1"/>
  <c r="AI93" i="1"/>
  <c r="AH26" i="1"/>
  <c r="AH63" i="1"/>
  <c r="AK5" i="1"/>
  <c r="AK23" i="1" s="1"/>
  <c r="AJ6" i="1"/>
  <c r="AJ7" i="1"/>
  <c r="AJ8" i="1" s="1"/>
  <c r="AJ19" i="1" s="1"/>
  <c r="AJ110" i="1" s="1"/>
  <c r="AJ9" i="1"/>
  <c r="AJ22" i="1" s="1"/>
  <c r="AI111" i="1" l="1"/>
  <c r="AI97" i="1"/>
  <c r="AI98" i="1"/>
  <c r="AI101" i="1" s="1"/>
  <c r="AG99" i="1"/>
  <c r="AJ94" i="1"/>
  <c r="AJ106" i="1" s="1"/>
  <c r="AJ113" i="1" s="1"/>
  <c r="AJ93" i="1"/>
  <c r="AH79" i="1"/>
  <c r="AJ24" i="1"/>
  <c r="AL5" i="1"/>
  <c r="AL23" i="1" s="1"/>
  <c r="AK9" i="1"/>
  <c r="AK22" i="1" s="1"/>
  <c r="AK7" i="1"/>
  <c r="AK6" i="1"/>
  <c r="F8" i="1"/>
  <c r="E76" i="1"/>
  <c r="I76" i="1" s="1"/>
  <c r="E43" i="1"/>
  <c r="E44" i="1" s="1"/>
  <c r="H51" i="1" s="1"/>
  <c r="I49" i="1" s="1"/>
  <c r="E42" i="1"/>
  <c r="E40" i="1"/>
  <c r="E34" i="1"/>
  <c r="AJ111" i="1" l="1"/>
  <c r="AJ97" i="1"/>
  <c r="AJ98" i="1"/>
  <c r="AJ101" i="1" s="1"/>
  <c r="AH99" i="1"/>
  <c r="AK94" i="1"/>
  <c r="AK106" i="1" s="1"/>
  <c r="AK113" i="1" s="1"/>
  <c r="AK93" i="1"/>
  <c r="AJ26" i="1"/>
  <c r="AJ63" i="1"/>
  <c r="I82" i="1"/>
  <c r="I68" i="1"/>
  <c r="I52" i="1"/>
  <c r="I40" i="1"/>
  <c r="Q40" i="1"/>
  <c r="Y40" i="1"/>
  <c r="AG40" i="1"/>
  <c r="AG41" i="1" s="1"/>
  <c r="J40" i="1"/>
  <c r="J41" i="1" s="1"/>
  <c r="R40" i="1"/>
  <c r="R41" i="1" s="1"/>
  <c r="Z40" i="1"/>
  <c r="Z41" i="1" s="1"/>
  <c r="AH40" i="1"/>
  <c r="AH41" i="1" s="1"/>
  <c r="P40" i="1"/>
  <c r="P41" i="1" s="1"/>
  <c r="K40" i="1"/>
  <c r="S40" i="1"/>
  <c r="AA40" i="1"/>
  <c r="AI40" i="1"/>
  <c r="AI41" i="1" s="1"/>
  <c r="X40" i="1"/>
  <c r="X41" i="1" s="1"/>
  <c r="L40" i="1"/>
  <c r="L41" i="1" s="1"/>
  <c r="T40" i="1"/>
  <c r="T41" i="1" s="1"/>
  <c r="AB40" i="1"/>
  <c r="AB41" i="1" s="1"/>
  <c r="AJ40" i="1"/>
  <c r="AJ41" i="1" s="1"/>
  <c r="AF40" i="1"/>
  <c r="AF41" i="1" s="1"/>
  <c r="M40" i="1"/>
  <c r="U40" i="1"/>
  <c r="AC40" i="1"/>
  <c r="AC41" i="1" s="1"/>
  <c r="AK40" i="1"/>
  <c r="AK41" i="1" s="1"/>
  <c r="N40" i="1"/>
  <c r="N41" i="1" s="1"/>
  <c r="V40" i="1"/>
  <c r="V41" i="1" s="1"/>
  <c r="AD40" i="1"/>
  <c r="AD41" i="1" s="1"/>
  <c r="AL40" i="1"/>
  <c r="AL41" i="1" s="1"/>
  <c r="O40" i="1"/>
  <c r="W40" i="1"/>
  <c r="AE40" i="1"/>
  <c r="AE41" i="1" s="1"/>
  <c r="H40" i="1"/>
  <c r="H41" i="1" s="1"/>
  <c r="H47" i="1" s="1"/>
  <c r="F44" i="1"/>
  <c r="E47" i="1" s="1"/>
  <c r="AK8" i="1"/>
  <c r="AK19" i="1" s="1"/>
  <c r="H8" i="1"/>
  <c r="H19" i="1" s="1"/>
  <c r="I8" i="1"/>
  <c r="I19" i="1" s="1"/>
  <c r="K8" i="1"/>
  <c r="K19" i="1" s="1"/>
  <c r="M8" i="1"/>
  <c r="M19" i="1" s="1"/>
  <c r="O8" i="1"/>
  <c r="O19" i="1" s="1"/>
  <c r="Q8" i="1"/>
  <c r="Q19" i="1" s="1"/>
  <c r="S8" i="1"/>
  <c r="S19" i="1" s="1"/>
  <c r="U8" i="1"/>
  <c r="U19" i="1" s="1"/>
  <c r="W8" i="1"/>
  <c r="W19" i="1" s="1"/>
  <c r="Y8" i="1"/>
  <c r="Y19" i="1" s="1"/>
  <c r="AA8" i="1"/>
  <c r="AA19" i="1" s="1"/>
  <c r="AC8" i="1"/>
  <c r="AC19" i="1" s="1"/>
  <c r="AE8" i="1"/>
  <c r="AE19" i="1" s="1"/>
  <c r="AG8" i="1"/>
  <c r="AG19" i="1" s="1"/>
  <c r="AI8" i="1"/>
  <c r="AI19" i="1" s="1"/>
  <c r="AL6" i="1"/>
  <c r="AL93" i="1" s="1"/>
  <c r="AL9" i="1"/>
  <c r="AL22" i="1" s="1"/>
  <c r="AL7" i="1"/>
  <c r="AL8" i="1" s="1"/>
  <c r="AL19" i="1" s="1"/>
  <c r="AL110" i="1" s="1"/>
  <c r="AL111" i="1" l="1"/>
  <c r="AL97" i="1"/>
  <c r="AK111" i="1"/>
  <c r="AK97" i="1"/>
  <c r="AK98" i="1"/>
  <c r="AK101" i="1" s="1"/>
  <c r="AI99" i="1"/>
  <c r="U24" i="1"/>
  <c r="U63" i="1" s="1"/>
  <c r="U110" i="1"/>
  <c r="AK24" i="1"/>
  <c r="AK26" i="1" s="1"/>
  <c r="AK110" i="1"/>
  <c r="AJ79" i="1"/>
  <c r="AI24" i="1"/>
  <c r="AI26" i="1" s="1"/>
  <c r="AI110" i="1"/>
  <c r="S24" i="1"/>
  <c r="S26" i="1" s="1"/>
  <c r="S110" i="1"/>
  <c r="Y24" i="1"/>
  <c r="Y63" i="1" s="1"/>
  <c r="Y110" i="1"/>
  <c r="I24" i="1"/>
  <c r="I63" i="1" s="1"/>
  <c r="I110" i="1"/>
  <c r="W24" i="1"/>
  <c r="W41" i="1" s="1"/>
  <c r="W110" i="1"/>
  <c r="H24" i="1"/>
  <c r="H26" i="1" s="1"/>
  <c r="H56" i="1" s="1"/>
  <c r="H110" i="1"/>
  <c r="AG24" i="1"/>
  <c r="AG63" i="1" s="1"/>
  <c r="AG110" i="1"/>
  <c r="Q24" i="1"/>
  <c r="Q63" i="1" s="1"/>
  <c r="Q110" i="1"/>
  <c r="AC24" i="1"/>
  <c r="AC63" i="1" s="1"/>
  <c r="AC110" i="1"/>
  <c r="M24" i="1"/>
  <c r="M63" i="1" s="1"/>
  <c r="M110" i="1"/>
  <c r="AE24" i="1"/>
  <c r="AE26" i="1" s="1"/>
  <c r="AE110" i="1"/>
  <c r="O24" i="1"/>
  <c r="O26" i="1" s="1"/>
  <c r="O110" i="1"/>
  <c r="AA24" i="1"/>
  <c r="AA63" i="1" s="1"/>
  <c r="AA110" i="1"/>
  <c r="K24" i="1"/>
  <c r="K26" i="1" s="1"/>
  <c r="K110" i="1"/>
  <c r="AL94" i="1"/>
  <c r="AH47" i="1"/>
  <c r="AK47" i="1"/>
  <c r="AE47" i="1"/>
  <c r="AC47" i="1"/>
  <c r="AI47" i="1"/>
  <c r="AG47" i="1"/>
  <c r="AL47" i="1"/>
  <c r="AF47" i="1"/>
  <c r="AD47" i="1"/>
  <c r="AJ47" i="1"/>
  <c r="R47" i="1"/>
  <c r="X47" i="1"/>
  <c r="J47" i="1"/>
  <c r="V47" i="1"/>
  <c r="AB47" i="1"/>
  <c r="P47" i="1"/>
  <c r="N47" i="1"/>
  <c r="T47" i="1"/>
  <c r="L47" i="1"/>
  <c r="Z47" i="1"/>
  <c r="AL24" i="1"/>
  <c r="AG26" i="1" l="1"/>
  <c r="AG79" i="1" s="1"/>
  <c r="Y41" i="1"/>
  <c r="Y47" i="1" s="1"/>
  <c r="Y26" i="1"/>
  <c r="Y79" i="1" s="1"/>
  <c r="U26" i="1"/>
  <c r="U79" i="1" s="1"/>
  <c r="AE63" i="1"/>
  <c r="AK63" i="1"/>
  <c r="U41" i="1"/>
  <c r="U47" i="1" s="1"/>
  <c r="I41" i="1"/>
  <c r="I47" i="1" s="1"/>
  <c r="I50" i="1" s="1"/>
  <c r="AL98" i="1"/>
  <c r="AL101" i="1" s="1"/>
  <c r="AJ99" i="1"/>
  <c r="AK100" i="1"/>
  <c r="AA26" i="1"/>
  <c r="AA79" i="1" s="1"/>
  <c r="AC26" i="1"/>
  <c r="AC79" i="1" s="1"/>
  <c r="M26" i="1"/>
  <c r="M79" i="1" s="1"/>
  <c r="M41" i="1"/>
  <c r="M47" i="1" s="1"/>
  <c r="S63" i="1"/>
  <c r="S41" i="1"/>
  <c r="S47" i="1" s="1"/>
  <c r="AI63" i="1"/>
  <c r="I26" i="1"/>
  <c r="I79" i="1" s="1"/>
  <c r="H88" i="1"/>
  <c r="K63" i="1"/>
  <c r="K41" i="1"/>
  <c r="K47" i="1" s="1"/>
  <c r="O79" i="1"/>
  <c r="AA41" i="1"/>
  <c r="AA47" i="1" s="1"/>
  <c r="Q26" i="1"/>
  <c r="AI79" i="1"/>
  <c r="AK79" i="1"/>
  <c r="AL106" i="1"/>
  <c r="AL113" i="1" s="1"/>
  <c r="O41" i="1"/>
  <c r="O47" i="1" s="1"/>
  <c r="W63" i="1"/>
  <c r="O63" i="1"/>
  <c r="AE79" i="1"/>
  <c r="Q41" i="1"/>
  <c r="Q47" i="1" s="1"/>
  <c r="W26" i="1"/>
  <c r="S79" i="1"/>
  <c r="K79" i="1"/>
  <c r="AL26" i="1"/>
  <c r="AL63" i="1"/>
  <c r="W47" i="1"/>
  <c r="AG100" i="1" l="1"/>
  <c r="AG102" i="1" s="1"/>
  <c r="AG105" i="1" s="1"/>
  <c r="AG112" i="1" s="1"/>
  <c r="AG114" i="1" s="1"/>
  <c r="AE100" i="1"/>
  <c r="AE102" i="1" s="1"/>
  <c r="AE105" i="1" s="1"/>
  <c r="AE112" i="1" s="1"/>
  <c r="AE114" i="1" s="1"/>
  <c r="AC100" i="1"/>
  <c r="AC102" i="1" s="1"/>
  <c r="AC105" i="1" s="1"/>
  <c r="AC112" i="1" s="1"/>
  <c r="AC114" i="1" s="1"/>
  <c r="AI100" i="1"/>
  <c r="AI102" i="1" s="1"/>
  <c r="AI105" i="1" s="1"/>
  <c r="AI112" i="1" s="1"/>
  <c r="AI114" i="1" s="1"/>
  <c r="AK102" i="1"/>
  <c r="AK105" i="1" s="1"/>
  <c r="AK112" i="1" s="1"/>
  <c r="AK114" i="1" s="1"/>
  <c r="AK99" i="1"/>
  <c r="AL100" i="1"/>
  <c r="H100" i="1"/>
  <c r="I100" i="1"/>
  <c r="J100" i="1"/>
  <c r="L100" i="1"/>
  <c r="N100" i="1"/>
  <c r="K100" i="1"/>
  <c r="M100" i="1"/>
  <c r="P100" i="1"/>
  <c r="O100" i="1"/>
  <c r="Q100" i="1"/>
  <c r="R100" i="1"/>
  <c r="S100" i="1"/>
  <c r="T100" i="1"/>
  <c r="U100" i="1"/>
  <c r="V100" i="1"/>
  <c r="W100" i="1"/>
  <c r="X100" i="1"/>
  <c r="Y100" i="1"/>
  <c r="Z100" i="1"/>
  <c r="AA100" i="1"/>
  <c r="AD100" i="1"/>
  <c r="AB100" i="1"/>
  <c r="AH100" i="1"/>
  <c r="AF100" i="1"/>
  <c r="AJ100" i="1"/>
  <c r="E27" i="1"/>
  <c r="E126" i="1" s="1"/>
  <c r="W79" i="1"/>
  <c r="Q79" i="1"/>
  <c r="F42" i="1"/>
  <c r="E45" i="1" s="1"/>
  <c r="AL79" i="1"/>
  <c r="I51" i="1"/>
  <c r="J49" i="1" s="1"/>
  <c r="J52" i="1" s="1"/>
  <c r="I54" i="1"/>
  <c r="I56" i="1" s="1"/>
  <c r="Y102" i="1" l="1"/>
  <c r="Y105" i="1" s="1"/>
  <c r="Y112" i="1" s="1"/>
  <c r="Y114" i="1" s="1"/>
  <c r="Q102" i="1"/>
  <c r="Q105" i="1" s="1"/>
  <c r="Q112" i="1" s="1"/>
  <c r="Q114" i="1" s="1"/>
  <c r="I102" i="1"/>
  <c r="I105" i="1" s="1"/>
  <c r="I112" i="1" s="1"/>
  <c r="I114" i="1" s="1"/>
  <c r="AJ102" i="1"/>
  <c r="AJ105" i="1" s="1"/>
  <c r="AJ112" i="1" s="1"/>
  <c r="AJ114" i="1" s="1"/>
  <c r="X102" i="1"/>
  <c r="X105" i="1" s="1"/>
  <c r="X112" i="1" s="1"/>
  <c r="X114" i="1" s="1"/>
  <c r="O102" i="1"/>
  <c r="O105" i="1" s="1"/>
  <c r="O112" i="1" s="1"/>
  <c r="O114" i="1" s="1"/>
  <c r="H102" i="1"/>
  <c r="H105" i="1" s="1"/>
  <c r="AA102" i="1"/>
  <c r="AA105" i="1" s="1"/>
  <c r="AA112" i="1" s="1"/>
  <c r="AA114" i="1" s="1"/>
  <c r="S102" i="1"/>
  <c r="S105" i="1" s="1"/>
  <c r="S112" i="1" s="1"/>
  <c r="S114" i="1" s="1"/>
  <c r="R102" i="1"/>
  <c r="R105" i="1" s="1"/>
  <c r="R112" i="1" s="1"/>
  <c r="R114" i="1" s="1"/>
  <c r="J102" i="1"/>
  <c r="J105" i="1" s="1"/>
  <c r="J112" i="1" s="1"/>
  <c r="J114" i="1" s="1"/>
  <c r="AF102" i="1"/>
  <c r="AF105" i="1" s="1"/>
  <c r="AF112" i="1" s="1"/>
  <c r="AF114" i="1" s="1"/>
  <c r="W102" i="1"/>
  <c r="W105" i="1" s="1"/>
  <c r="W112" i="1" s="1"/>
  <c r="W114" i="1" s="1"/>
  <c r="P102" i="1"/>
  <c r="P105" i="1" s="1"/>
  <c r="P112" i="1" s="1"/>
  <c r="P114" i="1" s="1"/>
  <c r="AH102" i="1"/>
  <c r="AH105" i="1" s="1"/>
  <c r="AH112" i="1" s="1"/>
  <c r="AH114" i="1" s="1"/>
  <c r="V102" i="1"/>
  <c r="V105" i="1" s="1"/>
  <c r="V112" i="1" s="1"/>
  <c r="V114" i="1" s="1"/>
  <c r="M102" i="1"/>
  <c r="M105" i="1" s="1"/>
  <c r="M112" i="1" s="1"/>
  <c r="M114" i="1" s="1"/>
  <c r="AB102" i="1"/>
  <c r="AB105" i="1" s="1"/>
  <c r="AB112" i="1" s="1"/>
  <c r="AB114" i="1" s="1"/>
  <c r="U102" i="1"/>
  <c r="U105" i="1" s="1"/>
  <c r="U112" i="1" s="1"/>
  <c r="U114" i="1" s="1"/>
  <c r="K102" i="1"/>
  <c r="K105" i="1" s="1"/>
  <c r="K112" i="1" s="1"/>
  <c r="K114" i="1" s="1"/>
  <c r="L102" i="1"/>
  <c r="L105" i="1" s="1"/>
  <c r="L112" i="1" s="1"/>
  <c r="L114" i="1" s="1"/>
  <c r="Z102" i="1"/>
  <c r="Z105" i="1" s="1"/>
  <c r="Z112" i="1" s="1"/>
  <c r="Z114" i="1" s="1"/>
  <c r="AL102" i="1"/>
  <c r="AL105" i="1" s="1"/>
  <c r="AL112" i="1" s="1"/>
  <c r="AL114" i="1" s="1"/>
  <c r="AD102" i="1"/>
  <c r="AD105" i="1" s="1"/>
  <c r="AD112" i="1" s="1"/>
  <c r="AD114" i="1" s="1"/>
  <c r="T102" i="1"/>
  <c r="T105" i="1" s="1"/>
  <c r="T112" i="1" s="1"/>
  <c r="T114" i="1" s="1"/>
  <c r="N102" i="1"/>
  <c r="N105" i="1" s="1"/>
  <c r="N112" i="1" s="1"/>
  <c r="N114" i="1" s="1"/>
  <c r="I62" i="1"/>
  <c r="I64" i="1" s="1"/>
  <c r="I85" i="1"/>
  <c r="I116" i="1" s="1"/>
  <c r="J50" i="1"/>
  <c r="J51" i="1" s="1"/>
  <c r="K49" i="1" s="1"/>
  <c r="K52" i="1" s="1"/>
  <c r="I121" i="1" l="1"/>
  <c r="H112" i="1"/>
  <c r="H114" i="1" s="1"/>
  <c r="H118" i="1" s="1"/>
  <c r="H107" i="1"/>
  <c r="I104" i="1" s="1"/>
  <c r="I107" i="1" s="1"/>
  <c r="J104" i="1" s="1"/>
  <c r="J107" i="1" s="1"/>
  <c r="K104" i="1" s="1"/>
  <c r="K107" i="1" s="1"/>
  <c r="L104" i="1" s="1"/>
  <c r="L107" i="1" s="1"/>
  <c r="M104" i="1" s="1"/>
  <c r="M107" i="1" s="1"/>
  <c r="N104" i="1" s="1"/>
  <c r="N107" i="1" s="1"/>
  <c r="O104" i="1" s="1"/>
  <c r="O107" i="1" s="1"/>
  <c r="P104" i="1" s="1"/>
  <c r="P107" i="1" s="1"/>
  <c r="Q104" i="1" s="1"/>
  <c r="Q107" i="1" s="1"/>
  <c r="R104" i="1" s="1"/>
  <c r="R107" i="1" s="1"/>
  <c r="S104" i="1" s="1"/>
  <c r="S107" i="1" s="1"/>
  <c r="T104" i="1" s="1"/>
  <c r="T107" i="1" s="1"/>
  <c r="U104" i="1" s="1"/>
  <c r="U107" i="1" s="1"/>
  <c r="V104" i="1" s="1"/>
  <c r="V107" i="1" s="1"/>
  <c r="W104" i="1" s="1"/>
  <c r="W107" i="1" s="1"/>
  <c r="X104" i="1" s="1"/>
  <c r="X107" i="1" s="1"/>
  <c r="Y104" i="1" s="1"/>
  <c r="Y107" i="1" s="1"/>
  <c r="Z104" i="1" s="1"/>
  <c r="Z107" i="1" s="1"/>
  <c r="AA104" i="1" s="1"/>
  <c r="AA107" i="1" s="1"/>
  <c r="AB104" i="1" s="1"/>
  <c r="AB107" i="1" s="1"/>
  <c r="AC104" i="1" s="1"/>
  <c r="AC107" i="1" s="1"/>
  <c r="AD104" i="1" s="1"/>
  <c r="AD107" i="1" s="1"/>
  <c r="AE104" i="1" s="1"/>
  <c r="AE107" i="1" s="1"/>
  <c r="AF104" i="1" s="1"/>
  <c r="AF107" i="1" s="1"/>
  <c r="AG104" i="1" s="1"/>
  <c r="AG107" i="1" s="1"/>
  <c r="AH104" i="1" s="1"/>
  <c r="AH107" i="1" s="1"/>
  <c r="AI104" i="1" s="1"/>
  <c r="AI107" i="1" s="1"/>
  <c r="AJ104" i="1" s="1"/>
  <c r="AJ107" i="1" s="1"/>
  <c r="AK104" i="1" s="1"/>
  <c r="AK107" i="1" s="1"/>
  <c r="AL104" i="1" s="1"/>
  <c r="AL107" i="1" s="1"/>
  <c r="I118" i="1"/>
  <c r="I66" i="1"/>
  <c r="I73" i="1" s="1"/>
  <c r="I80" i="1" s="1"/>
  <c r="I67" i="1"/>
  <c r="I69" i="1" s="1"/>
  <c r="I74" i="1" s="1"/>
  <c r="I81" i="1" s="1"/>
  <c r="J54" i="1"/>
  <c r="J56" i="1" s="1"/>
  <c r="K50" i="1"/>
  <c r="K51" i="1" s="1"/>
  <c r="L49" i="1" s="1"/>
  <c r="I83" i="1" l="1"/>
  <c r="I86" i="1" s="1"/>
  <c r="I88" i="1"/>
  <c r="I75" i="1"/>
  <c r="J72" i="1" s="1"/>
  <c r="J76" i="1" s="1"/>
  <c r="J62" i="1"/>
  <c r="J64" i="1" s="1"/>
  <c r="J85" i="1"/>
  <c r="J116" i="1" s="1"/>
  <c r="K54" i="1"/>
  <c r="K56" i="1" s="1"/>
  <c r="L52" i="1"/>
  <c r="J118" i="1" l="1"/>
  <c r="J121" i="1"/>
  <c r="J67" i="1"/>
  <c r="J66" i="1"/>
  <c r="J73" i="1" s="1"/>
  <c r="J80" i="1" s="1"/>
  <c r="J82" i="1"/>
  <c r="J68" i="1"/>
  <c r="K62" i="1"/>
  <c r="K64" i="1" s="1"/>
  <c r="K85" i="1"/>
  <c r="K116" i="1" s="1"/>
  <c r="L50" i="1"/>
  <c r="L51" i="1" s="1"/>
  <c r="M49" i="1" s="1"/>
  <c r="M52" i="1" s="1"/>
  <c r="K118" i="1" l="1"/>
  <c r="K121" i="1"/>
  <c r="K67" i="1"/>
  <c r="K66" i="1"/>
  <c r="K73" i="1" s="1"/>
  <c r="K80" i="1" s="1"/>
  <c r="J69" i="1"/>
  <c r="J74" i="1" s="1"/>
  <c r="J75" i="1" s="1"/>
  <c r="K72" i="1" s="1"/>
  <c r="K76" i="1" s="1"/>
  <c r="K68" i="1" s="1"/>
  <c r="L54" i="1"/>
  <c r="L56" i="1" s="1"/>
  <c r="M50" i="1"/>
  <c r="M51" i="1" s="1"/>
  <c r="N49" i="1" s="1"/>
  <c r="N52" i="1" s="1"/>
  <c r="K82" i="1" l="1"/>
  <c r="J81" i="1"/>
  <c r="J83" i="1" s="1"/>
  <c r="J86" i="1" s="1"/>
  <c r="K69" i="1"/>
  <c r="K74" i="1" s="1"/>
  <c r="K81" i="1" s="1"/>
  <c r="L62" i="1"/>
  <c r="L64" i="1" s="1"/>
  <c r="L85" i="1"/>
  <c r="L116" i="1" s="1"/>
  <c r="M54" i="1"/>
  <c r="M56" i="1" s="1"/>
  <c r="N50" i="1"/>
  <c r="N51" i="1" s="1"/>
  <c r="O49" i="1" s="1"/>
  <c r="O52" i="1" s="1"/>
  <c r="L118" i="1" l="1"/>
  <c r="L121" i="1"/>
  <c r="K83" i="1"/>
  <c r="K86" i="1" s="1"/>
  <c r="L66" i="1"/>
  <c r="L73" i="1" s="1"/>
  <c r="L80" i="1" s="1"/>
  <c r="L67" i="1"/>
  <c r="K88" i="1"/>
  <c r="J88" i="1"/>
  <c r="K75" i="1"/>
  <c r="L72" i="1" s="1"/>
  <c r="L76" i="1" s="1"/>
  <c r="L68" i="1" s="1"/>
  <c r="M62" i="1"/>
  <c r="M64" i="1" s="1"/>
  <c r="M85" i="1"/>
  <c r="M116" i="1" s="1"/>
  <c r="N54" i="1"/>
  <c r="N56" i="1" s="1"/>
  <c r="O50" i="1"/>
  <c r="O51" i="1" s="1"/>
  <c r="P49" i="1" s="1"/>
  <c r="P52" i="1" s="1"/>
  <c r="M118" i="1" l="1"/>
  <c r="M121" i="1"/>
  <c r="M66" i="1"/>
  <c r="M73" i="1" s="1"/>
  <c r="M80" i="1" s="1"/>
  <c r="M67" i="1"/>
  <c r="L82" i="1"/>
  <c r="L69" i="1"/>
  <c r="L74" i="1" s="1"/>
  <c r="L81" i="1" s="1"/>
  <c r="N62" i="1"/>
  <c r="N64" i="1" s="1"/>
  <c r="N85" i="1"/>
  <c r="N116" i="1" s="1"/>
  <c r="O54" i="1"/>
  <c r="O56" i="1" s="1"/>
  <c r="P50" i="1"/>
  <c r="P51" i="1" s="1"/>
  <c r="Q49" i="1" s="1"/>
  <c r="Q52" i="1" s="1"/>
  <c r="N118" i="1" l="1"/>
  <c r="N121" i="1"/>
  <c r="N66" i="1"/>
  <c r="N73" i="1" s="1"/>
  <c r="N80" i="1" s="1"/>
  <c r="N67" i="1"/>
  <c r="L83" i="1"/>
  <c r="L86" i="1" s="1"/>
  <c r="L75" i="1"/>
  <c r="M72" i="1" s="1"/>
  <c r="M76" i="1" s="1"/>
  <c r="M68" i="1" s="1"/>
  <c r="M69" i="1" s="1"/>
  <c r="M74" i="1" s="1"/>
  <c r="M81" i="1" s="1"/>
  <c r="L88" i="1"/>
  <c r="O62" i="1"/>
  <c r="O64" i="1" s="1"/>
  <c r="O85" i="1"/>
  <c r="O116" i="1" s="1"/>
  <c r="P54" i="1"/>
  <c r="P56" i="1" s="1"/>
  <c r="Q50" i="1"/>
  <c r="Q51" i="1" s="1"/>
  <c r="R49" i="1" s="1"/>
  <c r="R52" i="1" s="1"/>
  <c r="O118" i="1" l="1"/>
  <c r="O121" i="1"/>
  <c r="O66" i="1"/>
  <c r="O73" i="1" s="1"/>
  <c r="O80" i="1" s="1"/>
  <c r="O67" i="1"/>
  <c r="M82" i="1"/>
  <c r="M83" i="1" s="1"/>
  <c r="M86" i="1" s="1"/>
  <c r="M75" i="1"/>
  <c r="N72" i="1" s="1"/>
  <c r="P62" i="1"/>
  <c r="P64" i="1" s="1"/>
  <c r="P85" i="1"/>
  <c r="P116" i="1" s="1"/>
  <c r="R50" i="1"/>
  <c r="R51" i="1" s="1"/>
  <c r="S49" i="1" s="1"/>
  <c r="S52" i="1" s="1"/>
  <c r="Q54" i="1"/>
  <c r="Q56" i="1" s="1"/>
  <c r="P118" i="1" l="1"/>
  <c r="P121" i="1"/>
  <c r="P66" i="1"/>
  <c r="P73" i="1" s="1"/>
  <c r="P80" i="1" s="1"/>
  <c r="P67" i="1"/>
  <c r="M88" i="1"/>
  <c r="N76" i="1"/>
  <c r="Q62" i="1"/>
  <c r="Q64" i="1" s="1"/>
  <c r="Q85" i="1"/>
  <c r="Q116" i="1" s="1"/>
  <c r="R54" i="1"/>
  <c r="R56" i="1" s="1"/>
  <c r="S50" i="1"/>
  <c r="S51" i="1" s="1"/>
  <c r="T49" i="1" s="1"/>
  <c r="T52" i="1" s="1"/>
  <c r="Q118" i="1" l="1"/>
  <c r="Q121" i="1"/>
  <c r="Q66" i="1"/>
  <c r="Q73" i="1" s="1"/>
  <c r="Q80" i="1" s="1"/>
  <c r="Q67" i="1"/>
  <c r="N82" i="1"/>
  <c r="N68" i="1"/>
  <c r="N69" i="1" s="1"/>
  <c r="N74" i="1" s="1"/>
  <c r="N75" i="1" s="1"/>
  <c r="O72" i="1" s="1"/>
  <c r="O76" i="1" s="1"/>
  <c r="O68" i="1" s="1"/>
  <c r="O69" i="1" s="1"/>
  <c r="R62" i="1"/>
  <c r="R64" i="1" s="1"/>
  <c r="R85" i="1"/>
  <c r="R116" i="1" s="1"/>
  <c r="S54" i="1"/>
  <c r="S56" i="1" s="1"/>
  <c r="T50" i="1"/>
  <c r="T51" i="1" s="1"/>
  <c r="U49" i="1" s="1"/>
  <c r="U52" i="1" s="1"/>
  <c r="R118" i="1" l="1"/>
  <c r="R121" i="1"/>
  <c r="R67" i="1"/>
  <c r="R66" i="1"/>
  <c r="R73" i="1" s="1"/>
  <c r="R80" i="1" s="1"/>
  <c r="N81" i="1"/>
  <c r="N83" i="1" s="1"/>
  <c r="N86" i="1" s="1"/>
  <c r="S62" i="1"/>
  <c r="S64" i="1" s="1"/>
  <c r="S85" i="1"/>
  <c r="S116" i="1" s="1"/>
  <c r="O82" i="1"/>
  <c r="O74" i="1"/>
  <c r="U50" i="1"/>
  <c r="U51" i="1" s="1"/>
  <c r="V49" i="1" s="1"/>
  <c r="V52" i="1" s="1"/>
  <c r="T54" i="1"/>
  <c r="T56" i="1" s="1"/>
  <c r="S118" i="1" l="1"/>
  <c r="S121" i="1"/>
  <c r="S67" i="1"/>
  <c r="S66" i="1"/>
  <c r="S73" i="1" s="1"/>
  <c r="S80" i="1" s="1"/>
  <c r="N88" i="1"/>
  <c r="U54" i="1"/>
  <c r="U56" i="1" s="1"/>
  <c r="T62" i="1"/>
  <c r="T64" i="1" s="1"/>
  <c r="T85" i="1"/>
  <c r="T116" i="1" s="1"/>
  <c r="O81" i="1"/>
  <c r="O75" i="1"/>
  <c r="P72" i="1" s="1"/>
  <c r="V50" i="1"/>
  <c r="V51" i="1" s="1"/>
  <c r="W49" i="1" s="1"/>
  <c r="W52" i="1" s="1"/>
  <c r="T118" i="1" l="1"/>
  <c r="T121" i="1"/>
  <c r="T66" i="1"/>
  <c r="T73" i="1" s="1"/>
  <c r="T80" i="1" s="1"/>
  <c r="T67" i="1"/>
  <c r="O83" i="1"/>
  <c r="O86" i="1" s="1"/>
  <c r="O88" i="1"/>
  <c r="V54" i="1"/>
  <c r="V56" i="1" s="1"/>
  <c r="U62" i="1"/>
  <c r="U64" i="1" s="1"/>
  <c r="U85" i="1"/>
  <c r="U116" i="1" s="1"/>
  <c r="P76" i="1"/>
  <c r="P68" i="1" s="1"/>
  <c r="P69" i="1" s="1"/>
  <c r="W50" i="1"/>
  <c r="W51" i="1" s="1"/>
  <c r="X49" i="1" s="1"/>
  <c r="X52" i="1" s="1"/>
  <c r="U118" i="1" l="1"/>
  <c r="U121" i="1"/>
  <c r="U66" i="1"/>
  <c r="U73" i="1" s="1"/>
  <c r="U80" i="1" s="1"/>
  <c r="U67" i="1"/>
  <c r="V62" i="1"/>
  <c r="V64" i="1" s="1"/>
  <c r="V85" i="1"/>
  <c r="V116" i="1" s="1"/>
  <c r="P82" i="1"/>
  <c r="P74" i="1"/>
  <c r="W54" i="1"/>
  <c r="W56" i="1" s="1"/>
  <c r="X50" i="1"/>
  <c r="X51" i="1" s="1"/>
  <c r="Y49" i="1" s="1"/>
  <c r="Y52" i="1" s="1"/>
  <c r="V118" i="1" l="1"/>
  <c r="V121" i="1"/>
  <c r="V66" i="1"/>
  <c r="V73" i="1" s="1"/>
  <c r="V80" i="1" s="1"/>
  <c r="V67" i="1"/>
  <c r="W62" i="1"/>
  <c r="W64" i="1" s="1"/>
  <c r="W85" i="1"/>
  <c r="W116" i="1" s="1"/>
  <c r="P81" i="1"/>
  <c r="P75" i="1"/>
  <c r="Q72" i="1" s="1"/>
  <c r="X54" i="1"/>
  <c r="X56" i="1" s="1"/>
  <c r="Y50" i="1"/>
  <c r="Y51" i="1" s="1"/>
  <c r="Z49" i="1" s="1"/>
  <c r="W118" i="1" l="1"/>
  <c r="W121" i="1"/>
  <c r="W66" i="1"/>
  <c r="W73" i="1" s="1"/>
  <c r="W80" i="1" s="1"/>
  <c r="W67" i="1"/>
  <c r="P83" i="1"/>
  <c r="P86" i="1" s="1"/>
  <c r="P88" i="1"/>
  <c r="X62" i="1"/>
  <c r="X64" i="1" s="1"/>
  <c r="X85" i="1"/>
  <c r="X116" i="1" s="1"/>
  <c r="Q76" i="1"/>
  <c r="Q68" i="1" s="1"/>
  <c r="Q69" i="1" s="1"/>
  <c r="Y54" i="1"/>
  <c r="Y56" i="1" s="1"/>
  <c r="Z52" i="1"/>
  <c r="X118" i="1" l="1"/>
  <c r="X121" i="1"/>
  <c r="X66" i="1"/>
  <c r="X73" i="1" s="1"/>
  <c r="X80" i="1" s="1"/>
  <c r="X67" i="1"/>
  <c r="Y62" i="1"/>
  <c r="Y64" i="1" s="1"/>
  <c r="Y85" i="1"/>
  <c r="Y116" i="1" s="1"/>
  <c r="Q82" i="1"/>
  <c r="Q74" i="1"/>
  <c r="Z50" i="1"/>
  <c r="Z51" i="1" s="1"/>
  <c r="AA49" i="1" s="1"/>
  <c r="Y118" i="1" l="1"/>
  <c r="Y121" i="1"/>
  <c r="Y66" i="1"/>
  <c r="Y73" i="1" s="1"/>
  <c r="Y80" i="1" s="1"/>
  <c r="Y67" i="1"/>
  <c r="Q81" i="1"/>
  <c r="Q75" i="1"/>
  <c r="R72" i="1" s="1"/>
  <c r="Z54" i="1"/>
  <c r="Z56" i="1" s="1"/>
  <c r="AA52" i="1"/>
  <c r="Q83" i="1" l="1"/>
  <c r="Q86" i="1" s="1"/>
  <c r="Q88" i="1"/>
  <c r="Z62" i="1"/>
  <c r="Z64" i="1" s="1"/>
  <c r="Z85" i="1"/>
  <c r="Z116" i="1" s="1"/>
  <c r="R76" i="1"/>
  <c r="R68" i="1" s="1"/>
  <c r="R69" i="1" s="1"/>
  <c r="AA50" i="1"/>
  <c r="AA51" i="1" s="1"/>
  <c r="AB49" i="1" s="1"/>
  <c r="Z118" i="1" l="1"/>
  <c r="Z121" i="1"/>
  <c r="Z67" i="1"/>
  <c r="Z66" i="1"/>
  <c r="Z73" i="1" s="1"/>
  <c r="Z80" i="1" s="1"/>
  <c r="R82" i="1"/>
  <c r="R74" i="1"/>
  <c r="AA54" i="1"/>
  <c r="AA56" i="1" s="1"/>
  <c r="AB52" i="1"/>
  <c r="AA62" i="1" l="1"/>
  <c r="AA64" i="1" s="1"/>
  <c r="AA85" i="1"/>
  <c r="AA116" i="1" s="1"/>
  <c r="R81" i="1"/>
  <c r="R75" i="1"/>
  <c r="S72" i="1" s="1"/>
  <c r="AB50" i="1"/>
  <c r="AB51" i="1" s="1"/>
  <c r="AC49" i="1" s="1"/>
  <c r="AC52" i="1" s="1"/>
  <c r="AA118" i="1" l="1"/>
  <c r="AA121" i="1"/>
  <c r="AA67" i="1"/>
  <c r="AA66" i="1"/>
  <c r="AA73" i="1" s="1"/>
  <c r="AA80" i="1" s="1"/>
  <c r="R83" i="1"/>
  <c r="R86" i="1" s="1"/>
  <c r="R88" i="1"/>
  <c r="S76" i="1"/>
  <c r="S68" i="1" s="1"/>
  <c r="S69" i="1" s="1"/>
  <c r="AC50" i="1"/>
  <c r="AC51" i="1" s="1"/>
  <c r="AD49" i="1" s="1"/>
  <c r="AD52" i="1" s="1"/>
  <c r="AB54" i="1"/>
  <c r="AB56" i="1" s="1"/>
  <c r="AB62" i="1" l="1"/>
  <c r="AB64" i="1" s="1"/>
  <c r="AB85" i="1"/>
  <c r="AB116" i="1" s="1"/>
  <c r="S82" i="1"/>
  <c r="S74" i="1"/>
  <c r="AC54" i="1"/>
  <c r="AC56" i="1" s="1"/>
  <c r="AD50" i="1"/>
  <c r="AD51" i="1" s="1"/>
  <c r="AE49" i="1" s="1"/>
  <c r="AE52" i="1" s="1"/>
  <c r="AB118" i="1" l="1"/>
  <c r="AB121" i="1"/>
  <c r="AB66" i="1"/>
  <c r="AB73" i="1" s="1"/>
  <c r="AB80" i="1" s="1"/>
  <c r="AB67" i="1"/>
  <c r="AC62" i="1"/>
  <c r="AC64" i="1" s="1"/>
  <c r="AC85" i="1"/>
  <c r="S81" i="1"/>
  <c r="S75" i="1"/>
  <c r="T72" i="1" s="1"/>
  <c r="AD54" i="1"/>
  <c r="AD56" i="1" s="1"/>
  <c r="AE50" i="1"/>
  <c r="AE51" i="1" s="1"/>
  <c r="AF49" i="1" s="1"/>
  <c r="AF52" i="1" s="1"/>
  <c r="AC86" i="1" l="1"/>
  <c r="AC116" i="1"/>
  <c r="AC66" i="1"/>
  <c r="AC73" i="1" s="1"/>
  <c r="AC80" i="1" s="1"/>
  <c r="AC67" i="1"/>
  <c r="S83" i="1"/>
  <c r="S86" i="1" s="1"/>
  <c r="S88" i="1"/>
  <c r="AD62" i="1"/>
  <c r="AD64" i="1" s="1"/>
  <c r="AD85" i="1"/>
  <c r="T76" i="1"/>
  <c r="T68" i="1" s="1"/>
  <c r="T69" i="1" s="1"/>
  <c r="AE54" i="1"/>
  <c r="AE56" i="1" s="1"/>
  <c r="AF50" i="1"/>
  <c r="AF51" i="1" s="1"/>
  <c r="AG49" i="1" s="1"/>
  <c r="AG52" i="1" s="1"/>
  <c r="AC118" i="1" l="1"/>
  <c r="AC121" i="1"/>
  <c r="AD86" i="1"/>
  <c r="AD116" i="1"/>
  <c r="AD66" i="1"/>
  <c r="AD73" i="1" s="1"/>
  <c r="AD80" i="1" s="1"/>
  <c r="AD67" i="1"/>
  <c r="AE62" i="1"/>
  <c r="AE64" i="1" s="1"/>
  <c r="AE85" i="1"/>
  <c r="T82" i="1"/>
  <c r="T74" i="1"/>
  <c r="AF54" i="1"/>
  <c r="AF56" i="1" s="1"/>
  <c r="AG50" i="1"/>
  <c r="AG51" i="1" s="1"/>
  <c r="AH49" i="1" s="1"/>
  <c r="AH52" i="1" s="1"/>
  <c r="AD118" i="1" l="1"/>
  <c r="AD121" i="1"/>
  <c r="AE86" i="1"/>
  <c r="AE116" i="1"/>
  <c r="AE66" i="1"/>
  <c r="AE73" i="1" s="1"/>
  <c r="AE80" i="1" s="1"/>
  <c r="AE67" i="1"/>
  <c r="AF62" i="1"/>
  <c r="AF64" i="1" s="1"/>
  <c r="AF85" i="1"/>
  <c r="T81" i="1"/>
  <c r="T75" i="1"/>
  <c r="U72" i="1" s="1"/>
  <c r="AG54" i="1"/>
  <c r="AG56" i="1" s="1"/>
  <c r="AH50" i="1"/>
  <c r="AH51" i="1" s="1"/>
  <c r="AI49" i="1" s="1"/>
  <c r="AE118" i="1" l="1"/>
  <c r="AE121" i="1"/>
  <c r="AF86" i="1"/>
  <c r="AF116" i="1"/>
  <c r="AF66" i="1"/>
  <c r="AF73" i="1" s="1"/>
  <c r="AF80" i="1" s="1"/>
  <c r="AF67" i="1"/>
  <c r="T83" i="1"/>
  <c r="T86" i="1" s="1"/>
  <c r="T88" i="1"/>
  <c r="AG62" i="1"/>
  <c r="AG64" i="1" s="1"/>
  <c r="AG85" i="1"/>
  <c r="U76" i="1"/>
  <c r="U68" i="1" s="1"/>
  <c r="U69" i="1" s="1"/>
  <c r="AH54" i="1"/>
  <c r="AH56" i="1" s="1"/>
  <c r="AI52" i="1"/>
  <c r="AF118" i="1" l="1"/>
  <c r="AF121" i="1"/>
  <c r="AG86" i="1"/>
  <c r="AG116" i="1"/>
  <c r="AG66" i="1"/>
  <c r="AG73" i="1" s="1"/>
  <c r="AG80" i="1" s="1"/>
  <c r="AG67" i="1"/>
  <c r="AH62" i="1"/>
  <c r="AH64" i="1" s="1"/>
  <c r="AH85" i="1"/>
  <c r="U82" i="1"/>
  <c r="U74" i="1"/>
  <c r="AI50" i="1"/>
  <c r="AI51" i="1" s="1"/>
  <c r="AJ49" i="1" s="1"/>
  <c r="AJ52" i="1" s="1"/>
  <c r="AG118" i="1" l="1"/>
  <c r="AG121" i="1"/>
  <c r="AH86" i="1"/>
  <c r="AH116" i="1"/>
  <c r="AH67" i="1"/>
  <c r="AH66" i="1"/>
  <c r="AH73" i="1" s="1"/>
  <c r="AH80" i="1" s="1"/>
  <c r="U81" i="1"/>
  <c r="U75" i="1"/>
  <c r="V72" i="1" s="1"/>
  <c r="AI54" i="1"/>
  <c r="AI56" i="1" s="1"/>
  <c r="AJ50" i="1"/>
  <c r="AJ51" i="1" s="1"/>
  <c r="AK49" i="1" s="1"/>
  <c r="AK52" i="1" s="1"/>
  <c r="AH118" i="1" l="1"/>
  <c r="AH121" i="1"/>
  <c r="U83" i="1"/>
  <c r="U86" i="1" s="1"/>
  <c r="U88" i="1"/>
  <c r="AI62" i="1"/>
  <c r="AI64" i="1" s="1"/>
  <c r="AI85" i="1"/>
  <c r="V76" i="1"/>
  <c r="V68" i="1" s="1"/>
  <c r="V69" i="1" s="1"/>
  <c r="AJ54" i="1"/>
  <c r="AJ56" i="1" s="1"/>
  <c r="AK50" i="1"/>
  <c r="AK51" i="1" s="1"/>
  <c r="AL49" i="1" s="1"/>
  <c r="AL52" i="1" s="1"/>
  <c r="AI86" i="1" l="1"/>
  <c r="AI116" i="1"/>
  <c r="AI67" i="1"/>
  <c r="AI66" i="1"/>
  <c r="AI73" i="1" s="1"/>
  <c r="AI80" i="1" s="1"/>
  <c r="AJ62" i="1"/>
  <c r="AJ64" i="1" s="1"/>
  <c r="AJ85" i="1"/>
  <c r="V82" i="1"/>
  <c r="V74" i="1"/>
  <c r="AK54" i="1"/>
  <c r="AK56" i="1" s="1"/>
  <c r="AL50" i="1"/>
  <c r="AL51" i="1" s="1"/>
  <c r="AI118" i="1" l="1"/>
  <c r="AI121" i="1"/>
  <c r="AJ86" i="1"/>
  <c r="AJ116" i="1"/>
  <c r="AJ66" i="1"/>
  <c r="AJ73" i="1" s="1"/>
  <c r="AJ80" i="1" s="1"/>
  <c r="AJ67" i="1"/>
  <c r="AK62" i="1"/>
  <c r="AK64" i="1" s="1"/>
  <c r="AK85" i="1"/>
  <c r="V81" i="1"/>
  <c r="V75" i="1"/>
  <c r="W72" i="1" s="1"/>
  <c r="AL54" i="1"/>
  <c r="AJ118" i="1" l="1"/>
  <c r="AJ121" i="1"/>
  <c r="AK86" i="1"/>
  <c r="AK116" i="1"/>
  <c r="AL56" i="1"/>
  <c r="E57" i="1" s="1"/>
  <c r="AK66" i="1"/>
  <c r="AK73" i="1" s="1"/>
  <c r="AK80" i="1" s="1"/>
  <c r="AK67" i="1"/>
  <c r="V83" i="1"/>
  <c r="V86" i="1" s="1"/>
  <c r="V88" i="1"/>
  <c r="AL62" i="1"/>
  <c r="AL64" i="1" s="1"/>
  <c r="AL85" i="1"/>
  <c r="W76" i="1"/>
  <c r="W68" i="1" s="1"/>
  <c r="W69" i="1" s="1"/>
  <c r="AK118" i="1" l="1"/>
  <c r="AK121" i="1"/>
  <c r="AL86" i="1"/>
  <c r="AL116" i="1"/>
  <c r="AL66" i="1"/>
  <c r="AL73" i="1" s="1"/>
  <c r="AL80" i="1" s="1"/>
  <c r="AL67" i="1"/>
  <c r="W82" i="1"/>
  <c r="W74" i="1"/>
  <c r="AL118" i="1" l="1"/>
  <c r="E119" i="1" s="1"/>
  <c r="AL121" i="1"/>
  <c r="W81" i="1"/>
  <c r="W75" i="1"/>
  <c r="X72" i="1" s="1"/>
  <c r="W83" i="1" l="1"/>
  <c r="W86" i="1" s="1"/>
  <c r="W88" i="1"/>
  <c r="X76" i="1"/>
  <c r="X68" i="1" s="1"/>
  <c r="X69" i="1" s="1"/>
  <c r="X82" i="1" l="1"/>
  <c r="X74" i="1"/>
  <c r="X81" i="1" l="1"/>
  <c r="X75" i="1"/>
  <c r="Y72" i="1" s="1"/>
  <c r="X83" i="1" l="1"/>
  <c r="X86" i="1" s="1"/>
  <c r="X88" i="1"/>
  <c r="Y76" i="1"/>
  <c r="Y68" i="1" s="1"/>
  <c r="Y69" i="1" s="1"/>
  <c r="Y82" i="1" l="1"/>
  <c r="Y74" i="1"/>
  <c r="Y81" i="1" l="1"/>
  <c r="Y75" i="1"/>
  <c r="Z72" i="1" s="1"/>
  <c r="Y83" i="1" l="1"/>
  <c r="Y86" i="1" s="1"/>
  <c r="Y88" i="1"/>
  <c r="Z76" i="1"/>
  <c r="Z68" i="1" s="1"/>
  <c r="Z69" i="1" s="1"/>
  <c r="Z82" i="1" l="1"/>
  <c r="Z74" i="1"/>
  <c r="Z81" i="1" l="1"/>
  <c r="Z75" i="1"/>
  <c r="AA72" i="1" s="1"/>
  <c r="Z83" i="1" l="1"/>
  <c r="Z86" i="1" s="1"/>
  <c r="Z88" i="1"/>
  <c r="AA76" i="1"/>
  <c r="AA68" i="1" s="1"/>
  <c r="AA69" i="1" s="1"/>
  <c r="AA82" i="1" l="1"/>
  <c r="AA74" i="1"/>
  <c r="AA81" i="1" l="1"/>
  <c r="AA75" i="1"/>
  <c r="AB72" i="1" s="1"/>
  <c r="AA83" i="1" l="1"/>
  <c r="AA86" i="1" s="1"/>
  <c r="AA88" i="1"/>
  <c r="AB76" i="1"/>
  <c r="AB68" i="1" s="1"/>
  <c r="AB69" i="1" s="1"/>
  <c r="AB82" i="1" l="1"/>
  <c r="AB74" i="1"/>
  <c r="AB81" i="1" l="1"/>
  <c r="AB75" i="1"/>
  <c r="AC72" i="1" s="1"/>
  <c r="AB83" i="1" l="1"/>
  <c r="AB86" i="1" s="1"/>
  <c r="AB88" i="1"/>
  <c r="AC76" i="1"/>
  <c r="AC68" i="1" s="1"/>
  <c r="AC69" i="1" s="1"/>
  <c r="AC82" i="1" l="1"/>
  <c r="AC74" i="1"/>
  <c r="AC81" i="1" l="1"/>
  <c r="AC75" i="1"/>
  <c r="AD72" i="1" s="1"/>
  <c r="AC83" i="1" l="1"/>
  <c r="AC88" i="1"/>
  <c r="AD76" i="1"/>
  <c r="AD68" i="1" s="1"/>
  <c r="AD69" i="1" s="1"/>
  <c r="AD82" i="1" l="1"/>
  <c r="AD74" i="1"/>
  <c r="AD81" i="1" l="1"/>
  <c r="AD75" i="1"/>
  <c r="AE72" i="1" s="1"/>
  <c r="AD83" i="1" l="1"/>
  <c r="AD88" i="1"/>
  <c r="AE76" i="1"/>
  <c r="AE68" i="1" s="1"/>
  <c r="AE69" i="1" s="1"/>
  <c r="AE82" i="1" l="1"/>
  <c r="AE74" i="1"/>
  <c r="AE81" i="1" l="1"/>
  <c r="AE75" i="1"/>
  <c r="AF72" i="1" s="1"/>
  <c r="AE83" i="1" l="1"/>
  <c r="AE88" i="1"/>
  <c r="AF76" i="1"/>
  <c r="AF68" i="1" s="1"/>
  <c r="AF69" i="1" s="1"/>
  <c r="AF82" i="1" l="1"/>
  <c r="AF74" i="1"/>
  <c r="AF81" i="1" l="1"/>
  <c r="AF75" i="1"/>
  <c r="AG72" i="1" s="1"/>
  <c r="AF83" i="1" l="1"/>
  <c r="AF88" i="1"/>
  <c r="AG76" i="1"/>
  <c r="AG68" i="1" s="1"/>
  <c r="AG69" i="1" s="1"/>
  <c r="AG82" i="1" l="1"/>
  <c r="AG74" i="1"/>
  <c r="AG81" i="1" l="1"/>
  <c r="AG75" i="1"/>
  <c r="AH72" i="1" s="1"/>
  <c r="AG83" i="1" l="1"/>
  <c r="AG88" i="1"/>
  <c r="AH76" i="1"/>
  <c r="AH68" i="1" s="1"/>
  <c r="AH69" i="1" s="1"/>
  <c r="AH82" i="1" l="1"/>
  <c r="AH74" i="1"/>
  <c r="AH81" i="1" l="1"/>
  <c r="AH75" i="1"/>
  <c r="AI72" i="1" s="1"/>
  <c r="AH83" i="1" l="1"/>
  <c r="AH88" i="1"/>
  <c r="AI76" i="1"/>
  <c r="AI68" i="1" s="1"/>
  <c r="AI69" i="1" s="1"/>
  <c r="AI82" i="1" l="1"/>
  <c r="AI74" i="1"/>
  <c r="AI81" i="1" l="1"/>
  <c r="AI75" i="1"/>
  <c r="AJ72" i="1" s="1"/>
  <c r="AI83" i="1" l="1"/>
  <c r="AI88" i="1"/>
  <c r="AJ76" i="1"/>
  <c r="AJ68" i="1" s="1"/>
  <c r="AJ69" i="1" s="1"/>
  <c r="AJ82" i="1" l="1"/>
  <c r="AJ74" i="1"/>
  <c r="AJ81" i="1" l="1"/>
  <c r="AJ75" i="1"/>
  <c r="AK72" i="1" s="1"/>
  <c r="AJ83" i="1" l="1"/>
  <c r="AJ88" i="1"/>
  <c r="AK76" i="1"/>
  <c r="AK68" i="1" s="1"/>
  <c r="AK69" i="1" s="1"/>
  <c r="AK82" i="1" l="1"/>
  <c r="AK74" i="1"/>
  <c r="AK81" i="1" l="1"/>
  <c r="AK75" i="1"/>
  <c r="AL72" i="1" s="1"/>
  <c r="AK83" i="1" l="1"/>
  <c r="AK88" i="1"/>
  <c r="AL76" i="1"/>
  <c r="AL68" i="1" s="1"/>
  <c r="AL69" i="1" s="1"/>
  <c r="AL82" i="1" l="1"/>
  <c r="AL74" i="1"/>
  <c r="AL81" i="1" l="1"/>
  <c r="AL75" i="1"/>
  <c r="AL83" i="1" l="1"/>
  <c r="AL88" i="1"/>
  <c r="E89" i="1" s="1"/>
</calcChain>
</file>

<file path=xl/sharedStrings.xml><?xml version="1.0" encoding="utf-8"?>
<sst xmlns="http://schemas.openxmlformats.org/spreadsheetml/2006/main" count="100" uniqueCount="81">
  <si>
    <t>Time Line</t>
  </si>
  <si>
    <t>Battery Replacement</t>
  </si>
  <si>
    <t>Major Replacement</t>
  </si>
  <si>
    <t>Base Operations</t>
  </si>
  <si>
    <t>Initial Cap Exp</t>
  </si>
  <si>
    <t>Major Replacements</t>
  </si>
  <si>
    <t>Project Cash Flow</t>
  </si>
  <si>
    <t>Project IRR</t>
  </si>
  <si>
    <t>Debt Financing</t>
  </si>
  <si>
    <t>Size from Debt to Capital</t>
  </si>
  <si>
    <t>Debt to Capital</t>
  </si>
  <si>
    <t>Size from DSCR</t>
  </si>
  <si>
    <t>DSCR</t>
  </si>
  <si>
    <t>Debt Tenure</t>
  </si>
  <si>
    <t>Interest Rate</t>
  </si>
  <si>
    <t>Seasonality Flag</t>
  </si>
  <si>
    <t>Season Multiplier</t>
  </si>
  <si>
    <t>Base EBITDA</t>
  </si>
  <si>
    <t>Applied EBITDA</t>
  </si>
  <si>
    <t>Debt Repayment Flag</t>
  </si>
  <si>
    <t>Operations</t>
  </si>
  <si>
    <t>Construction</t>
  </si>
  <si>
    <t>EBITDA over Debt Service</t>
  </si>
  <si>
    <t>PV of EBITDA</t>
  </si>
  <si>
    <t>LLCR for Debt to Capital</t>
  </si>
  <si>
    <t>DSCR Applied</t>
  </si>
  <si>
    <t>Total Debt Input</t>
  </si>
  <si>
    <t>Target Debt Service</t>
  </si>
  <si>
    <t>Opening Balance</t>
  </si>
  <si>
    <t>Less: Repayment</t>
  </si>
  <si>
    <t>Closing Balance</t>
  </si>
  <si>
    <t>Interest</t>
  </si>
  <si>
    <t>Operations Counter</t>
  </si>
  <si>
    <t>Battery Replacement Period</t>
  </si>
  <si>
    <t>EBITDA</t>
  </si>
  <si>
    <t>Available for Repayment</t>
  </si>
  <si>
    <t>Less: Interest</t>
  </si>
  <si>
    <t>MRA Counter</t>
  </si>
  <si>
    <t>Debt Repayment Period</t>
  </si>
  <si>
    <t>Equity Cash Flow</t>
  </si>
  <si>
    <t>CFADS</t>
  </si>
  <si>
    <t>Debt Service</t>
  </si>
  <si>
    <t>Equity IRR</t>
  </si>
  <si>
    <t>Net CFADS</t>
  </si>
  <si>
    <t>Add: Draws</t>
  </si>
  <si>
    <t>Less: Repayments</t>
  </si>
  <si>
    <t>Minimum DSCR</t>
  </si>
  <si>
    <t>Required CFADS</t>
  </si>
  <si>
    <t>Added Required CFADS</t>
  </si>
  <si>
    <t>Revolver</t>
  </si>
  <si>
    <t>Add: Revolver Draws</t>
  </si>
  <si>
    <t>Revolver Analysis</t>
  </si>
  <si>
    <t>MRA Balance</t>
  </si>
  <si>
    <t>MRA Counter t-1</t>
  </si>
  <si>
    <t>Sumif on Battery Replacement</t>
  </si>
  <si>
    <t>Equity Cash Flow with Negative</t>
  </si>
  <si>
    <t>Interest on Revolver</t>
  </si>
  <si>
    <t>Actual CFADS</t>
  </si>
  <si>
    <t>Surplus CFADS</t>
  </si>
  <si>
    <t>Available for Repayment before Interest</t>
  </si>
  <si>
    <t>Contributions</t>
  </si>
  <si>
    <t>MRA Calculations</t>
  </si>
  <si>
    <t>Openining Balance</t>
  </si>
  <si>
    <t>Add: Contributions</t>
  </si>
  <si>
    <t>Less: Withdrawls</t>
  </si>
  <si>
    <t>Adjusted CFADS</t>
  </si>
  <si>
    <t>Less: Battery Cost</t>
  </si>
  <si>
    <t>Less: Contribution</t>
  </si>
  <si>
    <t>Add: Withdrawl</t>
  </si>
  <si>
    <t>Battery Cap Exp During Repayment</t>
  </si>
  <si>
    <t>Battery Cap Exp</t>
  </si>
  <si>
    <t>Case with No Adjustment</t>
  </si>
  <si>
    <t>Year</t>
  </si>
  <si>
    <t>Battery Expenditure</t>
  </si>
  <si>
    <t>Contribution Period</t>
  </si>
  <si>
    <t>Period</t>
  </si>
  <si>
    <t>Time Frame</t>
  </si>
  <si>
    <t>Graphs</t>
  </si>
  <si>
    <t>Chart 1</t>
  </si>
  <si>
    <t xml:space="preserve">Chart 2 </t>
  </si>
  <si>
    <t>Chart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</si>
</sst>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-* #,##0.00_-;[Red]_(* \(#,##0.00\);_-* &quot;-&quot;??_-;_-@_-"/>
    <numFmt numFmtId="165" formatCode="_-* #,##0.000_-;[Red]_(* \(#,##0.000\)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9" fontId="3" fillId="0" borderId="0" xfId="0" applyNumberFormat="1" applyFont="1"/>
    <xf numFmtId="164" fontId="3" fillId="0" borderId="0" xfId="1" applyNumberFormat="1" applyFont="1" applyFill="1"/>
    <xf numFmtId="43" fontId="3" fillId="0" borderId="0" xfId="0" applyNumberFormat="1" applyFont="1"/>
    <xf numFmtId="10" fontId="3" fillId="0" borderId="0" xfId="0" applyNumberFormat="1" applyFont="1"/>
    <xf numFmtId="0" fontId="4" fillId="2" borderId="0" xfId="0" applyFont="1" applyFill="1"/>
    <xf numFmtId="164" fontId="4" fillId="2" borderId="0" xfId="1" applyNumberFormat="1" applyFont="1" applyFill="1"/>
    <xf numFmtId="10" fontId="4" fillId="2" borderId="0" xfId="0" applyNumberFormat="1" applyFont="1" applyFill="1"/>
    <xf numFmtId="0" fontId="5" fillId="3" borderId="0" xfId="0" applyFont="1" applyFill="1"/>
    <xf numFmtId="164" fontId="3" fillId="0" borderId="0" xfId="0" applyNumberFormat="1" applyFont="1"/>
    <xf numFmtId="0" fontId="3" fillId="0" borderId="1" xfId="0" applyFont="1" applyBorder="1"/>
    <xf numFmtId="43" fontId="3" fillId="0" borderId="1" xfId="0" applyNumberFormat="1" applyFont="1" applyBorder="1"/>
    <xf numFmtId="8" fontId="3" fillId="0" borderId="0" xfId="0" applyNumberFormat="1" applyFont="1"/>
    <xf numFmtId="0" fontId="3" fillId="0" borderId="2" xfId="0" applyFont="1" applyBorder="1"/>
    <xf numFmtId="164" fontId="3" fillId="0" borderId="2" xfId="1" applyNumberFormat="1" applyFont="1" applyFill="1" applyBorder="1"/>
    <xf numFmtId="43" fontId="3" fillId="0" borderId="2" xfId="0" applyNumberFormat="1" applyFont="1" applyBorder="1"/>
    <xf numFmtId="0" fontId="2" fillId="4" borderId="0" xfId="0" applyFont="1" applyFill="1"/>
    <xf numFmtId="165" fontId="3" fillId="0" borderId="0" xfId="1" applyNumberFormat="1" applyFont="1" applyFill="1"/>
    <xf numFmtId="43" fontId="5" fillId="3" borderId="0" xfId="0" applyNumberFormat="1" applyFont="1" applyFill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10"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86B5-66AB-4C1D-883A-2859ABE69B9C}">
  <sheetPr codeName="Sheet1"/>
  <dimension ref="B1:ALR132"/>
  <sheetViews>
    <sheetView tabSelected="1" workbookViewId="0">
      <pane xSplit="7" ySplit="6" topLeftCell="H76" activePane="bottomRight" state="frozen"/>
      <selection pane="topRight" activeCell="H1" sqref="H1"/>
      <selection pane="bottomLeft" activeCell="A7" sqref="A7"/>
      <selection pane="bottomRight" activeCell="E80" sqref="E80"/>
    </sheetView>
  </sheetViews>
  <sheetFormatPr defaultRowHeight="14.4" outlineLevelRow="1" x14ac:dyDescent="0.55000000000000004"/>
  <cols>
    <col min="1" max="3" width="1.3671875" style="1" customWidth="1"/>
    <col min="4" max="4" width="27.68359375" style="1" customWidth="1"/>
    <col min="5" max="5" width="8.83984375" style="1"/>
    <col min="6" max="6" width="9.20703125" style="1" bestFit="1" customWidth="1"/>
    <col min="7" max="7" width="8.83984375" style="1"/>
    <col min="8" max="8" width="9.3671875" style="1" bestFit="1" customWidth="1"/>
    <col min="9" max="16384" width="8.83984375" style="1"/>
  </cols>
  <sheetData>
    <row r="1" spans="2:1006" s="17" customFormat="1" x14ac:dyDescent="0.55000000000000004"/>
    <row r="2" spans="2:1006" s="17" customFormat="1" x14ac:dyDescent="0.55000000000000004">
      <c r="B2" s="17" t="s">
        <v>0</v>
      </c>
      <c r="H2" s="17">
        <v>0</v>
      </c>
      <c r="I2" s="17">
        <v>1</v>
      </c>
      <c r="J2" s="17">
        <v>2</v>
      </c>
      <c r="K2" s="17">
        <v>3</v>
      </c>
      <c r="L2" s="17">
        <v>4</v>
      </c>
      <c r="M2" s="17">
        <v>5</v>
      </c>
      <c r="N2" s="17">
        <v>6</v>
      </c>
      <c r="O2" s="17">
        <v>7</v>
      </c>
      <c r="P2" s="17">
        <v>8</v>
      </c>
      <c r="Q2" s="17">
        <v>9</v>
      </c>
      <c r="R2" s="17">
        <v>10</v>
      </c>
      <c r="S2" s="17">
        <v>11</v>
      </c>
      <c r="T2" s="17">
        <v>12</v>
      </c>
      <c r="U2" s="17">
        <v>13</v>
      </c>
      <c r="V2" s="17">
        <v>14</v>
      </c>
      <c r="W2" s="17">
        <v>15</v>
      </c>
      <c r="X2" s="17">
        <v>16</v>
      </c>
      <c r="Y2" s="17">
        <v>17</v>
      </c>
      <c r="Z2" s="17">
        <v>18</v>
      </c>
      <c r="AA2" s="17">
        <v>19</v>
      </c>
      <c r="AB2" s="17">
        <v>20</v>
      </c>
      <c r="AC2" s="17">
        <v>21</v>
      </c>
      <c r="AD2" s="17">
        <v>22</v>
      </c>
      <c r="AE2" s="17">
        <v>23</v>
      </c>
      <c r="AF2" s="17">
        <v>24</v>
      </c>
      <c r="AG2" s="17">
        <v>25</v>
      </c>
      <c r="AH2" s="17">
        <v>26</v>
      </c>
      <c r="AI2" s="17">
        <v>27</v>
      </c>
      <c r="AJ2" s="17">
        <v>28</v>
      </c>
      <c r="AK2" s="17">
        <v>29</v>
      </c>
      <c r="AL2" s="17">
        <v>30</v>
      </c>
    </row>
    <row r="3" spans="2:1006" s="17" customFormat="1" outlineLevel="1" x14ac:dyDescent="0.55000000000000004">
      <c r="C3" s="17" t="s">
        <v>21</v>
      </c>
      <c r="E3" s="17">
        <v>0</v>
      </c>
      <c r="H3" s="17">
        <f>($E$3=H2)*1</f>
        <v>1</v>
      </c>
      <c r="I3" s="17">
        <f t="shared" ref="I3:AL3" si="0">($E$3=I2)*1</f>
        <v>0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7">
        <f t="shared" si="0"/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>
        <f t="shared" si="0"/>
        <v>0</v>
      </c>
      <c r="X3" s="17">
        <f t="shared" si="0"/>
        <v>0</v>
      </c>
      <c r="Y3" s="17">
        <f t="shared" si="0"/>
        <v>0</v>
      </c>
      <c r="Z3" s="17">
        <f t="shared" si="0"/>
        <v>0</v>
      </c>
      <c r="AA3" s="17">
        <f t="shared" si="0"/>
        <v>0</v>
      </c>
      <c r="AB3" s="17">
        <f t="shared" si="0"/>
        <v>0</v>
      </c>
      <c r="AC3" s="17">
        <f t="shared" si="0"/>
        <v>0</v>
      </c>
      <c r="AD3" s="17">
        <f t="shared" si="0"/>
        <v>0</v>
      </c>
      <c r="AE3" s="17">
        <f t="shared" si="0"/>
        <v>0</v>
      </c>
      <c r="AF3" s="17">
        <f t="shared" si="0"/>
        <v>0</v>
      </c>
      <c r="AG3" s="17">
        <f t="shared" si="0"/>
        <v>0</v>
      </c>
      <c r="AH3" s="17">
        <f t="shared" si="0"/>
        <v>0</v>
      </c>
      <c r="AI3" s="17">
        <f t="shared" si="0"/>
        <v>0</v>
      </c>
      <c r="AJ3" s="17">
        <f t="shared" si="0"/>
        <v>0</v>
      </c>
      <c r="AK3" s="17">
        <f t="shared" si="0"/>
        <v>0</v>
      </c>
      <c r="AL3" s="17">
        <f t="shared" si="0"/>
        <v>0</v>
      </c>
    </row>
    <row r="4" spans="2:1006" s="17" customFormat="1" outlineLevel="1" x14ac:dyDescent="0.55000000000000004">
      <c r="C4" s="17" t="s">
        <v>20</v>
      </c>
      <c r="H4" s="17">
        <f>(NOT(H3))*1</f>
        <v>0</v>
      </c>
      <c r="I4" s="17">
        <f t="shared" ref="I4:AL4" si="1">(NOT(I3))*1</f>
        <v>1</v>
      </c>
      <c r="J4" s="17">
        <f t="shared" si="1"/>
        <v>1</v>
      </c>
      <c r="K4" s="17">
        <f t="shared" si="1"/>
        <v>1</v>
      </c>
      <c r="L4" s="17">
        <f t="shared" si="1"/>
        <v>1</v>
      </c>
      <c r="M4" s="17">
        <f t="shared" si="1"/>
        <v>1</v>
      </c>
      <c r="N4" s="17">
        <f t="shared" si="1"/>
        <v>1</v>
      </c>
      <c r="O4" s="17">
        <f t="shared" si="1"/>
        <v>1</v>
      </c>
      <c r="P4" s="17">
        <f t="shared" si="1"/>
        <v>1</v>
      </c>
      <c r="Q4" s="17">
        <f t="shared" si="1"/>
        <v>1</v>
      </c>
      <c r="R4" s="17">
        <f t="shared" si="1"/>
        <v>1</v>
      </c>
      <c r="S4" s="17">
        <f t="shared" si="1"/>
        <v>1</v>
      </c>
      <c r="T4" s="17">
        <f t="shared" si="1"/>
        <v>1</v>
      </c>
      <c r="U4" s="17">
        <f t="shared" si="1"/>
        <v>1</v>
      </c>
      <c r="V4" s="17">
        <f t="shared" si="1"/>
        <v>1</v>
      </c>
      <c r="W4" s="17">
        <f t="shared" si="1"/>
        <v>1</v>
      </c>
      <c r="X4" s="17">
        <f t="shared" si="1"/>
        <v>1</v>
      </c>
      <c r="Y4" s="17">
        <f t="shared" si="1"/>
        <v>1</v>
      </c>
      <c r="Z4" s="17">
        <f t="shared" si="1"/>
        <v>1</v>
      </c>
      <c r="AA4" s="17">
        <f t="shared" si="1"/>
        <v>1</v>
      </c>
      <c r="AB4" s="17">
        <f t="shared" si="1"/>
        <v>1</v>
      </c>
      <c r="AC4" s="17">
        <f t="shared" si="1"/>
        <v>1</v>
      </c>
      <c r="AD4" s="17">
        <f t="shared" si="1"/>
        <v>1</v>
      </c>
      <c r="AE4" s="17">
        <f t="shared" si="1"/>
        <v>1</v>
      </c>
      <c r="AF4" s="17">
        <f t="shared" si="1"/>
        <v>1</v>
      </c>
      <c r="AG4" s="17">
        <f t="shared" si="1"/>
        <v>1</v>
      </c>
      <c r="AH4" s="17">
        <f t="shared" si="1"/>
        <v>1</v>
      </c>
      <c r="AI4" s="17">
        <f t="shared" si="1"/>
        <v>1</v>
      </c>
      <c r="AJ4" s="17">
        <f t="shared" si="1"/>
        <v>1</v>
      </c>
      <c r="AK4" s="17">
        <f t="shared" si="1"/>
        <v>1</v>
      </c>
      <c r="AL4" s="17">
        <f t="shared" si="1"/>
        <v>1</v>
      </c>
    </row>
    <row r="5" spans="2:1006" s="17" customFormat="1" outlineLevel="1" x14ac:dyDescent="0.55000000000000004">
      <c r="C5" s="17" t="s">
        <v>32</v>
      </c>
      <c r="G5" s="17">
        <v>0</v>
      </c>
      <c r="H5" s="17">
        <f>G5+H4</f>
        <v>0</v>
      </c>
      <c r="I5" s="17">
        <f t="shared" ref="I5:AL5" si="2">H5+I4</f>
        <v>1</v>
      </c>
      <c r="J5" s="17">
        <f t="shared" si="2"/>
        <v>2</v>
      </c>
      <c r="K5" s="17">
        <f t="shared" si="2"/>
        <v>3</v>
      </c>
      <c r="L5" s="17">
        <f t="shared" si="2"/>
        <v>4</v>
      </c>
      <c r="M5" s="17">
        <f t="shared" si="2"/>
        <v>5</v>
      </c>
      <c r="N5" s="17">
        <f t="shared" si="2"/>
        <v>6</v>
      </c>
      <c r="O5" s="17">
        <f t="shared" si="2"/>
        <v>7</v>
      </c>
      <c r="P5" s="17">
        <f t="shared" si="2"/>
        <v>8</v>
      </c>
      <c r="Q5" s="17">
        <f t="shared" si="2"/>
        <v>9</v>
      </c>
      <c r="R5" s="17">
        <f t="shared" si="2"/>
        <v>10</v>
      </c>
      <c r="S5" s="17">
        <f t="shared" si="2"/>
        <v>11</v>
      </c>
      <c r="T5" s="17">
        <f t="shared" si="2"/>
        <v>12</v>
      </c>
      <c r="U5" s="17">
        <f t="shared" si="2"/>
        <v>13</v>
      </c>
      <c r="V5" s="17">
        <f t="shared" si="2"/>
        <v>14</v>
      </c>
      <c r="W5" s="17">
        <f t="shared" si="2"/>
        <v>15</v>
      </c>
      <c r="X5" s="17">
        <f t="shared" si="2"/>
        <v>16</v>
      </c>
      <c r="Y5" s="17">
        <f t="shared" si="2"/>
        <v>17</v>
      </c>
      <c r="Z5" s="17">
        <f t="shared" si="2"/>
        <v>18</v>
      </c>
      <c r="AA5" s="17">
        <f t="shared" si="2"/>
        <v>19</v>
      </c>
      <c r="AB5" s="17">
        <f t="shared" si="2"/>
        <v>20</v>
      </c>
      <c r="AC5" s="17">
        <f t="shared" si="2"/>
        <v>21</v>
      </c>
      <c r="AD5" s="17">
        <f t="shared" si="2"/>
        <v>22</v>
      </c>
      <c r="AE5" s="17">
        <f t="shared" si="2"/>
        <v>23</v>
      </c>
      <c r="AF5" s="17">
        <f t="shared" si="2"/>
        <v>24</v>
      </c>
      <c r="AG5" s="17">
        <f t="shared" si="2"/>
        <v>25</v>
      </c>
      <c r="AH5" s="17">
        <f t="shared" si="2"/>
        <v>26</v>
      </c>
      <c r="AI5" s="17">
        <f t="shared" si="2"/>
        <v>27</v>
      </c>
      <c r="AJ5" s="17">
        <f t="shared" si="2"/>
        <v>28</v>
      </c>
      <c r="AK5" s="17">
        <f t="shared" si="2"/>
        <v>29</v>
      </c>
      <c r="AL5" s="17">
        <f t="shared" si="2"/>
        <v>30</v>
      </c>
    </row>
    <row r="6" spans="2:1006" s="17" customFormat="1" outlineLevel="1" x14ac:dyDescent="0.55000000000000004">
      <c r="C6" s="17" t="s">
        <v>33</v>
      </c>
      <c r="E6" s="17">
        <v>3</v>
      </c>
      <c r="H6" s="17">
        <f t="shared" ref="H6:AL6" si="3">((MOD(H5,$E$6)=0))*H4</f>
        <v>0</v>
      </c>
      <c r="I6" s="17">
        <f t="shared" si="3"/>
        <v>0</v>
      </c>
      <c r="J6" s="17">
        <f t="shared" si="3"/>
        <v>0</v>
      </c>
      <c r="K6" s="17">
        <f t="shared" si="3"/>
        <v>1</v>
      </c>
      <c r="L6" s="17">
        <f t="shared" si="3"/>
        <v>0</v>
      </c>
      <c r="M6" s="17">
        <f t="shared" si="3"/>
        <v>0</v>
      </c>
      <c r="N6" s="17">
        <f t="shared" si="3"/>
        <v>1</v>
      </c>
      <c r="O6" s="17">
        <f t="shared" si="3"/>
        <v>0</v>
      </c>
      <c r="P6" s="17">
        <f t="shared" si="3"/>
        <v>0</v>
      </c>
      <c r="Q6" s="17">
        <f t="shared" si="3"/>
        <v>1</v>
      </c>
      <c r="R6" s="17">
        <f t="shared" si="3"/>
        <v>0</v>
      </c>
      <c r="S6" s="17">
        <f t="shared" si="3"/>
        <v>0</v>
      </c>
      <c r="T6" s="17">
        <f t="shared" si="3"/>
        <v>1</v>
      </c>
      <c r="U6" s="17">
        <f t="shared" si="3"/>
        <v>0</v>
      </c>
      <c r="V6" s="17">
        <f t="shared" si="3"/>
        <v>0</v>
      </c>
      <c r="W6" s="17">
        <f t="shared" si="3"/>
        <v>1</v>
      </c>
      <c r="X6" s="17">
        <f t="shared" si="3"/>
        <v>0</v>
      </c>
      <c r="Y6" s="17">
        <f t="shared" si="3"/>
        <v>0</v>
      </c>
      <c r="Z6" s="17">
        <f t="shared" si="3"/>
        <v>1</v>
      </c>
      <c r="AA6" s="17">
        <f t="shared" si="3"/>
        <v>0</v>
      </c>
      <c r="AB6" s="17">
        <f t="shared" si="3"/>
        <v>0</v>
      </c>
      <c r="AC6" s="17">
        <f t="shared" si="3"/>
        <v>1</v>
      </c>
      <c r="AD6" s="17">
        <f t="shared" si="3"/>
        <v>0</v>
      </c>
      <c r="AE6" s="17">
        <f t="shared" si="3"/>
        <v>0</v>
      </c>
      <c r="AF6" s="17">
        <f t="shared" si="3"/>
        <v>1</v>
      </c>
      <c r="AG6" s="17">
        <f t="shared" si="3"/>
        <v>0</v>
      </c>
      <c r="AH6" s="17">
        <f t="shared" si="3"/>
        <v>0</v>
      </c>
      <c r="AI6" s="17">
        <f t="shared" si="3"/>
        <v>1</v>
      </c>
      <c r="AJ6" s="17">
        <f t="shared" si="3"/>
        <v>0</v>
      </c>
      <c r="AK6" s="17">
        <f t="shared" si="3"/>
        <v>0</v>
      </c>
      <c r="AL6" s="17">
        <f t="shared" si="3"/>
        <v>1</v>
      </c>
    </row>
    <row r="7" spans="2:1006" outlineLevel="1" x14ac:dyDescent="0.55000000000000004">
      <c r="C7" s="1" t="s">
        <v>15</v>
      </c>
      <c r="E7" s="6">
        <v>2</v>
      </c>
      <c r="H7" s="1">
        <f>(MOD(H5,$E$7)=0)*H4</f>
        <v>0</v>
      </c>
      <c r="I7" s="1">
        <f t="shared" ref="I7:AL7" si="4">(MOD(I5,$E$7)=0)*I4</f>
        <v>0</v>
      </c>
      <c r="J7" s="1">
        <f t="shared" si="4"/>
        <v>1</v>
      </c>
      <c r="K7" s="1">
        <f t="shared" si="4"/>
        <v>0</v>
      </c>
      <c r="L7" s="1">
        <f t="shared" si="4"/>
        <v>1</v>
      </c>
      <c r="M7" s="1">
        <f t="shared" si="4"/>
        <v>0</v>
      </c>
      <c r="N7" s="1">
        <f t="shared" si="4"/>
        <v>1</v>
      </c>
      <c r="O7" s="1">
        <f t="shared" si="4"/>
        <v>0</v>
      </c>
      <c r="P7" s="1">
        <f t="shared" si="4"/>
        <v>1</v>
      </c>
      <c r="Q7" s="1">
        <f t="shared" si="4"/>
        <v>0</v>
      </c>
      <c r="R7" s="1">
        <f t="shared" si="4"/>
        <v>1</v>
      </c>
      <c r="S7" s="1">
        <f t="shared" si="4"/>
        <v>0</v>
      </c>
      <c r="T7" s="1">
        <f t="shared" si="4"/>
        <v>1</v>
      </c>
      <c r="U7" s="1">
        <f t="shared" si="4"/>
        <v>0</v>
      </c>
      <c r="V7" s="1">
        <f t="shared" si="4"/>
        <v>1</v>
      </c>
      <c r="W7" s="1">
        <f t="shared" si="4"/>
        <v>0</v>
      </c>
      <c r="X7" s="1">
        <f t="shared" si="4"/>
        <v>1</v>
      </c>
      <c r="Y7" s="1">
        <f t="shared" si="4"/>
        <v>0</v>
      </c>
      <c r="Z7" s="1">
        <f t="shared" si="4"/>
        <v>1</v>
      </c>
      <c r="AA7" s="1">
        <f t="shared" si="4"/>
        <v>0</v>
      </c>
      <c r="AB7" s="1">
        <f t="shared" si="4"/>
        <v>1</v>
      </c>
      <c r="AC7" s="1">
        <f t="shared" si="4"/>
        <v>0</v>
      </c>
      <c r="AD7" s="1">
        <f t="shared" si="4"/>
        <v>1</v>
      </c>
      <c r="AE7" s="1">
        <f t="shared" si="4"/>
        <v>0</v>
      </c>
      <c r="AF7" s="1">
        <f t="shared" si="4"/>
        <v>1</v>
      </c>
      <c r="AG7" s="1">
        <f t="shared" si="4"/>
        <v>0</v>
      </c>
      <c r="AH7" s="1">
        <f t="shared" si="4"/>
        <v>1</v>
      </c>
      <c r="AI7" s="1">
        <f t="shared" si="4"/>
        <v>0</v>
      </c>
      <c r="AJ7" s="1">
        <f t="shared" si="4"/>
        <v>1</v>
      </c>
      <c r="AK7" s="1">
        <f t="shared" si="4"/>
        <v>0</v>
      </c>
      <c r="AL7" s="1">
        <f t="shared" si="4"/>
        <v>1</v>
      </c>
    </row>
    <row r="8" spans="2:1006" outlineLevel="1" x14ac:dyDescent="0.55000000000000004">
      <c r="C8" s="1" t="s">
        <v>16</v>
      </c>
      <c r="E8" s="6">
        <v>1</v>
      </c>
      <c r="F8" s="1">
        <f>1+(1-E8)</f>
        <v>1</v>
      </c>
      <c r="H8" s="2">
        <f>IF(H7,$E$8,$F$8)*H4</f>
        <v>0</v>
      </c>
      <c r="I8" s="2">
        <f t="shared" ref="I8:AL8" si="5">IF(I7,$E$8,$F$8)*I4</f>
        <v>1</v>
      </c>
      <c r="J8" s="2">
        <f t="shared" si="5"/>
        <v>1</v>
      </c>
      <c r="K8" s="2">
        <f t="shared" si="5"/>
        <v>1</v>
      </c>
      <c r="L8" s="2">
        <f t="shared" si="5"/>
        <v>1</v>
      </c>
      <c r="M8" s="2">
        <f t="shared" si="5"/>
        <v>1</v>
      </c>
      <c r="N8" s="2">
        <f t="shared" si="5"/>
        <v>1</v>
      </c>
      <c r="O8" s="2">
        <f t="shared" si="5"/>
        <v>1</v>
      </c>
      <c r="P8" s="2">
        <f t="shared" si="5"/>
        <v>1</v>
      </c>
      <c r="Q8" s="2">
        <f t="shared" si="5"/>
        <v>1</v>
      </c>
      <c r="R8" s="2">
        <f t="shared" si="5"/>
        <v>1</v>
      </c>
      <c r="S8" s="2">
        <f t="shared" si="5"/>
        <v>1</v>
      </c>
      <c r="T8" s="2">
        <f t="shared" si="5"/>
        <v>1</v>
      </c>
      <c r="U8" s="2">
        <f t="shared" si="5"/>
        <v>1</v>
      </c>
      <c r="V8" s="2">
        <f t="shared" si="5"/>
        <v>1</v>
      </c>
      <c r="W8" s="2">
        <f t="shared" si="5"/>
        <v>1</v>
      </c>
      <c r="X8" s="2">
        <f t="shared" si="5"/>
        <v>1</v>
      </c>
      <c r="Y8" s="2">
        <f t="shared" si="5"/>
        <v>1</v>
      </c>
      <c r="Z8" s="2">
        <f t="shared" si="5"/>
        <v>1</v>
      </c>
      <c r="AA8" s="2">
        <f t="shared" si="5"/>
        <v>1</v>
      </c>
      <c r="AB8" s="2">
        <f t="shared" si="5"/>
        <v>1</v>
      </c>
      <c r="AC8" s="2">
        <f t="shared" si="5"/>
        <v>1</v>
      </c>
      <c r="AD8" s="2">
        <f t="shared" si="5"/>
        <v>1</v>
      </c>
      <c r="AE8" s="2">
        <f t="shared" si="5"/>
        <v>1</v>
      </c>
      <c r="AF8" s="2">
        <f t="shared" si="5"/>
        <v>1</v>
      </c>
      <c r="AG8" s="2">
        <f t="shared" si="5"/>
        <v>1</v>
      </c>
      <c r="AH8" s="2">
        <f t="shared" si="5"/>
        <v>1</v>
      </c>
      <c r="AI8" s="2">
        <f t="shared" si="5"/>
        <v>1</v>
      </c>
      <c r="AJ8" s="2">
        <f t="shared" si="5"/>
        <v>1</v>
      </c>
      <c r="AK8" s="2">
        <f t="shared" si="5"/>
        <v>1</v>
      </c>
      <c r="AL8" s="2">
        <f t="shared" si="5"/>
        <v>1</v>
      </c>
    </row>
    <row r="9" spans="2:1006" outlineLevel="1" x14ac:dyDescent="0.55000000000000004">
      <c r="C9" s="1" t="s">
        <v>2</v>
      </c>
      <c r="E9" s="6">
        <v>11</v>
      </c>
      <c r="H9" s="1">
        <f t="shared" ref="H9:AL9" si="6">(MOD(H5,$E$9)=0)*H4</f>
        <v>0</v>
      </c>
      <c r="I9" s="1">
        <f t="shared" si="6"/>
        <v>0</v>
      </c>
      <c r="J9" s="1">
        <f t="shared" si="6"/>
        <v>0</v>
      </c>
      <c r="K9" s="1">
        <f t="shared" si="6"/>
        <v>0</v>
      </c>
      <c r="L9" s="1">
        <f t="shared" si="6"/>
        <v>0</v>
      </c>
      <c r="M9" s="1">
        <f t="shared" si="6"/>
        <v>0</v>
      </c>
      <c r="N9" s="1">
        <f t="shared" si="6"/>
        <v>0</v>
      </c>
      <c r="O9" s="1">
        <f t="shared" si="6"/>
        <v>0</v>
      </c>
      <c r="P9" s="1">
        <f t="shared" si="6"/>
        <v>0</v>
      </c>
      <c r="Q9" s="1">
        <f t="shared" si="6"/>
        <v>0</v>
      </c>
      <c r="R9" s="1">
        <f t="shared" si="6"/>
        <v>0</v>
      </c>
      <c r="S9" s="1">
        <f t="shared" si="6"/>
        <v>1</v>
      </c>
      <c r="T9" s="1">
        <f t="shared" si="6"/>
        <v>0</v>
      </c>
      <c r="U9" s="1">
        <f t="shared" si="6"/>
        <v>0</v>
      </c>
      <c r="V9" s="1">
        <f t="shared" si="6"/>
        <v>0</v>
      </c>
      <c r="W9" s="1">
        <f t="shared" si="6"/>
        <v>0</v>
      </c>
      <c r="X9" s="1">
        <f t="shared" si="6"/>
        <v>0</v>
      </c>
      <c r="Y9" s="1">
        <f t="shared" si="6"/>
        <v>0</v>
      </c>
      <c r="Z9" s="1">
        <f t="shared" si="6"/>
        <v>0</v>
      </c>
      <c r="AA9" s="1">
        <f t="shared" si="6"/>
        <v>0</v>
      </c>
      <c r="AB9" s="1">
        <f t="shared" si="6"/>
        <v>0</v>
      </c>
      <c r="AC9" s="1">
        <f t="shared" si="6"/>
        <v>0</v>
      </c>
      <c r="AD9" s="1">
        <f t="shared" si="6"/>
        <v>1</v>
      </c>
      <c r="AE9" s="1">
        <f t="shared" si="6"/>
        <v>0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  <c r="AJ9" s="1">
        <f t="shared" si="6"/>
        <v>0</v>
      </c>
      <c r="AK9" s="1">
        <f t="shared" si="6"/>
        <v>0</v>
      </c>
      <c r="AL9" s="1">
        <f t="shared" si="6"/>
        <v>0</v>
      </c>
    </row>
    <row r="10" spans="2:1006" outlineLevel="1" x14ac:dyDescent="0.55000000000000004"/>
    <row r="11" spans="2:1006" x14ac:dyDescent="0.55000000000000004">
      <c r="B11" s="9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</row>
    <row r="13" spans="2:1006" x14ac:dyDescent="0.55000000000000004">
      <c r="C13" s="1" t="s">
        <v>72</v>
      </c>
      <c r="G13" s="1">
        <v>0</v>
      </c>
      <c r="H13" s="1">
        <v>0</v>
      </c>
      <c r="I13" s="1">
        <v>3</v>
      </c>
      <c r="J13" s="1">
        <f>I13+3</f>
        <v>6</v>
      </c>
      <c r="K13" s="1">
        <f t="shared" ref="K13:P13" si="7">J13+3</f>
        <v>9</v>
      </c>
      <c r="L13" s="1">
        <f t="shared" si="7"/>
        <v>12</v>
      </c>
      <c r="M13" s="1">
        <f t="shared" si="7"/>
        <v>15</v>
      </c>
      <c r="N13" s="1">
        <f t="shared" si="7"/>
        <v>18</v>
      </c>
      <c r="O13" s="1">
        <f t="shared" si="7"/>
        <v>21</v>
      </c>
      <c r="P13" s="1">
        <f t="shared" si="7"/>
        <v>24</v>
      </c>
    </row>
    <row r="14" spans="2:1006" x14ac:dyDescent="0.55000000000000004">
      <c r="C14" s="1" t="s">
        <v>73</v>
      </c>
      <c r="I14" s="1">
        <v>30</v>
      </c>
      <c r="J14" s="1">
        <v>30</v>
      </c>
      <c r="K14" s="1">
        <v>30</v>
      </c>
      <c r="L14" s="1">
        <v>30</v>
      </c>
      <c r="M14" s="1">
        <v>30</v>
      </c>
      <c r="N14" s="1">
        <v>30</v>
      </c>
      <c r="O14" s="1">
        <v>30</v>
      </c>
    </row>
    <row r="16" spans="2:1006" x14ac:dyDescent="0.55000000000000004">
      <c r="C16" s="1" t="s">
        <v>75</v>
      </c>
      <c r="G16" s="1">
        <v>0</v>
      </c>
      <c r="H16" s="1">
        <f>G16+1</f>
        <v>1</v>
      </c>
      <c r="I16" s="1">
        <f t="shared" ref="I16:N16" si="8">H16+1</f>
        <v>2</v>
      </c>
      <c r="J16" s="1">
        <f t="shared" si="8"/>
        <v>3</v>
      </c>
      <c r="K16" s="1">
        <f t="shared" si="8"/>
        <v>4</v>
      </c>
      <c r="L16" s="1">
        <f t="shared" si="8"/>
        <v>5</v>
      </c>
      <c r="M16" s="1">
        <f t="shared" si="8"/>
        <v>6</v>
      </c>
      <c r="N16" s="1">
        <f t="shared" si="8"/>
        <v>7</v>
      </c>
    </row>
    <row r="17" spans="2:1006" x14ac:dyDescent="0.55000000000000004">
      <c r="C17" s="1" t="s">
        <v>76</v>
      </c>
      <c r="G17" s="1">
        <f>I13-H13</f>
        <v>3</v>
      </c>
      <c r="H17" s="1">
        <f t="shared" ref="H17:N17" si="9">J13-I13</f>
        <v>3</v>
      </c>
      <c r="I17" s="1">
        <f t="shared" si="9"/>
        <v>3</v>
      </c>
      <c r="J17" s="1">
        <f t="shared" si="9"/>
        <v>3</v>
      </c>
      <c r="K17" s="1">
        <f t="shared" si="9"/>
        <v>3</v>
      </c>
      <c r="L17" s="1">
        <f t="shared" si="9"/>
        <v>3</v>
      </c>
      <c r="M17" s="1">
        <f t="shared" si="9"/>
        <v>3</v>
      </c>
      <c r="N17" s="1">
        <f t="shared" si="9"/>
        <v>3</v>
      </c>
    </row>
    <row r="19" spans="2:1006" outlineLevel="1" x14ac:dyDescent="0.55000000000000004">
      <c r="C19" s="1" t="s">
        <v>17</v>
      </c>
      <c r="E19" s="7">
        <v>85</v>
      </c>
      <c r="H19" s="3">
        <f t="shared" ref="H19:AL19" si="10">$E$19*H8</f>
        <v>0</v>
      </c>
      <c r="I19" s="3">
        <f t="shared" si="10"/>
        <v>85</v>
      </c>
      <c r="J19" s="3">
        <f t="shared" si="10"/>
        <v>85</v>
      </c>
      <c r="K19" s="3">
        <f t="shared" si="10"/>
        <v>85</v>
      </c>
      <c r="L19" s="3">
        <f t="shared" si="10"/>
        <v>85</v>
      </c>
      <c r="M19" s="3">
        <f t="shared" si="10"/>
        <v>85</v>
      </c>
      <c r="N19" s="3">
        <f t="shared" si="10"/>
        <v>85</v>
      </c>
      <c r="O19" s="3">
        <f t="shared" si="10"/>
        <v>85</v>
      </c>
      <c r="P19" s="3">
        <f t="shared" si="10"/>
        <v>85</v>
      </c>
      <c r="Q19" s="3">
        <f t="shared" si="10"/>
        <v>85</v>
      </c>
      <c r="R19" s="3">
        <f t="shared" si="10"/>
        <v>85</v>
      </c>
      <c r="S19" s="3">
        <f t="shared" si="10"/>
        <v>85</v>
      </c>
      <c r="T19" s="3">
        <f t="shared" si="10"/>
        <v>85</v>
      </c>
      <c r="U19" s="3">
        <f t="shared" si="10"/>
        <v>85</v>
      </c>
      <c r="V19" s="3">
        <f t="shared" si="10"/>
        <v>85</v>
      </c>
      <c r="W19" s="3">
        <f t="shared" si="10"/>
        <v>85</v>
      </c>
      <c r="X19" s="3">
        <f t="shared" si="10"/>
        <v>85</v>
      </c>
      <c r="Y19" s="3">
        <f t="shared" si="10"/>
        <v>85</v>
      </c>
      <c r="Z19" s="3">
        <f t="shared" si="10"/>
        <v>85</v>
      </c>
      <c r="AA19" s="3">
        <f t="shared" si="10"/>
        <v>85</v>
      </c>
      <c r="AB19" s="3">
        <f t="shared" si="10"/>
        <v>85</v>
      </c>
      <c r="AC19" s="3">
        <f t="shared" si="10"/>
        <v>85</v>
      </c>
      <c r="AD19" s="3">
        <f t="shared" si="10"/>
        <v>85</v>
      </c>
      <c r="AE19" s="3">
        <f t="shared" si="10"/>
        <v>85</v>
      </c>
      <c r="AF19" s="3">
        <f t="shared" si="10"/>
        <v>85</v>
      </c>
      <c r="AG19" s="3">
        <f t="shared" si="10"/>
        <v>85</v>
      </c>
      <c r="AH19" s="3">
        <f t="shared" si="10"/>
        <v>85</v>
      </c>
      <c r="AI19" s="3">
        <f t="shared" si="10"/>
        <v>85</v>
      </c>
      <c r="AJ19" s="3">
        <f t="shared" si="10"/>
        <v>85</v>
      </c>
      <c r="AK19" s="3">
        <f t="shared" si="10"/>
        <v>85</v>
      </c>
      <c r="AL19" s="3">
        <f t="shared" si="10"/>
        <v>85</v>
      </c>
    </row>
    <row r="20" spans="2:1006" outlineLevel="1" x14ac:dyDescent="0.55000000000000004">
      <c r="C20" s="1" t="s">
        <v>4</v>
      </c>
      <c r="E20" s="7">
        <v>1000</v>
      </c>
      <c r="H20" s="3">
        <f t="shared" ref="H20:AL20" si="11">$E$20*H3</f>
        <v>1000</v>
      </c>
      <c r="I20" s="3">
        <f t="shared" si="11"/>
        <v>0</v>
      </c>
      <c r="J20" s="3">
        <f t="shared" si="11"/>
        <v>0</v>
      </c>
      <c r="K20" s="3">
        <f t="shared" si="11"/>
        <v>0</v>
      </c>
      <c r="L20" s="3">
        <f t="shared" si="11"/>
        <v>0</v>
      </c>
      <c r="M20" s="3">
        <f t="shared" si="11"/>
        <v>0</v>
      </c>
      <c r="N20" s="3">
        <f t="shared" si="11"/>
        <v>0</v>
      </c>
      <c r="O20" s="3">
        <f t="shared" si="11"/>
        <v>0</v>
      </c>
      <c r="P20" s="3">
        <f t="shared" si="11"/>
        <v>0</v>
      </c>
      <c r="Q20" s="3">
        <f t="shared" si="11"/>
        <v>0</v>
      </c>
      <c r="R20" s="3">
        <f t="shared" si="11"/>
        <v>0</v>
      </c>
      <c r="S20" s="3">
        <f t="shared" si="11"/>
        <v>0</v>
      </c>
      <c r="T20" s="3">
        <f t="shared" si="11"/>
        <v>0</v>
      </c>
      <c r="U20" s="3">
        <f t="shared" si="11"/>
        <v>0</v>
      </c>
      <c r="V20" s="3">
        <f t="shared" si="11"/>
        <v>0</v>
      </c>
      <c r="W20" s="3">
        <f t="shared" si="11"/>
        <v>0</v>
      </c>
      <c r="X20" s="3">
        <f t="shared" si="11"/>
        <v>0</v>
      </c>
      <c r="Y20" s="3">
        <f t="shared" si="11"/>
        <v>0</v>
      </c>
      <c r="Z20" s="3">
        <f t="shared" si="11"/>
        <v>0</v>
      </c>
      <c r="AA20" s="3">
        <f t="shared" si="11"/>
        <v>0</v>
      </c>
      <c r="AB20" s="3">
        <f t="shared" si="11"/>
        <v>0</v>
      </c>
      <c r="AC20" s="3">
        <f t="shared" si="11"/>
        <v>0</v>
      </c>
      <c r="AD20" s="3">
        <f t="shared" si="11"/>
        <v>0</v>
      </c>
      <c r="AE20" s="3">
        <f t="shared" si="11"/>
        <v>0</v>
      </c>
      <c r="AF20" s="3">
        <f t="shared" si="11"/>
        <v>0</v>
      </c>
      <c r="AG20" s="3">
        <f t="shared" si="11"/>
        <v>0</v>
      </c>
      <c r="AH20" s="3">
        <f t="shared" si="11"/>
        <v>0</v>
      </c>
      <c r="AI20" s="3">
        <f t="shared" si="11"/>
        <v>0</v>
      </c>
      <c r="AJ20" s="3">
        <f t="shared" si="11"/>
        <v>0</v>
      </c>
      <c r="AK20" s="3">
        <f t="shared" si="11"/>
        <v>0</v>
      </c>
      <c r="AL20" s="3">
        <f t="shared" si="11"/>
        <v>0</v>
      </c>
    </row>
    <row r="21" spans="2:1006" outlineLevel="1" x14ac:dyDescent="0.55000000000000004">
      <c r="C21" s="1" t="s">
        <v>1</v>
      </c>
      <c r="E21" s="7">
        <v>30</v>
      </c>
      <c r="F21" s="1" t="b">
        <v>1</v>
      </c>
      <c r="H21" s="4">
        <f>_xlfn.XLOOKUP(H2,13:13,14:14,0,0)*H4</f>
        <v>0</v>
      </c>
      <c r="I21" s="4">
        <f t="shared" ref="I21:AL21" si="12">_xlfn.XLOOKUP(I2,13:13,14:14,0,0)*I4</f>
        <v>0</v>
      </c>
      <c r="J21" s="4">
        <f t="shared" si="12"/>
        <v>0</v>
      </c>
      <c r="K21" s="4">
        <f t="shared" si="12"/>
        <v>30</v>
      </c>
      <c r="L21" s="4">
        <f t="shared" si="12"/>
        <v>0</v>
      </c>
      <c r="M21" s="4">
        <f t="shared" si="12"/>
        <v>0</v>
      </c>
      <c r="N21" s="4">
        <f t="shared" si="12"/>
        <v>30</v>
      </c>
      <c r="O21" s="4">
        <f t="shared" si="12"/>
        <v>0</v>
      </c>
      <c r="P21" s="4">
        <f t="shared" si="12"/>
        <v>0</v>
      </c>
      <c r="Q21" s="4">
        <f t="shared" si="12"/>
        <v>30</v>
      </c>
      <c r="R21" s="4">
        <f t="shared" si="12"/>
        <v>0</v>
      </c>
      <c r="S21" s="4">
        <f t="shared" si="12"/>
        <v>0</v>
      </c>
      <c r="T21" s="4">
        <f t="shared" si="12"/>
        <v>30</v>
      </c>
      <c r="U21" s="4">
        <f t="shared" si="12"/>
        <v>0</v>
      </c>
      <c r="V21" s="4">
        <f t="shared" si="12"/>
        <v>0</v>
      </c>
      <c r="W21" s="4">
        <f t="shared" si="12"/>
        <v>30</v>
      </c>
      <c r="X21" s="4">
        <f t="shared" si="12"/>
        <v>0</v>
      </c>
      <c r="Y21" s="4">
        <f t="shared" si="12"/>
        <v>0</v>
      </c>
      <c r="Z21" s="4">
        <f t="shared" si="12"/>
        <v>30</v>
      </c>
      <c r="AA21" s="4">
        <f t="shared" si="12"/>
        <v>0</v>
      </c>
      <c r="AB21" s="4">
        <f t="shared" si="12"/>
        <v>0</v>
      </c>
      <c r="AC21" s="4">
        <f t="shared" si="12"/>
        <v>30</v>
      </c>
      <c r="AD21" s="4">
        <f t="shared" si="12"/>
        <v>0</v>
      </c>
      <c r="AE21" s="4">
        <f t="shared" si="12"/>
        <v>0</v>
      </c>
      <c r="AF21" s="4">
        <f t="shared" si="12"/>
        <v>0</v>
      </c>
      <c r="AG21" s="4">
        <f t="shared" si="12"/>
        <v>0</v>
      </c>
      <c r="AH21" s="4">
        <f t="shared" si="12"/>
        <v>0</v>
      </c>
      <c r="AI21" s="4">
        <f t="shared" si="12"/>
        <v>0</v>
      </c>
      <c r="AJ21" s="4">
        <f t="shared" si="12"/>
        <v>0</v>
      </c>
      <c r="AK21" s="4">
        <f t="shared" si="12"/>
        <v>0</v>
      </c>
      <c r="AL21" s="4">
        <f t="shared" si="12"/>
        <v>0</v>
      </c>
    </row>
    <row r="22" spans="2:1006" outlineLevel="1" x14ac:dyDescent="0.55000000000000004">
      <c r="C22" s="1" t="s">
        <v>5</v>
      </c>
      <c r="E22" s="7">
        <v>200</v>
      </c>
      <c r="F22" s="1" t="b">
        <v>0</v>
      </c>
      <c r="H22" s="4">
        <f t="shared" ref="H22:AL22" si="13">$E22*$F22*H9</f>
        <v>0</v>
      </c>
      <c r="I22" s="4">
        <f t="shared" si="13"/>
        <v>0</v>
      </c>
      <c r="J22" s="4">
        <f t="shared" si="13"/>
        <v>0</v>
      </c>
      <c r="K22" s="4">
        <f t="shared" si="13"/>
        <v>0</v>
      </c>
      <c r="L22" s="4">
        <f t="shared" si="13"/>
        <v>0</v>
      </c>
      <c r="M22" s="4">
        <f t="shared" si="13"/>
        <v>0</v>
      </c>
      <c r="N22" s="4">
        <f t="shared" si="13"/>
        <v>0</v>
      </c>
      <c r="O22" s="4">
        <f t="shared" si="13"/>
        <v>0</v>
      </c>
      <c r="P22" s="4">
        <f t="shared" si="13"/>
        <v>0</v>
      </c>
      <c r="Q22" s="4">
        <f t="shared" si="13"/>
        <v>0</v>
      </c>
      <c r="R22" s="4">
        <f t="shared" si="13"/>
        <v>0</v>
      </c>
      <c r="S22" s="4">
        <f t="shared" si="13"/>
        <v>0</v>
      </c>
      <c r="T22" s="4">
        <f t="shared" si="13"/>
        <v>0</v>
      </c>
      <c r="U22" s="4">
        <f t="shared" si="13"/>
        <v>0</v>
      </c>
      <c r="V22" s="4">
        <f t="shared" si="13"/>
        <v>0</v>
      </c>
      <c r="W22" s="4">
        <f t="shared" si="13"/>
        <v>0</v>
      </c>
      <c r="X22" s="4">
        <f t="shared" si="13"/>
        <v>0</v>
      </c>
      <c r="Y22" s="4">
        <f t="shared" si="13"/>
        <v>0</v>
      </c>
      <c r="Z22" s="4">
        <f t="shared" si="13"/>
        <v>0</v>
      </c>
      <c r="AA22" s="4">
        <f t="shared" si="13"/>
        <v>0</v>
      </c>
      <c r="AB22" s="4">
        <f t="shared" si="13"/>
        <v>0</v>
      </c>
      <c r="AC22" s="4">
        <f t="shared" si="13"/>
        <v>0</v>
      </c>
      <c r="AD22" s="4">
        <f t="shared" si="13"/>
        <v>0</v>
      </c>
      <c r="AE22" s="4">
        <f t="shared" si="13"/>
        <v>0</v>
      </c>
      <c r="AF22" s="4">
        <f t="shared" si="13"/>
        <v>0</v>
      </c>
      <c r="AG22" s="4">
        <f t="shared" si="13"/>
        <v>0</v>
      </c>
      <c r="AH22" s="4">
        <f t="shared" si="13"/>
        <v>0</v>
      </c>
      <c r="AI22" s="4">
        <f t="shared" si="13"/>
        <v>0</v>
      </c>
      <c r="AJ22" s="4">
        <f t="shared" si="13"/>
        <v>0</v>
      </c>
      <c r="AK22" s="4">
        <f t="shared" si="13"/>
        <v>0</v>
      </c>
      <c r="AL22" s="4">
        <f t="shared" si="13"/>
        <v>0</v>
      </c>
    </row>
    <row r="23" spans="2:1006" outlineLevel="1" x14ac:dyDescent="0.55000000000000004">
      <c r="H23" s="4" t="e">
        <f t="shared" ref="H23:AL23" si="14">IF(H4,H5,NA())</f>
        <v>#N/A</v>
      </c>
      <c r="I23" s="4">
        <f t="shared" si="14"/>
        <v>1</v>
      </c>
      <c r="J23" s="4">
        <f t="shared" si="14"/>
        <v>2</v>
      </c>
      <c r="K23" s="4">
        <f t="shared" si="14"/>
        <v>3</v>
      </c>
      <c r="L23" s="4">
        <f t="shared" si="14"/>
        <v>4</v>
      </c>
      <c r="M23" s="4">
        <f t="shared" si="14"/>
        <v>5</v>
      </c>
      <c r="N23" s="4">
        <f t="shared" si="14"/>
        <v>6</v>
      </c>
      <c r="O23" s="4">
        <f t="shared" si="14"/>
        <v>7</v>
      </c>
      <c r="P23" s="4">
        <f t="shared" si="14"/>
        <v>8</v>
      </c>
      <c r="Q23" s="4">
        <f t="shared" si="14"/>
        <v>9</v>
      </c>
      <c r="R23" s="4">
        <f t="shared" si="14"/>
        <v>10</v>
      </c>
      <c r="S23" s="4">
        <f t="shared" si="14"/>
        <v>11</v>
      </c>
      <c r="T23" s="4">
        <f t="shared" si="14"/>
        <v>12</v>
      </c>
      <c r="U23" s="4">
        <f t="shared" si="14"/>
        <v>13</v>
      </c>
      <c r="V23" s="4">
        <f t="shared" si="14"/>
        <v>14</v>
      </c>
      <c r="W23" s="4">
        <f t="shared" si="14"/>
        <v>15</v>
      </c>
      <c r="X23" s="4">
        <f t="shared" si="14"/>
        <v>16</v>
      </c>
      <c r="Y23" s="4">
        <f t="shared" si="14"/>
        <v>17</v>
      </c>
      <c r="Z23" s="4">
        <f t="shared" si="14"/>
        <v>18</v>
      </c>
      <c r="AA23" s="4">
        <f t="shared" si="14"/>
        <v>19</v>
      </c>
      <c r="AB23" s="4">
        <f t="shared" si="14"/>
        <v>20</v>
      </c>
      <c r="AC23" s="4">
        <f t="shared" si="14"/>
        <v>21</v>
      </c>
      <c r="AD23" s="4">
        <f t="shared" si="14"/>
        <v>22</v>
      </c>
      <c r="AE23" s="4">
        <f t="shared" si="14"/>
        <v>23</v>
      </c>
      <c r="AF23" s="4">
        <f t="shared" si="14"/>
        <v>24</v>
      </c>
      <c r="AG23" s="4">
        <f t="shared" si="14"/>
        <v>25</v>
      </c>
      <c r="AH23" s="4">
        <f t="shared" si="14"/>
        <v>26</v>
      </c>
      <c r="AI23" s="4">
        <f t="shared" si="14"/>
        <v>27</v>
      </c>
      <c r="AJ23" s="4">
        <f t="shared" si="14"/>
        <v>28</v>
      </c>
      <c r="AK23" s="4">
        <f t="shared" si="14"/>
        <v>29</v>
      </c>
      <c r="AL23" s="4">
        <f t="shared" si="14"/>
        <v>30</v>
      </c>
    </row>
    <row r="24" spans="2:1006" outlineLevel="1" x14ac:dyDescent="0.55000000000000004">
      <c r="C24" s="1" t="s">
        <v>18</v>
      </c>
      <c r="H24" s="4">
        <f t="shared" ref="H24:AL24" si="15">H19-H21-H22</f>
        <v>0</v>
      </c>
      <c r="I24" s="4">
        <f t="shared" si="15"/>
        <v>85</v>
      </c>
      <c r="J24" s="4">
        <f t="shared" si="15"/>
        <v>85</v>
      </c>
      <c r="K24" s="4">
        <f t="shared" si="15"/>
        <v>55</v>
      </c>
      <c r="L24" s="4">
        <f t="shared" si="15"/>
        <v>85</v>
      </c>
      <c r="M24" s="4">
        <f t="shared" si="15"/>
        <v>85</v>
      </c>
      <c r="N24" s="4">
        <f t="shared" si="15"/>
        <v>55</v>
      </c>
      <c r="O24" s="4">
        <f t="shared" si="15"/>
        <v>85</v>
      </c>
      <c r="P24" s="4">
        <f t="shared" si="15"/>
        <v>85</v>
      </c>
      <c r="Q24" s="4">
        <f t="shared" si="15"/>
        <v>55</v>
      </c>
      <c r="R24" s="4">
        <f t="shared" si="15"/>
        <v>85</v>
      </c>
      <c r="S24" s="4">
        <f t="shared" si="15"/>
        <v>85</v>
      </c>
      <c r="T24" s="4">
        <f t="shared" si="15"/>
        <v>55</v>
      </c>
      <c r="U24" s="4">
        <f t="shared" si="15"/>
        <v>85</v>
      </c>
      <c r="V24" s="4">
        <f t="shared" si="15"/>
        <v>85</v>
      </c>
      <c r="W24" s="4">
        <f t="shared" si="15"/>
        <v>55</v>
      </c>
      <c r="X24" s="4">
        <f t="shared" si="15"/>
        <v>85</v>
      </c>
      <c r="Y24" s="4">
        <f t="shared" si="15"/>
        <v>85</v>
      </c>
      <c r="Z24" s="4">
        <f t="shared" si="15"/>
        <v>55</v>
      </c>
      <c r="AA24" s="4">
        <f t="shared" si="15"/>
        <v>85</v>
      </c>
      <c r="AB24" s="4">
        <f t="shared" si="15"/>
        <v>85</v>
      </c>
      <c r="AC24" s="4">
        <f t="shared" si="15"/>
        <v>55</v>
      </c>
      <c r="AD24" s="4">
        <f t="shared" si="15"/>
        <v>85</v>
      </c>
      <c r="AE24" s="4">
        <f t="shared" si="15"/>
        <v>85</v>
      </c>
      <c r="AF24" s="4">
        <f t="shared" si="15"/>
        <v>85</v>
      </c>
      <c r="AG24" s="4">
        <f t="shared" si="15"/>
        <v>85</v>
      </c>
      <c r="AH24" s="4">
        <f t="shared" si="15"/>
        <v>85</v>
      </c>
      <c r="AI24" s="4">
        <f t="shared" si="15"/>
        <v>85</v>
      </c>
      <c r="AJ24" s="4">
        <f t="shared" si="15"/>
        <v>85</v>
      </c>
      <c r="AK24" s="4">
        <f t="shared" si="15"/>
        <v>85</v>
      </c>
      <c r="AL24" s="4">
        <f t="shared" si="15"/>
        <v>85</v>
      </c>
    </row>
    <row r="25" spans="2:1006" outlineLevel="1" x14ac:dyDescent="0.55000000000000004"/>
    <row r="26" spans="2:1006" outlineLevel="1" x14ac:dyDescent="0.55000000000000004">
      <c r="C26" s="1" t="s">
        <v>6</v>
      </c>
      <c r="H26" s="4">
        <f>H24-H20</f>
        <v>-1000</v>
      </c>
      <c r="I26" s="4">
        <f t="shared" ref="I26:AL26" si="16">I24-I20</f>
        <v>85</v>
      </c>
      <c r="J26" s="4">
        <f t="shared" si="16"/>
        <v>85</v>
      </c>
      <c r="K26" s="4">
        <f t="shared" si="16"/>
        <v>55</v>
      </c>
      <c r="L26" s="4">
        <f t="shared" si="16"/>
        <v>85</v>
      </c>
      <c r="M26" s="4">
        <f t="shared" si="16"/>
        <v>85</v>
      </c>
      <c r="N26" s="4">
        <f t="shared" si="16"/>
        <v>55</v>
      </c>
      <c r="O26" s="4">
        <f t="shared" si="16"/>
        <v>85</v>
      </c>
      <c r="P26" s="4">
        <f t="shared" si="16"/>
        <v>85</v>
      </c>
      <c r="Q26" s="4">
        <f t="shared" si="16"/>
        <v>55</v>
      </c>
      <c r="R26" s="4">
        <f t="shared" si="16"/>
        <v>85</v>
      </c>
      <c r="S26" s="4">
        <f t="shared" si="16"/>
        <v>85</v>
      </c>
      <c r="T26" s="4">
        <f t="shared" si="16"/>
        <v>55</v>
      </c>
      <c r="U26" s="4">
        <f t="shared" si="16"/>
        <v>85</v>
      </c>
      <c r="V26" s="4">
        <f t="shared" si="16"/>
        <v>85</v>
      </c>
      <c r="W26" s="4">
        <f t="shared" si="16"/>
        <v>55</v>
      </c>
      <c r="X26" s="4">
        <f t="shared" si="16"/>
        <v>85</v>
      </c>
      <c r="Y26" s="4">
        <f t="shared" si="16"/>
        <v>85</v>
      </c>
      <c r="Z26" s="4">
        <f t="shared" si="16"/>
        <v>55</v>
      </c>
      <c r="AA26" s="4">
        <f t="shared" si="16"/>
        <v>85</v>
      </c>
      <c r="AB26" s="4">
        <f t="shared" si="16"/>
        <v>85</v>
      </c>
      <c r="AC26" s="4">
        <f t="shared" si="16"/>
        <v>55</v>
      </c>
      <c r="AD26" s="4">
        <f t="shared" si="16"/>
        <v>85</v>
      </c>
      <c r="AE26" s="4">
        <f t="shared" si="16"/>
        <v>85</v>
      </c>
      <c r="AF26" s="4">
        <f t="shared" si="16"/>
        <v>85</v>
      </c>
      <c r="AG26" s="4">
        <f t="shared" si="16"/>
        <v>85</v>
      </c>
      <c r="AH26" s="4">
        <f t="shared" si="16"/>
        <v>85</v>
      </c>
      <c r="AI26" s="4">
        <f t="shared" si="16"/>
        <v>85</v>
      </c>
      <c r="AJ26" s="4">
        <f t="shared" si="16"/>
        <v>85</v>
      </c>
      <c r="AK26" s="4">
        <f t="shared" si="16"/>
        <v>85</v>
      </c>
      <c r="AL26" s="4">
        <f t="shared" si="16"/>
        <v>85</v>
      </c>
    </row>
    <row r="27" spans="2:1006" outlineLevel="1" x14ac:dyDescent="0.55000000000000004">
      <c r="C27" s="1" t="s">
        <v>7</v>
      </c>
      <c r="E27" s="5">
        <f>IRR(H26:AL26)</f>
        <v>6.5396728164252016E-2</v>
      </c>
    </row>
    <row r="28" spans="2:1006" outlineLevel="1" x14ac:dyDescent="0.55000000000000004"/>
    <row r="29" spans="2:1006" x14ac:dyDescent="0.55000000000000004">
      <c r="B29" s="9" t="s">
        <v>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</row>
    <row r="30" spans="2:1006" outlineLevel="1" x14ac:dyDescent="0.55000000000000004">
      <c r="C30" s="1" t="s">
        <v>13</v>
      </c>
      <c r="E30" s="6">
        <v>20</v>
      </c>
    </row>
    <row r="31" spans="2:1006" outlineLevel="1" x14ac:dyDescent="0.55000000000000004"/>
    <row r="32" spans="2:1006" outlineLevel="1" x14ac:dyDescent="0.55000000000000004">
      <c r="C32" s="1" t="s">
        <v>9</v>
      </c>
      <c r="E32" s="1" t="b">
        <v>1</v>
      </c>
    </row>
    <row r="33" spans="2:1006" outlineLevel="1" x14ac:dyDescent="0.55000000000000004">
      <c r="C33" s="1" t="s">
        <v>10</v>
      </c>
      <c r="E33" s="8">
        <v>0.8</v>
      </c>
    </row>
    <row r="34" spans="2:1006" outlineLevel="1" x14ac:dyDescent="0.55000000000000004">
      <c r="C34" s="1" t="s">
        <v>11</v>
      </c>
      <c r="E34" s="1" t="b">
        <f>NOT(E32)</f>
        <v>0</v>
      </c>
    </row>
    <row r="35" spans="2:1006" outlineLevel="1" x14ac:dyDescent="0.55000000000000004">
      <c r="C35" s="1" t="s">
        <v>12</v>
      </c>
      <c r="E35" s="6">
        <v>1.3</v>
      </c>
    </row>
    <row r="36" spans="2:1006" outlineLevel="1" x14ac:dyDescent="0.55000000000000004"/>
    <row r="37" spans="2:1006" outlineLevel="1" x14ac:dyDescent="0.55000000000000004">
      <c r="C37" s="1" t="s">
        <v>14</v>
      </c>
      <c r="E37" s="8">
        <v>0.05</v>
      </c>
    </row>
    <row r="38" spans="2:1006" outlineLevel="1" x14ac:dyDescent="0.55000000000000004"/>
    <row r="39" spans="2:1006" x14ac:dyDescent="0.55000000000000004">
      <c r="B39" s="9" t="s">
        <v>71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</row>
    <row r="40" spans="2:1006" outlineLevel="1" x14ac:dyDescent="0.55000000000000004">
      <c r="C40" s="1" t="s">
        <v>19</v>
      </c>
      <c r="E40" s="1">
        <f>E30</f>
        <v>20</v>
      </c>
      <c r="H40" s="1">
        <f t="shared" ref="H40:AL40" si="17">(AND(H4,H2&lt;=$E$40))*1</f>
        <v>0</v>
      </c>
      <c r="I40" s="1">
        <f t="shared" si="17"/>
        <v>1</v>
      </c>
      <c r="J40" s="1">
        <f t="shared" si="17"/>
        <v>1</v>
      </c>
      <c r="K40" s="1">
        <f t="shared" si="17"/>
        <v>1</v>
      </c>
      <c r="L40" s="1">
        <f t="shared" si="17"/>
        <v>1</v>
      </c>
      <c r="M40" s="1">
        <f t="shared" si="17"/>
        <v>1</v>
      </c>
      <c r="N40" s="1">
        <f t="shared" si="17"/>
        <v>1</v>
      </c>
      <c r="O40" s="1">
        <f t="shared" si="17"/>
        <v>1</v>
      </c>
      <c r="P40" s="1">
        <f t="shared" si="17"/>
        <v>1</v>
      </c>
      <c r="Q40" s="1">
        <f t="shared" si="17"/>
        <v>1</v>
      </c>
      <c r="R40" s="1">
        <f t="shared" si="17"/>
        <v>1</v>
      </c>
      <c r="S40" s="1">
        <f t="shared" si="17"/>
        <v>1</v>
      </c>
      <c r="T40" s="1">
        <f t="shared" si="17"/>
        <v>1</v>
      </c>
      <c r="U40" s="1">
        <f t="shared" si="17"/>
        <v>1</v>
      </c>
      <c r="V40" s="1">
        <f t="shared" si="17"/>
        <v>1</v>
      </c>
      <c r="W40" s="1">
        <f t="shared" si="17"/>
        <v>1</v>
      </c>
      <c r="X40" s="1">
        <f t="shared" si="17"/>
        <v>1</v>
      </c>
      <c r="Y40" s="1">
        <f t="shared" si="17"/>
        <v>1</v>
      </c>
      <c r="Z40" s="1">
        <f t="shared" si="17"/>
        <v>1</v>
      </c>
      <c r="AA40" s="1">
        <f t="shared" si="17"/>
        <v>1</v>
      </c>
      <c r="AB40" s="1">
        <f t="shared" si="17"/>
        <v>1</v>
      </c>
      <c r="AC40" s="1">
        <f t="shared" si="17"/>
        <v>0</v>
      </c>
      <c r="AD40" s="1">
        <f t="shared" si="17"/>
        <v>0</v>
      </c>
      <c r="AE40" s="1">
        <f t="shared" si="17"/>
        <v>0</v>
      </c>
      <c r="AF40" s="1">
        <f t="shared" si="17"/>
        <v>0</v>
      </c>
      <c r="AG40" s="1">
        <f t="shared" si="17"/>
        <v>0</v>
      </c>
      <c r="AH40" s="1">
        <f t="shared" si="17"/>
        <v>0</v>
      </c>
      <c r="AI40" s="1">
        <f t="shared" si="17"/>
        <v>0</v>
      </c>
      <c r="AJ40" s="1">
        <f t="shared" si="17"/>
        <v>0</v>
      </c>
      <c r="AK40" s="1">
        <f t="shared" si="17"/>
        <v>0</v>
      </c>
      <c r="AL40" s="1">
        <f t="shared" si="17"/>
        <v>0</v>
      </c>
    </row>
    <row r="41" spans="2:1006" outlineLevel="1" x14ac:dyDescent="0.55000000000000004">
      <c r="C41" s="1" t="s">
        <v>22</v>
      </c>
      <c r="H41" s="3" t="b">
        <f>IF(H40,H24)</f>
        <v>0</v>
      </c>
      <c r="I41" s="3">
        <f t="shared" ref="I41:AL41" si="18">IF(I40,I24)</f>
        <v>85</v>
      </c>
      <c r="J41" s="3">
        <f t="shared" si="18"/>
        <v>85</v>
      </c>
      <c r="K41" s="3">
        <f t="shared" si="18"/>
        <v>55</v>
      </c>
      <c r="L41" s="3">
        <f t="shared" si="18"/>
        <v>85</v>
      </c>
      <c r="M41" s="3">
        <f t="shared" si="18"/>
        <v>85</v>
      </c>
      <c r="N41" s="3">
        <f t="shared" si="18"/>
        <v>55</v>
      </c>
      <c r="O41" s="3">
        <f t="shared" si="18"/>
        <v>85</v>
      </c>
      <c r="P41" s="3">
        <f t="shared" si="18"/>
        <v>85</v>
      </c>
      <c r="Q41" s="3">
        <f t="shared" si="18"/>
        <v>55</v>
      </c>
      <c r="R41" s="3">
        <f t="shared" si="18"/>
        <v>85</v>
      </c>
      <c r="S41" s="3">
        <f t="shared" si="18"/>
        <v>85</v>
      </c>
      <c r="T41" s="3">
        <f t="shared" si="18"/>
        <v>55</v>
      </c>
      <c r="U41" s="3">
        <f t="shared" si="18"/>
        <v>85</v>
      </c>
      <c r="V41" s="3">
        <f t="shared" si="18"/>
        <v>85</v>
      </c>
      <c r="W41" s="3">
        <f t="shared" si="18"/>
        <v>55</v>
      </c>
      <c r="X41" s="3">
        <f t="shared" si="18"/>
        <v>85</v>
      </c>
      <c r="Y41" s="3">
        <f t="shared" si="18"/>
        <v>85</v>
      </c>
      <c r="Z41" s="3">
        <f t="shared" si="18"/>
        <v>55</v>
      </c>
      <c r="AA41" s="3">
        <f t="shared" si="18"/>
        <v>85</v>
      </c>
      <c r="AB41" s="3">
        <f t="shared" si="18"/>
        <v>85</v>
      </c>
      <c r="AC41" s="3" t="b">
        <f t="shared" si="18"/>
        <v>0</v>
      </c>
      <c r="AD41" s="3" t="b">
        <f t="shared" si="18"/>
        <v>0</v>
      </c>
      <c r="AE41" s="3" t="b">
        <f t="shared" si="18"/>
        <v>0</v>
      </c>
      <c r="AF41" s="3" t="b">
        <f t="shared" si="18"/>
        <v>0</v>
      </c>
      <c r="AG41" s="3" t="b">
        <f t="shared" si="18"/>
        <v>0</v>
      </c>
      <c r="AH41" s="3" t="b">
        <f t="shared" si="18"/>
        <v>0</v>
      </c>
      <c r="AI41" s="3" t="b">
        <f t="shared" si="18"/>
        <v>0</v>
      </c>
      <c r="AJ41" s="3" t="b">
        <f t="shared" si="18"/>
        <v>0</v>
      </c>
      <c r="AK41" s="3" t="b">
        <f t="shared" si="18"/>
        <v>0</v>
      </c>
      <c r="AL41" s="3" t="b">
        <f t="shared" si="18"/>
        <v>0</v>
      </c>
    </row>
    <row r="42" spans="2:1006" outlineLevel="1" x14ac:dyDescent="0.55000000000000004">
      <c r="C42" s="1" t="s">
        <v>23</v>
      </c>
      <c r="E42" s="5">
        <f>E37</f>
        <v>0.05</v>
      </c>
      <c r="F42" s="3">
        <f>NPV(E42,H41:AL41)</f>
        <v>948.046766640241</v>
      </c>
    </row>
    <row r="43" spans="2:1006" outlineLevel="1" x14ac:dyDescent="0.55000000000000004">
      <c r="C43" s="1" t="s">
        <v>26</v>
      </c>
      <c r="E43" s="5">
        <f>E33</f>
        <v>0.8</v>
      </c>
    </row>
    <row r="44" spans="2:1006" outlineLevel="1" x14ac:dyDescent="0.55000000000000004">
      <c r="C44" s="1" t="s">
        <v>24</v>
      </c>
      <c r="E44" s="4">
        <f>E43*E20</f>
        <v>800</v>
      </c>
      <c r="F44" s="13">
        <f>-PMT(E42,E40,E44)</f>
        <v>64.194069752553048</v>
      </c>
    </row>
    <row r="45" spans="2:1006" outlineLevel="1" x14ac:dyDescent="0.55000000000000004">
      <c r="C45" s="1" t="s">
        <v>25</v>
      </c>
      <c r="E45" s="3">
        <f>F42/E44</f>
        <v>1.1850584583003012</v>
      </c>
    </row>
    <row r="46" spans="2:1006" outlineLevel="1" x14ac:dyDescent="0.55000000000000004"/>
    <row r="47" spans="2:1006" outlineLevel="1" x14ac:dyDescent="0.55000000000000004">
      <c r="C47" s="1" t="s">
        <v>27</v>
      </c>
      <c r="E47" s="3">
        <f>F44</f>
        <v>64.194069752553048</v>
      </c>
      <c r="H47" s="4" t="b">
        <f>IF(H41,$E$47*H40)</f>
        <v>0</v>
      </c>
      <c r="I47" s="4">
        <f t="shared" ref="I47:AL47" si="19">IF(I41,$E$47*I40)</f>
        <v>64.194069752553048</v>
      </c>
      <c r="J47" s="4">
        <f t="shared" si="19"/>
        <v>64.194069752553048</v>
      </c>
      <c r="K47" s="4">
        <f t="shared" si="19"/>
        <v>64.194069752553048</v>
      </c>
      <c r="L47" s="4">
        <f t="shared" si="19"/>
        <v>64.194069752553048</v>
      </c>
      <c r="M47" s="4">
        <f t="shared" si="19"/>
        <v>64.194069752553048</v>
      </c>
      <c r="N47" s="4">
        <f t="shared" si="19"/>
        <v>64.194069752553048</v>
      </c>
      <c r="O47" s="4">
        <f t="shared" si="19"/>
        <v>64.194069752553048</v>
      </c>
      <c r="P47" s="4">
        <f t="shared" si="19"/>
        <v>64.194069752553048</v>
      </c>
      <c r="Q47" s="4">
        <f t="shared" si="19"/>
        <v>64.194069752553048</v>
      </c>
      <c r="R47" s="4">
        <f t="shared" si="19"/>
        <v>64.194069752553048</v>
      </c>
      <c r="S47" s="4">
        <f t="shared" si="19"/>
        <v>64.194069752553048</v>
      </c>
      <c r="T47" s="4">
        <f t="shared" si="19"/>
        <v>64.194069752553048</v>
      </c>
      <c r="U47" s="4">
        <f t="shared" si="19"/>
        <v>64.194069752553048</v>
      </c>
      <c r="V47" s="4">
        <f t="shared" si="19"/>
        <v>64.194069752553048</v>
      </c>
      <c r="W47" s="4">
        <f t="shared" si="19"/>
        <v>64.194069752553048</v>
      </c>
      <c r="X47" s="4">
        <f t="shared" si="19"/>
        <v>64.194069752553048</v>
      </c>
      <c r="Y47" s="4">
        <f t="shared" si="19"/>
        <v>64.194069752553048</v>
      </c>
      <c r="Z47" s="4">
        <f t="shared" si="19"/>
        <v>64.194069752553048</v>
      </c>
      <c r="AA47" s="4">
        <f t="shared" si="19"/>
        <v>64.194069752553048</v>
      </c>
      <c r="AB47" s="4">
        <f t="shared" si="19"/>
        <v>64.194069752553048</v>
      </c>
      <c r="AC47" s="4" t="b">
        <f t="shared" si="19"/>
        <v>0</v>
      </c>
      <c r="AD47" s="4" t="b">
        <f t="shared" si="19"/>
        <v>0</v>
      </c>
      <c r="AE47" s="4" t="b">
        <f t="shared" si="19"/>
        <v>0</v>
      </c>
      <c r="AF47" s="4" t="b">
        <f t="shared" si="19"/>
        <v>0</v>
      </c>
      <c r="AG47" s="4" t="b">
        <f t="shared" si="19"/>
        <v>0</v>
      </c>
      <c r="AH47" s="4" t="b">
        <f t="shared" si="19"/>
        <v>0</v>
      </c>
      <c r="AI47" s="4" t="b">
        <f t="shared" si="19"/>
        <v>0</v>
      </c>
      <c r="AJ47" s="4" t="b">
        <f t="shared" si="19"/>
        <v>0</v>
      </c>
      <c r="AK47" s="4" t="b">
        <f t="shared" si="19"/>
        <v>0</v>
      </c>
      <c r="AL47" s="4" t="b">
        <f t="shared" si="19"/>
        <v>0</v>
      </c>
    </row>
    <row r="48" spans="2:1006" outlineLevel="1" x14ac:dyDescent="0.55000000000000004"/>
    <row r="49" spans="2:1006" outlineLevel="1" x14ac:dyDescent="0.55000000000000004">
      <c r="C49" s="1" t="s">
        <v>28</v>
      </c>
      <c r="I49" s="4">
        <f>H51</f>
        <v>800</v>
      </c>
      <c r="J49" s="4">
        <f t="shared" ref="J49:AL49" si="20">I51</f>
        <v>767.8059302474469</v>
      </c>
      <c r="K49" s="4">
        <f t="shared" si="20"/>
        <v>734.32409770479171</v>
      </c>
      <c r="L49" s="4">
        <f t="shared" si="20"/>
        <v>699.50299186043037</v>
      </c>
      <c r="M49" s="4">
        <f t="shared" si="20"/>
        <v>663.28904178229459</v>
      </c>
      <c r="N49" s="4">
        <f t="shared" si="20"/>
        <v>625.62653370103328</v>
      </c>
      <c r="O49" s="4">
        <f t="shared" si="20"/>
        <v>586.45752529652157</v>
      </c>
      <c r="P49" s="4">
        <f t="shared" si="20"/>
        <v>545.72175655582942</v>
      </c>
      <c r="Q49" s="4">
        <f t="shared" si="20"/>
        <v>503.35655706550955</v>
      </c>
      <c r="R49" s="4">
        <f t="shared" si="20"/>
        <v>459.2967495955769</v>
      </c>
      <c r="S49" s="4">
        <f t="shared" si="20"/>
        <v>413.4745498268469</v>
      </c>
      <c r="T49" s="4">
        <f t="shared" si="20"/>
        <v>365.81946206736774</v>
      </c>
      <c r="U49" s="4">
        <f t="shared" si="20"/>
        <v>316.25817079750942</v>
      </c>
      <c r="V49" s="4">
        <f t="shared" si="20"/>
        <v>264.71442787685675</v>
      </c>
      <c r="W49" s="4">
        <f t="shared" si="20"/>
        <v>211.10893523937796</v>
      </c>
      <c r="X49" s="4">
        <f t="shared" si="20"/>
        <v>155.35922289640001</v>
      </c>
      <c r="Y49" s="4">
        <f t="shared" si="20"/>
        <v>97.379522059702964</v>
      </c>
      <c r="Z49" s="4">
        <f t="shared" si="20"/>
        <v>37.080633189538034</v>
      </c>
      <c r="AA49" s="4">
        <f t="shared" si="20"/>
        <v>-25.630211235433492</v>
      </c>
      <c r="AB49" s="4">
        <f t="shared" si="20"/>
        <v>-90.849489437403875</v>
      </c>
      <c r="AC49" s="4">
        <f t="shared" si="20"/>
        <v>-158.67753876745309</v>
      </c>
      <c r="AD49" s="4">
        <f t="shared" si="20"/>
        <v>-165.0246403181512</v>
      </c>
      <c r="AE49" s="4">
        <f t="shared" si="20"/>
        <v>-171.62562593087725</v>
      </c>
      <c r="AF49" s="4">
        <f t="shared" si="20"/>
        <v>-178.49065096811233</v>
      </c>
      <c r="AG49" s="4">
        <f t="shared" si="20"/>
        <v>-185.63027700683682</v>
      </c>
      <c r="AH49" s="4">
        <f t="shared" si="20"/>
        <v>-193.05548808711029</v>
      </c>
      <c r="AI49" s="4">
        <f t="shared" si="20"/>
        <v>-200.77770761059469</v>
      </c>
      <c r="AJ49" s="4">
        <f t="shared" si="20"/>
        <v>-208.80881591501847</v>
      </c>
      <c r="AK49" s="4">
        <f t="shared" si="20"/>
        <v>-217.1611685516192</v>
      </c>
      <c r="AL49" s="4">
        <f t="shared" si="20"/>
        <v>-225.84761529368396</v>
      </c>
    </row>
    <row r="50" spans="2:1006" outlineLevel="1" x14ac:dyDescent="0.55000000000000004">
      <c r="C50" s="1" t="s">
        <v>29</v>
      </c>
      <c r="I50" s="4">
        <f>I47-I52</f>
        <v>32.194069752553048</v>
      </c>
      <c r="J50" s="4">
        <f t="shared" ref="J50:AL50" si="21">J47-J52</f>
        <v>33.48183254265517</v>
      </c>
      <c r="K50" s="4">
        <f t="shared" si="21"/>
        <v>34.821105844361384</v>
      </c>
      <c r="L50" s="4">
        <f t="shared" si="21"/>
        <v>36.213950078135838</v>
      </c>
      <c r="M50" s="4">
        <f t="shared" si="21"/>
        <v>37.662508081261265</v>
      </c>
      <c r="N50" s="4">
        <f t="shared" si="21"/>
        <v>39.169008404511715</v>
      </c>
      <c r="O50" s="4">
        <f t="shared" si="21"/>
        <v>40.73576874069218</v>
      </c>
      <c r="P50" s="4">
        <f t="shared" si="21"/>
        <v>42.365199490319867</v>
      </c>
      <c r="Q50" s="4">
        <f t="shared" si="21"/>
        <v>44.059807469932665</v>
      </c>
      <c r="R50" s="4">
        <f t="shared" si="21"/>
        <v>45.822199768729973</v>
      </c>
      <c r="S50" s="4">
        <f t="shared" si="21"/>
        <v>47.655087759479173</v>
      </c>
      <c r="T50" s="4">
        <f t="shared" si="21"/>
        <v>49.561291269858337</v>
      </c>
      <c r="U50" s="4">
        <f t="shared" si="21"/>
        <v>51.543742920652669</v>
      </c>
      <c r="V50" s="4">
        <f t="shared" si="21"/>
        <v>53.605492637478775</v>
      </c>
      <c r="W50" s="4">
        <f t="shared" si="21"/>
        <v>55.749712342977929</v>
      </c>
      <c r="X50" s="4">
        <f t="shared" si="21"/>
        <v>57.979700836697049</v>
      </c>
      <c r="Y50" s="4">
        <f t="shared" si="21"/>
        <v>60.29888887016493</v>
      </c>
      <c r="Z50" s="4">
        <f t="shared" si="21"/>
        <v>62.710844424971526</v>
      </c>
      <c r="AA50" s="4">
        <f t="shared" si="21"/>
        <v>65.219278201970383</v>
      </c>
      <c r="AB50" s="4">
        <f t="shared" si="21"/>
        <v>67.828049330049197</v>
      </c>
      <c r="AC50" s="4">
        <f t="shared" si="21"/>
        <v>6.3471015506981239</v>
      </c>
      <c r="AD50" s="4">
        <f t="shared" si="21"/>
        <v>6.6009856127260482</v>
      </c>
      <c r="AE50" s="4">
        <f t="shared" si="21"/>
        <v>6.8650250372350898</v>
      </c>
      <c r="AF50" s="4">
        <f t="shared" si="21"/>
        <v>7.1396260387244936</v>
      </c>
      <c r="AG50" s="4">
        <f t="shared" si="21"/>
        <v>7.4252110802734732</v>
      </c>
      <c r="AH50" s="4">
        <f t="shared" si="21"/>
        <v>7.7222195234844122</v>
      </c>
      <c r="AI50" s="4">
        <f t="shared" si="21"/>
        <v>8.0311083044237872</v>
      </c>
      <c r="AJ50" s="4">
        <f t="shared" si="21"/>
        <v>8.3523526366007381</v>
      </c>
      <c r="AK50" s="4">
        <f t="shared" si="21"/>
        <v>8.6864467420647689</v>
      </c>
      <c r="AL50" s="4">
        <f t="shared" si="21"/>
        <v>9.0339046117473583</v>
      </c>
    </row>
    <row r="51" spans="2:1006" outlineLevel="1" x14ac:dyDescent="0.55000000000000004">
      <c r="C51" s="14" t="s">
        <v>30</v>
      </c>
      <c r="D51" s="14"/>
      <c r="E51" s="14"/>
      <c r="F51" s="14"/>
      <c r="G51" s="14"/>
      <c r="H51" s="16">
        <f>E44</f>
        <v>800</v>
      </c>
      <c r="I51" s="16">
        <f>I49-I50</f>
        <v>767.8059302474469</v>
      </c>
      <c r="J51" s="16">
        <f t="shared" ref="J51:AL51" si="22">J49-J50</f>
        <v>734.32409770479171</v>
      </c>
      <c r="K51" s="16">
        <f t="shared" si="22"/>
        <v>699.50299186043037</v>
      </c>
      <c r="L51" s="16">
        <f t="shared" si="22"/>
        <v>663.28904178229459</v>
      </c>
      <c r="M51" s="16">
        <f t="shared" si="22"/>
        <v>625.62653370103328</v>
      </c>
      <c r="N51" s="16">
        <f t="shared" si="22"/>
        <v>586.45752529652157</v>
      </c>
      <c r="O51" s="16">
        <f t="shared" si="22"/>
        <v>545.72175655582942</v>
      </c>
      <c r="P51" s="16">
        <f t="shared" si="22"/>
        <v>503.35655706550955</v>
      </c>
      <c r="Q51" s="16">
        <f t="shared" si="22"/>
        <v>459.2967495955769</v>
      </c>
      <c r="R51" s="16">
        <f t="shared" si="22"/>
        <v>413.4745498268469</v>
      </c>
      <c r="S51" s="16">
        <f t="shared" si="22"/>
        <v>365.81946206736774</v>
      </c>
      <c r="T51" s="16">
        <f t="shared" si="22"/>
        <v>316.25817079750942</v>
      </c>
      <c r="U51" s="16">
        <f t="shared" si="22"/>
        <v>264.71442787685675</v>
      </c>
      <c r="V51" s="16">
        <f t="shared" si="22"/>
        <v>211.10893523937796</v>
      </c>
      <c r="W51" s="16">
        <f t="shared" si="22"/>
        <v>155.35922289640001</v>
      </c>
      <c r="X51" s="16">
        <f t="shared" si="22"/>
        <v>97.379522059702964</v>
      </c>
      <c r="Y51" s="16">
        <f t="shared" si="22"/>
        <v>37.080633189538034</v>
      </c>
      <c r="Z51" s="16">
        <f t="shared" si="22"/>
        <v>-25.630211235433492</v>
      </c>
      <c r="AA51" s="16">
        <f t="shared" si="22"/>
        <v>-90.849489437403875</v>
      </c>
      <c r="AB51" s="16">
        <f t="shared" si="22"/>
        <v>-158.67753876745309</v>
      </c>
      <c r="AC51" s="16">
        <f t="shared" si="22"/>
        <v>-165.0246403181512</v>
      </c>
      <c r="AD51" s="16">
        <f t="shared" si="22"/>
        <v>-171.62562593087725</v>
      </c>
      <c r="AE51" s="16">
        <f t="shared" si="22"/>
        <v>-178.49065096811233</v>
      </c>
      <c r="AF51" s="16">
        <f t="shared" si="22"/>
        <v>-185.63027700683682</v>
      </c>
      <c r="AG51" s="16">
        <f t="shared" si="22"/>
        <v>-193.05548808711029</v>
      </c>
      <c r="AH51" s="16">
        <f t="shared" si="22"/>
        <v>-200.77770761059469</v>
      </c>
      <c r="AI51" s="16">
        <f t="shared" si="22"/>
        <v>-208.80881591501847</v>
      </c>
      <c r="AJ51" s="16">
        <f t="shared" si="22"/>
        <v>-217.1611685516192</v>
      </c>
      <c r="AK51" s="16">
        <f t="shared" si="22"/>
        <v>-225.84761529368396</v>
      </c>
      <c r="AL51" s="16">
        <f t="shared" si="22"/>
        <v>-234.8815199054313</v>
      </c>
    </row>
    <row r="52" spans="2:1006" outlineLevel="1" x14ac:dyDescent="0.55000000000000004">
      <c r="C52" s="1" t="s">
        <v>31</v>
      </c>
      <c r="E52" s="5">
        <v>0.04</v>
      </c>
      <c r="I52" s="4">
        <f>I49*$E$52</f>
        <v>32</v>
      </c>
      <c r="J52" s="4">
        <f t="shared" ref="J52:AL52" si="23">J49*$E$52</f>
        <v>30.712237209897875</v>
      </c>
      <c r="K52" s="4">
        <f t="shared" si="23"/>
        <v>29.372963908191668</v>
      </c>
      <c r="L52" s="4">
        <f t="shared" si="23"/>
        <v>27.980119674417214</v>
      </c>
      <c r="M52" s="4">
        <f t="shared" si="23"/>
        <v>26.531561671291783</v>
      </c>
      <c r="N52" s="4">
        <f t="shared" si="23"/>
        <v>25.025061348041334</v>
      </c>
      <c r="O52" s="4">
        <f t="shared" si="23"/>
        <v>23.458301011860865</v>
      </c>
      <c r="P52" s="4">
        <f t="shared" si="23"/>
        <v>21.828870262233178</v>
      </c>
      <c r="Q52" s="4">
        <f t="shared" si="23"/>
        <v>20.134262282620384</v>
      </c>
      <c r="R52" s="4">
        <f t="shared" si="23"/>
        <v>18.371869983823075</v>
      </c>
      <c r="S52" s="4">
        <f t="shared" si="23"/>
        <v>16.538981993073875</v>
      </c>
      <c r="T52" s="4">
        <f t="shared" si="23"/>
        <v>14.632778482694709</v>
      </c>
      <c r="U52" s="4">
        <f t="shared" si="23"/>
        <v>12.650326831900378</v>
      </c>
      <c r="V52" s="4">
        <f t="shared" si="23"/>
        <v>10.588577115074271</v>
      </c>
      <c r="W52" s="4">
        <f t="shared" si="23"/>
        <v>8.4443574095751188</v>
      </c>
      <c r="X52" s="4">
        <f t="shared" si="23"/>
        <v>6.2143689158560003</v>
      </c>
      <c r="Y52" s="4">
        <f t="shared" si="23"/>
        <v>3.8951808823881184</v>
      </c>
      <c r="Z52" s="4">
        <f t="shared" si="23"/>
        <v>1.4832253275815215</v>
      </c>
      <c r="AA52" s="4">
        <f t="shared" si="23"/>
        <v>-1.0252084494173397</v>
      </c>
      <c r="AB52" s="4">
        <f t="shared" si="23"/>
        <v>-3.633979577496155</v>
      </c>
      <c r="AC52" s="4">
        <f t="shared" si="23"/>
        <v>-6.3471015506981239</v>
      </c>
      <c r="AD52" s="4">
        <f t="shared" si="23"/>
        <v>-6.6009856127260482</v>
      </c>
      <c r="AE52" s="4">
        <f t="shared" si="23"/>
        <v>-6.8650250372350898</v>
      </c>
      <c r="AF52" s="4">
        <f t="shared" si="23"/>
        <v>-7.1396260387244936</v>
      </c>
      <c r="AG52" s="4">
        <f t="shared" si="23"/>
        <v>-7.4252110802734732</v>
      </c>
      <c r="AH52" s="4">
        <f t="shared" si="23"/>
        <v>-7.7222195234844122</v>
      </c>
      <c r="AI52" s="4">
        <f t="shared" si="23"/>
        <v>-8.0311083044237872</v>
      </c>
      <c r="AJ52" s="4">
        <f t="shared" si="23"/>
        <v>-8.3523526366007381</v>
      </c>
      <c r="AK52" s="4">
        <f t="shared" si="23"/>
        <v>-8.6864467420647689</v>
      </c>
      <c r="AL52" s="4">
        <f t="shared" si="23"/>
        <v>-9.0339046117473583</v>
      </c>
    </row>
    <row r="53" spans="2:1006" outlineLevel="1" x14ac:dyDescent="0.55000000000000004"/>
    <row r="54" spans="2:1006" outlineLevel="1" x14ac:dyDescent="0.55000000000000004">
      <c r="C54" s="1" t="s">
        <v>41</v>
      </c>
      <c r="I54" s="4">
        <f t="shared" ref="I54:AL54" si="24">I52+I50</f>
        <v>64.194069752553048</v>
      </c>
      <c r="J54" s="4">
        <f t="shared" si="24"/>
        <v>64.194069752553048</v>
      </c>
      <c r="K54" s="4">
        <f t="shared" si="24"/>
        <v>64.194069752553048</v>
      </c>
      <c r="L54" s="4">
        <f t="shared" si="24"/>
        <v>64.194069752553048</v>
      </c>
      <c r="M54" s="4">
        <f t="shared" si="24"/>
        <v>64.194069752553048</v>
      </c>
      <c r="N54" s="4">
        <f t="shared" si="24"/>
        <v>64.194069752553048</v>
      </c>
      <c r="O54" s="4">
        <f t="shared" si="24"/>
        <v>64.194069752553048</v>
      </c>
      <c r="P54" s="4">
        <f t="shared" si="24"/>
        <v>64.194069752553048</v>
      </c>
      <c r="Q54" s="4">
        <f t="shared" si="24"/>
        <v>64.194069752553048</v>
      </c>
      <c r="R54" s="4">
        <f t="shared" si="24"/>
        <v>64.194069752553048</v>
      </c>
      <c r="S54" s="4">
        <f t="shared" si="24"/>
        <v>64.194069752553048</v>
      </c>
      <c r="T54" s="4">
        <f t="shared" si="24"/>
        <v>64.194069752553048</v>
      </c>
      <c r="U54" s="4">
        <f t="shared" si="24"/>
        <v>64.194069752553048</v>
      </c>
      <c r="V54" s="4">
        <f t="shared" si="24"/>
        <v>64.194069752553048</v>
      </c>
      <c r="W54" s="4">
        <f t="shared" si="24"/>
        <v>64.194069752553048</v>
      </c>
      <c r="X54" s="4">
        <f t="shared" si="24"/>
        <v>64.194069752553048</v>
      </c>
      <c r="Y54" s="4">
        <f t="shared" si="24"/>
        <v>64.194069752553048</v>
      </c>
      <c r="Z54" s="4">
        <f t="shared" si="24"/>
        <v>64.194069752553048</v>
      </c>
      <c r="AA54" s="4">
        <f t="shared" si="24"/>
        <v>64.194069752553048</v>
      </c>
      <c r="AB54" s="4">
        <f t="shared" si="24"/>
        <v>64.194069752553048</v>
      </c>
      <c r="AC54" s="4">
        <f t="shared" si="24"/>
        <v>0</v>
      </c>
      <c r="AD54" s="4">
        <f t="shared" si="24"/>
        <v>0</v>
      </c>
      <c r="AE54" s="4">
        <f t="shared" si="24"/>
        <v>0</v>
      </c>
      <c r="AF54" s="4">
        <f t="shared" si="24"/>
        <v>0</v>
      </c>
      <c r="AG54" s="4">
        <f t="shared" si="24"/>
        <v>0</v>
      </c>
      <c r="AH54" s="4">
        <f t="shared" si="24"/>
        <v>0</v>
      </c>
      <c r="AI54" s="4">
        <f t="shared" si="24"/>
        <v>0</v>
      </c>
      <c r="AJ54" s="4">
        <f t="shared" si="24"/>
        <v>0</v>
      </c>
      <c r="AK54" s="4">
        <f t="shared" si="24"/>
        <v>0</v>
      </c>
      <c r="AL54" s="4">
        <f t="shared" si="24"/>
        <v>0</v>
      </c>
    </row>
    <row r="55" spans="2:1006" outlineLevel="1" x14ac:dyDescent="0.55000000000000004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:1006" outlineLevel="1" x14ac:dyDescent="0.55000000000000004">
      <c r="C56" s="1" t="s">
        <v>55</v>
      </c>
      <c r="H56" s="4">
        <f>H26+H51</f>
        <v>-200</v>
      </c>
      <c r="I56" s="4">
        <f>I26-I54</f>
        <v>20.805930247446952</v>
      </c>
      <c r="J56" s="4">
        <f t="shared" ref="J56:AL56" si="25">J26-J54</f>
        <v>20.805930247446952</v>
      </c>
      <c r="K56" s="4">
        <f t="shared" si="25"/>
        <v>-9.1940697525530481</v>
      </c>
      <c r="L56" s="4">
        <f t="shared" si="25"/>
        <v>20.805930247446952</v>
      </c>
      <c r="M56" s="4">
        <f t="shared" si="25"/>
        <v>20.805930247446952</v>
      </c>
      <c r="N56" s="4">
        <f t="shared" si="25"/>
        <v>-9.1940697525530481</v>
      </c>
      <c r="O56" s="4">
        <f t="shared" si="25"/>
        <v>20.805930247446952</v>
      </c>
      <c r="P56" s="4">
        <f t="shared" si="25"/>
        <v>20.805930247446952</v>
      </c>
      <c r="Q56" s="4">
        <f t="shared" si="25"/>
        <v>-9.1940697525530481</v>
      </c>
      <c r="R56" s="4">
        <f t="shared" si="25"/>
        <v>20.805930247446952</v>
      </c>
      <c r="S56" s="4">
        <f t="shared" si="25"/>
        <v>20.805930247446952</v>
      </c>
      <c r="T56" s="4">
        <f t="shared" si="25"/>
        <v>-9.1940697525530481</v>
      </c>
      <c r="U56" s="4">
        <f t="shared" si="25"/>
        <v>20.805930247446952</v>
      </c>
      <c r="V56" s="4">
        <f t="shared" si="25"/>
        <v>20.805930247446952</v>
      </c>
      <c r="W56" s="4">
        <f t="shared" si="25"/>
        <v>-9.1940697525530481</v>
      </c>
      <c r="X56" s="4">
        <f t="shared" si="25"/>
        <v>20.805930247446952</v>
      </c>
      <c r="Y56" s="4">
        <f t="shared" si="25"/>
        <v>20.805930247446952</v>
      </c>
      <c r="Z56" s="4">
        <f t="shared" si="25"/>
        <v>-9.1940697525530481</v>
      </c>
      <c r="AA56" s="4">
        <f t="shared" si="25"/>
        <v>20.805930247446952</v>
      </c>
      <c r="AB56" s="4">
        <f t="shared" si="25"/>
        <v>20.805930247446952</v>
      </c>
      <c r="AC56" s="4">
        <f t="shared" si="25"/>
        <v>55</v>
      </c>
      <c r="AD56" s="4">
        <f t="shared" si="25"/>
        <v>85</v>
      </c>
      <c r="AE56" s="4">
        <f t="shared" si="25"/>
        <v>85</v>
      </c>
      <c r="AF56" s="4">
        <f t="shared" si="25"/>
        <v>85</v>
      </c>
      <c r="AG56" s="4">
        <f t="shared" si="25"/>
        <v>85</v>
      </c>
      <c r="AH56" s="4">
        <f t="shared" si="25"/>
        <v>85</v>
      </c>
      <c r="AI56" s="4">
        <f t="shared" si="25"/>
        <v>85</v>
      </c>
      <c r="AJ56" s="4">
        <f t="shared" si="25"/>
        <v>85</v>
      </c>
      <c r="AK56" s="4">
        <f t="shared" si="25"/>
        <v>85</v>
      </c>
      <c r="AL56" s="4">
        <f t="shared" si="25"/>
        <v>85</v>
      </c>
    </row>
    <row r="57" spans="2:1006" outlineLevel="1" x14ac:dyDescent="0.55000000000000004">
      <c r="C57" s="1" t="s">
        <v>42</v>
      </c>
      <c r="E57" s="5">
        <f>IRR(H56:AL56)</f>
        <v>9.0783268803004136E-2</v>
      </c>
    </row>
    <row r="58" spans="2:1006" outlineLevel="1" x14ac:dyDescent="0.55000000000000004">
      <c r="E58" s="5"/>
    </row>
    <row r="59" spans="2:1006" outlineLevel="1" x14ac:dyDescent="0.55000000000000004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1006" x14ac:dyDescent="0.55000000000000004">
      <c r="B60" s="9" t="s">
        <v>51</v>
      </c>
      <c r="C60" s="9"/>
      <c r="D60" s="9"/>
      <c r="E60" s="9"/>
      <c r="F60" s="9"/>
      <c r="G60" s="9"/>
      <c r="H60" s="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</row>
    <row r="61" spans="2:1006" outlineLevel="1" x14ac:dyDescent="0.55000000000000004">
      <c r="C61" s="1" t="s">
        <v>46</v>
      </c>
      <c r="E61" s="7">
        <v>1.17</v>
      </c>
      <c r="I61" s="10">
        <f>$E$61</f>
        <v>1.17</v>
      </c>
      <c r="J61" s="10">
        <f t="shared" ref="J61:AL61" si="26">$E$61</f>
        <v>1.17</v>
      </c>
      <c r="K61" s="10">
        <f t="shared" si="26"/>
        <v>1.17</v>
      </c>
      <c r="L61" s="10">
        <f t="shared" si="26"/>
        <v>1.17</v>
      </c>
      <c r="M61" s="10">
        <f t="shared" si="26"/>
        <v>1.17</v>
      </c>
      <c r="N61" s="10">
        <f t="shared" si="26"/>
        <v>1.17</v>
      </c>
      <c r="O61" s="10">
        <f t="shared" si="26"/>
        <v>1.17</v>
      </c>
      <c r="P61" s="10">
        <f t="shared" si="26"/>
        <v>1.17</v>
      </c>
      <c r="Q61" s="10">
        <f t="shared" si="26"/>
        <v>1.17</v>
      </c>
      <c r="R61" s="10">
        <f t="shared" si="26"/>
        <v>1.17</v>
      </c>
      <c r="S61" s="10">
        <f t="shared" si="26"/>
        <v>1.17</v>
      </c>
      <c r="T61" s="10">
        <f t="shared" si="26"/>
        <v>1.17</v>
      </c>
      <c r="U61" s="10">
        <f t="shared" si="26"/>
        <v>1.17</v>
      </c>
      <c r="V61" s="10">
        <f t="shared" si="26"/>
        <v>1.17</v>
      </c>
      <c r="W61" s="10">
        <f t="shared" si="26"/>
        <v>1.17</v>
      </c>
      <c r="X61" s="10">
        <f t="shared" si="26"/>
        <v>1.17</v>
      </c>
      <c r="Y61" s="10">
        <f t="shared" si="26"/>
        <v>1.17</v>
      </c>
      <c r="Z61" s="10">
        <f t="shared" si="26"/>
        <v>1.17</v>
      </c>
      <c r="AA61" s="10">
        <f t="shared" si="26"/>
        <v>1.17</v>
      </c>
      <c r="AB61" s="10">
        <f t="shared" si="26"/>
        <v>1.17</v>
      </c>
      <c r="AC61" s="10">
        <f t="shared" si="26"/>
        <v>1.17</v>
      </c>
      <c r="AD61" s="10">
        <f t="shared" si="26"/>
        <v>1.17</v>
      </c>
      <c r="AE61" s="10">
        <f t="shared" si="26"/>
        <v>1.17</v>
      </c>
      <c r="AF61" s="10">
        <f t="shared" si="26"/>
        <v>1.17</v>
      </c>
      <c r="AG61" s="10">
        <f t="shared" si="26"/>
        <v>1.17</v>
      </c>
      <c r="AH61" s="10">
        <f t="shared" si="26"/>
        <v>1.17</v>
      </c>
      <c r="AI61" s="10">
        <f t="shared" si="26"/>
        <v>1.17</v>
      </c>
      <c r="AJ61" s="10">
        <f t="shared" si="26"/>
        <v>1.17</v>
      </c>
      <c r="AK61" s="10">
        <f t="shared" si="26"/>
        <v>1.17</v>
      </c>
      <c r="AL61" s="10">
        <f t="shared" si="26"/>
        <v>1.17</v>
      </c>
    </row>
    <row r="62" spans="2:1006" outlineLevel="1" x14ac:dyDescent="0.55000000000000004">
      <c r="C62" s="1" t="s">
        <v>47</v>
      </c>
      <c r="I62" s="3">
        <f t="shared" ref="I62:AL62" si="27">I54*I61</f>
        <v>75.107061610487065</v>
      </c>
      <c r="J62" s="3">
        <f t="shared" si="27"/>
        <v>75.107061610487065</v>
      </c>
      <c r="K62" s="3">
        <f t="shared" si="27"/>
        <v>75.107061610487065</v>
      </c>
      <c r="L62" s="3">
        <f t="shared" si="27"/>
        <v>75.107061610487065</v>
      </c>
      <c r="M62" s="3">
        <f t="shared" si="27"/>
        <v>75.107061610487065</v>
      </c>
      <c r="N62" s="3">
        <f t="shared" si="27"/>
        <v>75.107061610487065</v>
      </c>
      <c r="O62" s="3">
        <f t="shared" si="27"/>
        <v>75.107061610487065</v>
      </c>
      <c r="P62" s="3">
        <f t="shared" si="27"/>
        <v>75.107061610487065</v>
      </c>
      <c r="Q62" s="3">
        <f t="shared" si="27"/>
        <v>75.107061610487065</v>
      </c>
      <c r="R62" s="3">
        <f t="shared" si="27"/>
        <v>75.107061610487065</v>
      </c>
      <c r="S62" s="3">
        <f t="shared" si="27"/>
        <v>75.107061610487065</v>
      </c>
      <c r="T62" s="3">
        <f t="shared" si="27"/>
        <v>75.107061610487065</v>
      </c>
      <c r="U62" s="3">
        <f t="shared" si="27"/>
        <v>75.107061610487065</v>
      </c>
      <c r="V62" s="3">
        <f t="shared" si="27"/>
        <v>75.107061610487065</v>
      </c>
      <c r="W62" s="3">
        <f t="shared" si="27"/>
        <v>75.107061610487065</v>
      </c>
      <c r="X62" s="3">
        <f t="shared" si="27"/>
        <v>75.107061610487065</v>
      </c>
      <c r="Y62" s="3">
        <f t="shared" si="27"/>
        <v>75.107061610487065</v>
      </c>
      <c r="Z62" s="3">
        <f t="shared" si="27"/>
        <v>75.107061610487065</v>
      </c>
      <c r="AA62" s="3">
        <f t="shared" si="27"/>
        <v>75.107061610487065</v>
      </c>
      <c r="AB62" s="3">
        <f t="shared" si="27"/>
        <v>75.107061610487065</v>
      </c>
      <c r="AC62" s="3">
        <f t="shared" si="27"/>
        <v>0</v>
      </c>
      <c r="AD62" s="3">
        <f t="shared" si="27"/>
        <v>0</v>
      </c>
      <c r="AE62" s="3">
        <f t="shared" si="27"/>
        <v>0</v>
      </c>
      <c r="AF62" s="3">
        <f t="shared" si="27"/>
        <v>0</v>
      </c>
      <c r="AG62" s="3">
        <f t="shared" si="27"/>
        <v>0</v>
      </c>
      <c r="AH62" s="3">
        <f t="shared" si="27"/>
        <v>0</v>
      </c>
      <c r="AI62" s="3">
        <f t="shared" si="27"/>
        <v>0</v>
      </c>
      <c r="AJ62" s="3">
        <f t="shared" si="27"/>
        <v>0</v>
      </c>
      <c r="AK62" s="3">
        <f t="shared" si="27"/>
        <v>0</v>
      </c>
      <c r="AL62" s="3">
        <f t="shared" si="27"/>
        <v>0</v>
      </c>
    </row>
    <row r="63" spans="2:1006" outlineLevel="1" x14ac:dyDescent="0.55000000000000004">
      <c r="C63" s="1" t="s">
        <v>57</v>
      </c>
      <c r="I63" s="4">
        <f>I24</f>
        <v>85</v>
      </c>
      <c r="J63" s="4">
        <f t="shared" ref="J63:AL63" si="28">J24</f>
        <v>85</v>
      </c>
      <c r="K63" s="4">
        <f t="shared" si="28"/>
        <v>55</v>
      </c>
      <c r="L63" s="4">
        <f t="shared" si="28"/>
        <v>85</v>
      </c>
      <c r="M63" s="4">
        <f t="shared" si="28"/>
        <v>85</v>
      </c>
      <c r="N63" s="4">
        <f t="shared" si="28"/>
        <v>55</v>
      </c>
      <c r="O63" s="4">
        <f t="shared" si="28"/>
        <v>85</v>
      </c>
      <c r="P63" s="4">
        <f t="shared" si="28"/>
        <v>85</v>
      </c>
      <c r="Q63" s="4">
        <f t="shared" si="28"/>
        <v>55</v>
      </c>
      <c r="R63" s="4">
        <f t="shared" si="28"/>
        <v>85</v>
      </c>
      <c r="S63" s="4">
        <f t="shared" si="28"/>
        <v>85</v>
      </c>
      <c r="T63" s="4">
        <f t="shared" si="28"/>
        <v>55</v>
      </c>
      <c r="U63" s="4">
        <f t="shared" si="28"/>
        <v>85</v>
      </c>
      <c r="V63" s="4">
        <f t="shared" si="28"/>
        <v>85</v>
      </c>
      <c r="W63" s="4">
        <f t="shared" si="28"/>
        <v>55</v>
      </c>
      <c r="X63" s="4">
        <f t="shared" si="28"/>
        <v>85</v>
      </c>
      <c r="Y63" s="4">
        <f t="shared" si="28"/>
        <v>85</v>
      </c>
      <c r="Z63" s="4">
        <f t="shared" si="28"/>
        <v>55</v>
      </c>
      <c r="AA63" s="4">
        <f t="shared" si="28"/>
        <v>85</v>
      </c>
      <c r="AB63" s="4">
        <f t="shared" si="28"/>
        <v>85</v>
      </c>
      <c r="AC63" s="4">
        <f t="shared" si="28"/>
        <v>55</v>
      </c>
      <c r="AD63" s="4">
        <f t="shared" si="28"/>
        <v>85</v>
      </c>
      <c r="AE63" s="4">
        <f t="shared" si="28"/>
        <v>85</v>
      </c>
      <c r="AF63" s="4">
        <f t="shared" si="28"/>
        <v>85</v>
      </c>
      <c r="AG63" s="4">
        <f t="shared" si="28"/>
        <v>85</v>
      </c>
      <c r="AH63" s="4">
        <f t="shared" si="28"/>
        <v>85</v>
      </c>
      <c r="AI63" s="4">
        <f t="shared" si="28"/>
        <v>85</v>
      </c>
      <c r="AJ63" s="4">
        <f t="shared" si="28"/>
        <v>85</v>
      </c>
      <c r="AK63" s="4">
        <f t="shared" si="28"/>
        <v>85</v>
      </c>
      <c r="AL63" s="4">
        <f t="shared" si="28"/>
        <v>85</v>
      </c>
    </row>
    <row r="64" spans="2:1006" outlineLevel="1" x14ac:dyDescent="0.55000000000000004">
      <c r="C64" s="1" t="s">
        <v>58</v>
      </c>
      <c r="I64" s="4">
        <f>I63-I62</f>
        <v>9.8929383895129348</v>
      </c>
      <c r="J64" s="4">
        <f t="shared" ref="J64:AL64" si="29">J63-J62</f>
        <v>9.8929383895129348</v>
      </c>
      <c r="K64" s="4">
        <f t="shared" si="29"/>
        <v>-20.107061610487065</v>
      </c>
      <c r="L64" s="4">
        <f t="shared" si="29"/>
        <v>9.8929383895129348</v>
      </c>
      <c r="M64" s="4">
        <f t="shared" si="29"/>
        <v>9.8929383895129348</v>
      </c>
      <c r="N64" s="4">
        <f t="shared" si="29"/>
        <v>-20.107061610487065</v>
      </c>
      <c r="O64" s="4">
        <f t="shared" si="29"/>
        <v>9.8929383895129348</v>
      </c>
      <c r="P64" s="4">
        <f t="shared" si="29"/>
        <v>9.8929383895129348</v>
      </c>
      <c r="Q64" s="4">
        <f t="shared" si="29"/>
        <v>-20.107061610487065</v>
      </c>
      <c r="R64" s="4">
        <f t="shared" si="29"/>
        <v>9.8929383895129348</v>
      </c>
      <c r="S64" s="4">
        <f t="shared" si="29"/>
        <v>9.8929383895129348</v>
      </c>
      <c r="T64" s="4">
        <f t="shared" si="29"/>
        <v>-20.107061610487065</v>
      </c>
      <c r="U64" s="4">
        <f t="shared" si="29"/>
        <v>9.8929383895129348</v>
      </c>
      <c r="V64" s="4">
        <f t="shared" si="29"/>
        <v>9.8929383895129348</v>
      </c>
      <c r="W64" s="4">
        <f t="shared" si="29"/>
        <v>-20.107061610487065</v>
      </c>
      <c r="X64" s="4">
        <f t="shared" si="29"/>
        <v>9.8929383895129348</v>
      </c>
      <c r="Y64" s="4">
        <f t="shared" si="29"/>
        <v>9.8929383895129348</v>
      </c>
      <c r="Z64" s="4">
        <f t="shared" si="29"/>
        <v>-20.107061610487065</v>
      </c>
      <c r="AA64" s="4">
        <f t="shared" si="29"/>
        <v>9.8929383895129348</v>
      </c>
      <c r="AB64" s="4">
        <f t="shared" si="29"/>
        <v>9.8929383895129348</v>
      </c>
      <c r="AC64" s="4">
        <f t="shared" si="29"/>
        <v>55</v>
      </c>
      <c r="AD64" s="4">
        <f t="shared" si="29"/>
        <v>85</v>
      </c>
      <c r="AE64" s="4">
        <f t="shared" si="29"/>
        <v>85</v>
      </c>
      <c r="AF64" s="4">
        <f t="shared" si="29"/>
        <v>85</v>
      </c>
      <c r="AG64" s="4">
        <f t="shared" si="29"/>
        <v>85</v>
      </c>
      <c r="AH64" s="4">
        <f t="shared" si="29"/>
        <v>85</v>
      </c>
      <c r="AI64" s="4">
        <f t="shared" si="29"/>
        <v>85</v>
      </c>
      <c r="AJ64" s="4">
        <f t="shared" si="29"/>
        <v>85</v>
      </c>
      <c r="AK64" s="4">
        <f t="shared" si="29"/>
        <v>85</v>
      </c>
      <c r="AL64" s="4">
        <f t="shared" si="29"/>
        <v>85</v>
      </c>
    </row>
    <row r="65" spans="3:38" outlineLevel="1" x14ac:dyDescent="0.55000000000000004"/>
    <row r="66" spans="3:38" outlineLevel="1" x14ac:dyDescent="0.55000000000000004">
      <c r="C66" s="1" t="s">
        <v>48</v>
      </c>
      <c r="I66" s="4">
        <f>MAX(-I64,0)</f>
        <v>0</v>
      </c>
      <c r="J66" s="4">
        <f t="shared" ref="J66:AL66" si="30">MAX(-J64,0)</f>
        <v>0</v>
      </c>
      <c r="K66" s="4">
        <f t="shared" si="30"/>
        <v>20.107061610487065</v>
      </c>
      <c r="L66" s="4">
        <f t="shared" si="30"/>
        <v>0</v>
      </c>
      <c r="M66" s="4">
        <f t="shared" si="30"/>
        <v>0</v>
      </c>
      <c r="N66" s="4">
        <f t="shared" si="30"/>
        <v>20.107061610487065</v>
      </c>
      <c r="O66" s="4">
        <f t="shared" si="30"/>
        <v>0</v>
      </c>
      <c r="P66" s="4">
        <f t="shared" si="30"/>
        <v>0</v>
      </c>
      <c r="Q66" s="4">
        <f t="shared" si="30"/>
        <v>20.107061610487065</v>
      </c>
      <c r="R66" s="4">
        <f t="shared" si="30"/>
        <v>0</v>
      </c>
      <c r="S66" s="4">
        <f t="shared" si="30"/>
        <v>0</v>
      </c>
      <c r="T66" s="4">
        <f t="shared" si="30"/>
        <v>20.107061610487065</v>
      </c>
      <c r="U66" s="4">
        <f t="shared" si="30"/>
        <v>0</v>
      </c>
      <c r="V66" s="4">
        <f t="shared" si="30"/>
        <v>0</v>
      </c>
      <c r="W66" s="4">
        <f t="shared" si="30"/>
        <v>20.107061610487065</v>
      </c>
      <c r="X66" s="4">
        <f t="shared" si="30"/>
        <v>0</v>
      </c>
      <c r="Y66" s="4">
        <f t="shared" si="30"/>
        <v>0</v>
      </c>
      <c r="Z66" s="4">
        <f t="shared" si="30"/>
        <v>20.107061610487065</v>
      </c>
      <c r="AA66" s="4">
        <f t="shared" si="30"/>
        <v>0</v>
      </c>
      <c r="AB66" s="4">
        <f t="shared" si="30"/>
        <v>0</v>
      </c>
      <c r="AC66" s="4">
        <f t="shared" si="30"/>
        <v>0</v>
      </c>
      <c r="AD66" s="4">
        <f t="shared" si="30"/>
        <v>0</v>
      </c>
      <c r="AE66" s="4">
        <f t="shared" si="30"/>
        <v>0</v>
      </c>
      <c r="AF66" s="4">
        <f t="shared" si="30"/>
        <v>0</v>
      </c>
      <c r="AG66" s="4">
        <f t="shared" si="30"/>
        <v>0</v>
      </c>
      <c r="AH66" s="4">
        <f t="shared" si="30"/>
        <v>0</v>
      </c>
      <c r="AI66" s="4">
        <f t="shared" si="30"/>
        <v>0</v>
      </c>
      <c r="AJ66" s="4">
        <f t="shared" si="30"/>
        <v>0</v>
      </c>
      <c r="AK66" s="4">
        <f t="shared" si="30"/>
        <v>0</v>
      </c>
      <c r="AL66" s="4">
        <f t="shared" si="30"/>
        <v>0</v>
      </c>
    </row>
    <row r="67" spans="3:38" outlineLevel="1" x14ac:dyDescent="0.55000000000000004">
      <c r="C67" s="1" t="s">
        <v>59</v>
      </c>
      <c r="I67" s="4">
        <f>MAX(I64,0)</f>
        <v>9.8929383895129348</v>
      </c>
      <c r="J67" s="4">
        <f t="shared" ref="J67:AL67" si="31">MAX(J64,0)</f>
        <v>9.8929383895129348</v>
      </c>
      <c r="K67" s="4">
        <f t="shared" si="31"/>
        <v>0</v>
      </c>
      <c r="L67" s="4">
        <f t="shared" si="31"/>
        <v>9.8929383895129348</v>
      </c>
      <c r="M67" s="4">
        <f t="shared" si="31"/>
        <v>9.8929383895129348</v>
      </c>
      <c r="N67" s="4">
        <f t="shared" si="31"/>
        <v>0</v>
      </c>
      <c r="O67" s="4">
        <f t="shared" si="31"/>
        <v>9.8929383895129348</v>
      </c>
      <c r="P67" s="4">
        <f t="shared" si="31"/>
        <v>9.8929383895129348</v>
      </c>
      <c r="Q67" s="4">
        <f t="shared" si="31"/>
        <v>0</v>
      </c>
      <c r="R67" s="4">
        <f t="shared" si="31"/>
        <v>9.8929383895129348</v>
      </c>
      <c r="S67" s="4">
        <f t="shared" si="31"/>
        <v>9.8929383895129348</v>
      </c>
      <c r="T67" s="4">
        <f t="shared" si="31"/>
        <v>0</v>
      </c>
      <c r="U67" s="4">
        <f t="shared" si="31"/>
        <v>9.8929383895129348</v>
      </c>
      <c r="V67" s="4">
        <f t="shared" si="31"/>
        <v>9.8929383895129348</v>
      </c>
      <c r="W67" s="4">
        <f t="shared" si="31"/>
        <v>0</v>
      </c>
      <c r="X67" s="4">
        <f t="shared" si="31"/>
        <v>9.8929383895129348</v>
      </c>
      <c r="Y67" s="4">
        <f t="shared" si="31"/>
        <v>9.8929383895129348</v>
      </c>
      <c r="Z67" s="4">
        <f t="shared" si="31"/>
        <v>0</v>
      </c>
      <c r="AA67" s="4">
        <f t="shared" si="31"/>
        <v>9.8929383895129348</v>
      </c>
      <c r="AB67" s="4">
        <f t="shared" si="31"/>
        <v>9.8929383895129348</v>
      </c>
      <c r="AC67" s="4">
        <f t="shared" si="31"/>
        <v>55</v>
      </c>
      <c r="AD67" s="4">
        <f t="shared" si="31"/>
        <v>85</v>
      </c>
      <c r="AE67" s="4">
        <f t="shared" si="31"/>
        <v>85</v>
      </c>
      <c r="AF67" s="4">
        <f t="shared" si="31"/>
        <v>85</v>
      </c>
      <c r="AG67" s="4">
        <f t="shared" si="31"/>
        <v>85</v>
      </c>
      <c r="AH67" s="4">
        <f t="shared" si="31"/>
        <v>85</v>
      </c>
      <c r="AI67" s="4">
        <f t="shared" si="31"/>
        <v>85</v>
      </c>
      <c r="AJ67" s="4">
        <f t="shared" si="31"/>
        <v>85</v>
      </c>
      <c r="AK67" s="4">
        <f t="shared" si="31"/>
        <v>85</v>
      </c>
      <c r="AL67" s="4">
        <f t="shared" si="31"/>
        <v>85</v>
      </c>
    </row>
    <row r="68" spans="3:38" outlineLevel="1" x14ac:dyDescent="0.55000000000000004">
      <c r="C68" s="1" t="s">
        <v>56</v>
      </c>
      <c r="I68" s="4">
        <f>I76</f>
        <v>0</v>
      </c>
      <c r="J68" s="4">
        <f t="shared" ref="J68:AL68" si="32">J76</f>
        <v>0</v>
      </c>
      <c r="K68" s="4">
        <f t="shared" si="32"/>
        <v>0</v>
      </c>
      <c r="L68" s="4">
        <f t="shared" si="32"/>
        <v>0.80428246441948259</v>
      </c>
      <c r="M68" s="4">
        <f t="shared" si="32"/>
        <v>0.44073622741574453</v>
      </c>
      <c r="N68" s="4">
        <f t="shared" si="32"/>
        <v>6.2648140931856916E-2</v>
      </c>
      <c r="O68" s="4">
        <f t="shared" si="32"/>
        <v>0.86693060535133959</v>
      </c>
      <c r="P68" s="4">
        <f t="shared" si="32"/>
        <v>0.50589029398487573</v>
      </c>
      <c r="Q68" s="4">
        <f t="shared" si="32"/>
        <v>0.13040837016375334</v>
      </c>
      <c r="R68" s="4">
        <f t="shared" si="32"/>
        <v>0.93469083458323599</v>
      </c>
      <c r="S68" s="4">
        <f t="shared" si="32"/>
        <v>0.57636093238604802</v>
      </c>
      <c r="T68" s="4">
        <f t="shared" si="32"/>
        <v>0.20369783410097256</v>
      </c>
      <c r="U68" s="4">
        <f t="shared" si="32"/>
        <v>1.0079802985204551</v>
      </c>
      <c r="V68" s="4">
        <f t="shared" si="32"/>
        <v>0.65258197488075598</v>
      </c>
      <c r="W68" s="4">
        <f t="shared" si="32"/>
        <v>0.2829677182954688</v>
      </c>
      <c r="X68" s="4">
        <f t="shared" si="32"/>
        <v>1.0872501827149514</v>
      </c>
      <c r="Y68" s="4">
        <f t="shared" si="32"/>
        <v>0.73502265444303216</v>
      </c>
      <c r="Z68" s="4">
        <f t="shared" si="32"/>
        <v>0.36870602504023609</v>
      </c>
      <c r="AA68" s="4">
        <f t="shared" si="32"/>
        <v>1.1729884894597187</v>
      </c>
      <c r="AB68" s="4">
        <f t="shared" si="32"/>
        <v>0.8241904934575901</v>
      </c>
      <c r="AC68" s="4">
        <f t="shared" si="32"/>
        <v>0.46144057761537627</v>
      </c>
      <c r="AD68" s="4">
        <f t="shared" si="32"/>
        <v>0</v>
      </c>
      <c r="AE68" s="4">
        <f t="shared" si="32"/>
        <v>0</v>
      </c>
      <c r="AF68" s="4">
        <f t="shared" si="32"/>
        <v>0</v>
      </c>
      <c r="AG68" s="4">
        <f t="shared" si="32"/>
        <v>0</v>
      </c>
      <c r="AH68" s="4">
        <f t="shared" si="32"/>
        <v>0</v>
      </c>
      <c r="AI68" s="4">
        <f t="shared" si="32"/>
        <v>0</v>
      </c>
      <c r="AJ68" s="4">
        <f t="shared" si="32"/>
        <v>0</v>
      </c>
      <c r="AK68" s="4">
        <f t="shared" si="32"/>
        <v>0</v>
      </c>
      <c r="AL68" s="4">
        <f t="shared" si="32"/>
        <v>0</v>
      </c>
    </row>
    <row r="69" spans="3:38" outlineLevel="1" x14ac:dyDescent="0.55000000000000004">
      <c r="C69" s="1" t="s">
        <v>35</v>
      </c>
      <c r="I69" s="4">
        <f>MAX(I67-I68,0)</f>
        <v>9.8929383895129348</v>
      </c>
      <c r="J69" s="4">
        <f t="shared" ref="J69:AL69" si="33">MAX(J67-J68,0)</f>
        <v>9.8929383895129348</v>
      </c>
      <c r="K69" s="4">
        <f t="shared" si="33"/>
        <v>0</v>
      </c>
      <c r="L69" s="4">
        <f t="shared" si="33"/>
        <v>9.0886559250934518</v>
      </c>
      <c r="M69" s="4">
        <f t="shared" si="33"/>
        <v>9.4522021620971906</v>
      </c>
      <c r="N69" s="4">
        <f t="shared" si="33"/>
        <v>0</v>
      </c>
      <c r="O69" s="4">
        <f t="shared" si="33"/>
        <v>9.026007784161596</v>
      </c>
      <c r="P69" s="4">
        <f t="shared" si="33"/>
        <v>9.3870480955280584</v>
      </c>
      <c r="Q69" s="4">
        <f t="shared" si="33"/>
        <v>0</v>
      </c>
      <c r="R69" s="4">
        <f t="shared" si="33"/>
        <v>8.9582475549296987</v>
      </c>
      <c r="S69" s="4">
        <f t="shared" si="33"/>
        <v>9.3165774571268862</v>
      </c>
      <c r="T69" s="4">
        <f t="shared" si="33"/>
        <v>0</v>
      </c>
      <c r="U69" s="4">
        <f t="shared" si="33"/>
        <v>8.8849580909924804</v>
      </c>
      <c r="V69" s="4">
        <f t="shared" si="33"/>
        <v>9.2403564146321795</v>
      </c>
      <c r="W69" s="4">
        <f t="shared" si="33"/>
        <v>0</v>
      </c>
      <c r="X69" s="4">
        <f t="shared" si="33"/>
        <v>8.8056882067979831</v>
      </c>
      <c r="Y69" s="4">
        <f t="shared" si="33"/>
        <v>9.1579157350699028</v>
      </c>
      <c r="Z69" s="4">
        <f t="shared" si="33"/>
        <v>0</v>
      </c>
      <c r="AA69" s="4">
        <f t="shared" si="33"/>
        <v>8.7199499000532157</v>
      </c>
      <c r="AB69" s="4">
        <f t="shared" si="33"/>
        <v>9.0687478960553456</v>
      </c>
      <c r="AC69" s="4">
        <f t="shared" si="33"/>
        <v>54.538559422384623</v>
      </c>
      <c r="AD69" s="4">
        <f t="shared" si="33"/>
        <v>85</v>
      </c>
      <c r="AE69" s="4">
        <f t="shared" si="33"/>
        <v>85</v>
      </c>
      <c r="AF69" s="4">
        <f t="shared" si="33"/>
        <v>85</v>
      </c>
      <c r="AG69" s="4">
        <f t="shared" si="33"/>
        <v>85</v>
      </c>
      <c r="AH69" s="4">
        <f t="shared" si="33"/>
        <v>85</v>
      </c>
      <c r="AI69" s="4">
        <f t="shared" si="33"/>
        <v>85</v>
      </c>
      <c r="AJ69" s="4">
        <f t="shared" si="33"/>
        <v>85</v>
      </c>
      <c r="AK69" s="4">
        <f t="shared" si="33"/>
        <v>85</v>
      </c>
      <c r="AL69" s="4">
        <f t="shared" si="33"/>
        <v>85</v>
      </c>
    </row>
    <row r="70" spans="3:38" outlineLevel="1" x14ac:dyDescent="0.55000000000000004"/>
    <row r="71" spans="3:38" outlineLevel="1" x14ac:dyDescent="0.55000000000000004">
      <c r="C71" s="1" t="s">
        <v>49</v>
      </c>
    </row>
    <row r="72" spans="3:38" outlineLevel="1" x14ac:dyDescent="0.55000000000000004">
      <c r="D72" s="1" t="s">
        <v>28</v>
      </c>
      <c r="I72" s="3">
        <f>H75</f>
        <v>0</v>
      </c>
      <c r="J72" s="3">
        <f t="shared" ref="J72:AL72" si="34">I75</f>
        <v>0</v>
      </c>
      <c r="K72" s="3">
        <f t="shared" si="34"/>
        <v>0</v>
      </c>
      <c r="L72" s="3">
        <f t="shared" si="34"/>
        <v>20.107061610487065</v>
      </c>
      <c r="M72" s="3">
        <f t="shared" si="34"/>
        <v>11.018405685393613</v>
      </c>
      <c r="N72" s="3">
        <f t="shared" si="34"/>
        <v>1.5662035232964229</v>
      </c>
      <c r="O72" s="3">
        <f t="shared" si="34"/>
        <v>21.673265133783488</v>
      </c>
      <c r="P72" s="3">
        <f t="shared" si="34"/>
        <v>12.647257349621892</v>
      </c>
      <c r="Q72" s="3">
        <f t="shared" si="34"/>
        <v>3.2602092540938337</v>
      </c>
      <c r="R72" s="3">
        <f t="shared" si="34"/>
        <v>23.367270864580899</v>
      </c>
      <c r="S72" s="3">
        <f t="shared" si="34"/>
        <v>14.4090233096512</v>
      </c>
      <c r="T72" s="3">
        <f t="shared" si="34"/>
        <v>5.0924458525243139</v>
      </c>
      <c r="U72" s="3">
        <f t="shared" si="34"/>
        <v>25.199507463011379</v>
      </c>
      <c r="V72" s="3">
        <f t="shared" si="34"/>
        <v>16.314549372018899</v>
      </c>
      <c r="W72" s="3">
        <f t="shared" si="34"/>
        <v>7.0741929573867193</v>
      </c>
      <c r="X72" s="3">
        <f t="shared" si="34"/>
        <v>27.181254567873786</v>
      </c>
      <c r="Y72" s="3">
        <f t="shared" si="34"/>
        <v>18.375566361075805</v>
      </c>
      <c r="Z72" s="3">
        <f t="shared" si="34"/>
        <v>9.2176506260059021</v>
      </c>
      <c r="AA72" s="3">
        <f t="shared" si="34"/>
        <v>29.324712236492967</v>
      </c>
      <c r="AB72" s="3">
        <f t="shared" si="34"/>
        <v>20.604762336439752</v>
      </c>
      <c r="AC72" s="3">
        <f t="shared" si="34"/>
        <v>11.536014440384406</v>
      </c>
      <c r="AD72" s="3">
        <f t="shared" si="34"/>
        <v>0</v>
      </c>
      <c r="AE72" s="3">
        <f t="shared" si="34"/>
        <v>0</v>
      </c>
      <c r="AF72" s="3">
        <f t="shared" si="34"/>
        <v>0</v>
      </c>
      <c r="AG72" s="3">
        <f t="shared" si="34"/>
        <v>0</v>
      </c>
      <c r="AH72" s="3">
        <f t="shared" si="34"/>
        <v>0</v>
      </c>
      <c r="AI72" s="3">
        <f t="shared" si="34"/>
        <v>0</v>
      </c>
      <c r="AJ72" s="3">
        <f t="shared" si="34"/>
        <v>0</v>
      </c>
      <c r="AK72" s="3">
        <f t="shared" si="34"/>
        <v>0</v>
      </c>
      <c r="AL72" s="3">
        <f t="shared" si="34"/>
        <v>0</v>
      </c>
    </row>
    <row r="73" spans="3:38" outlineLevel="1" x14ac:dyDescent="0.55000000000000004">
      <c r="D73" s="1" t="s">
        <v>44</v>
      </c>
      <c r="I73" s="3">
        <f>I66</f>
        <v>0</v>
      </c>
      <c r="J73" s="3">
        <f t="shared" ref="J73:AL73" si="35">J66</f>
        <v>0</v>
      </c>
      <c r="K73" s="3">
        <f t="shared" si="35"/>
        <v>20.107061610487065</v>
      </c>
      <c r="L73" s="3">
        <f t="shared" si="35"/>
        <v>0</v>
      </c>
      <c r="M73" s="3">
        <f t="shared" si="35"/>
        <v>0</v>
      </c>
      <c r="N73" s="3">
        <f t="shared" si="35"/>
        <v>20.107061610487065</v>
      </c>
      <c r="O73" s="3">
        <f t="shared" si="35"/>
        <v>0</v>
      </c>
      <c r="P73" s="3">
        <f t="shared" si="35"/>
        <v>0</v>
      </c>
      <c r="Q73" s="3">
        <f t="shared" si="35"/>
        <v>20.107061610487065</v>
      </c>
      <c r="R73" s="3">
        <f t="shared" si="35"/>
        <v>0</v>
      </c>
      <c r="S73" s="3">
        <f t="shared" si="35"/>
        <v>0</v>
      </c>
      <c r="T73" s="3">
        <f t="shared" si="35"/>
        <v>20.107061610487065</v>
      </c>
      <c r="U73" s="3">
        <f t="shared" si="35"/>
        <v>0</v>
      </c>
      <c r="V73" s="3">
        <f t="shared" si="35"/>
        <v>0</v>
      </c>
      <c r="W73" s="3">
        <f t="shared" si="35"/>
        <v>20.107061610487065</v>
      </c>
      <c r="X73" s="3">
        <f t="shared" si="35"/>
        <v>0</v>
      </c>
      <c r="Y73" s="3">
        <f t="shared" si="35"/>
        <v>0</v>
      </c>
      <c r="Z73" s="3">
        <f t="shared" si="35"/>
        <v>20.107061610487065</v>
      </c>
      <c r="AA73" s="3">
        <f t="shared" si="35"/>
        <v>0</v>
      </c>
      <c r="AB73" s="3">
        <f t="shared" si="35"/>
        <v>0</v>
      </c>
      <c r="AC73" s="3">
        <f t="shared" si="35"/>
        <v>0</v>
      </c>
      <c r="AD73" s="3">
        <f t="shared" si="35"/>
        <v>0</v>
      </c>
      <c r="AE73" s="3">
        <f t="shared" si="35"/>
        <v>0</v>
      </c>
      <c r="AF73" s="3">
        <f t="shared" si="35"/>
        <v>0</v>
      </c>
      <c r="AG73" s="3">
        <f t="shared" si="35"/>
        <v>0</v>
      </c>
      <c r="AH73" s="3">
        <f t="shared" si="35"/>
        <v>0</v>
      </c>
      <c r="AI73" s="3">
        <f t="shared" si="35"/>
        <v>0</v>
      </c>
      <c r="AJ73" s="3">
        <f t="shared" si="35"/>
        <v>0</v>
      </c>
      <c r="AK73" s="3">
        <f t="shared" si="35"/>
        <v>0</v>
      </c>
      <c r="AL73" s="3">
        <f t="shared" si="35"/>
        <v>0</v>
      </c>
    </row>
    <row r="74" spans="3:38" outlineLevel="1" x14ac:dyDescent="0.55000000000000004">
      <c r="D74" s="1" t="s">
        <v>45</v>
      </c>
      <c r="I74" s="3">
        <f>MIN(I72,I69)</f>
        <v>0</v>
      </c>
      <c r="J74" s="3">
        <f t="shared" ref="J74:AL74" si="36">MIN(J72,J69)</f>
        <v>0</v>
      </c>
      <c r="K74" s="3">
        <f t="shared" si="36"/>
        <v>0</v>
      </c>
      <c r="L74" s="3">
        <f t="shared" si="36"/>
        <v>9.0886559250934518</v>
      </c>
      <c r="M74" s="3">
        <f t="shared" si="36"/>
        <v>9.4522021620971906</v>
      </c>
      <c r="N74" s="3">
        <f t="shared" si="36"/>
        <v>0</v>
      </c>
      <c r="O74" s="3">
        <f t="shared" si="36"/>
        <v>9.026007784161596</v>
      </c>
      <c r="P74" s="3">
        <f t="shared" si="36"/>
        <v>9.3870480955280584</v>
      </c>
      <c r="Q74" s="3">
        <f t="shared" si="36"/>
        <v>0</v>
      </c>
      <c r="R74" s="3">
        <f t="shared" si="36"/>
        <v>8.9582475549296987</v>
      </c>
      <c r="S74" s="3">
        <f t="shared" si="36"/>
        <v>9.3165774571268862</v>
      </c>
      <c r="T74" s="3">
        <f t="shared" si="36"/>
        <v>0</v>
      </c>
      <c r="U74" s="3">
        <f t="shared" si="36"/>
        <v>8.8849580909924804</v>
      </c>
      <c r="V74" s="3">
        <f t="shared" si="36"/>
        <v>9.2403564146321795</v>
      </c>
      <c r="W74" s="3">
        <f t="shared" si="36"/>
        <v>0</v>
      </c>
      <c r="X74" s="3">
        <f t="shared" si="36"/>
        <v>8.8056882067979831</v>
      </c>
      <c r="Y74" s="3">
        <f t="shared" si="36"/>
        <v>9.1579157350699028</v>
      </c>
      <c r="Z74" s="3">
        <f t="shared" si="36"/>
        <v>0</v>
      </c>
      <c r="AA74" s="3">
        <f t="shared" si="36"/>
        <v>8.7199499000532157</v>
      </c>
      <c r="AB74" s="3">
        <f t="shared" si="36"/>
        <v>9.0687478960553456</v>
      </c>
      <c r="AC74" s="3">
        <f t="shared" si="36"/>
        <v>11.536014440384406</v>
      </c>
      <c r="AD74" s="3">
        <f t="shared" si="36"/>
        <v>0</v>
      </c>
      <c r="AE74" s="3">
        <f t="shared" si="36"/>
        <v>0</v>
      </c>
      <c r="AF74" s="3">
        <f t="shared" si="36"/>
        <v>0</v>
      </c>
      <c r="AG74" s="3">
        <f t="shared" si="36"/>
        <v>0</v>
      </c>
      <c r="AH74" s="3">
        <f t="shared" si="36"/>
        <v>0</v>
      </c>
      <c r="AI74" s="3">
        <f t="shared" si="36"/>
        <v>0</v>
      </c>
      <c r="AJ74" s="3">
        <f t="shared" si="36"/>
        <v>0</v>
      </c>
      <c r="AK74" s="3">
        <f t="shared" si="36"/>
        <v>0</v>
      </c>
      <c r="AL74" s="3">
        <f t="shared" si="36"/>
        <v>0</v>
      </c>
    </row>
    <row r="75" spans="3:38" outlineLevel="1" x14ac:dyDescent="0.55000000000000004">
      <c r="D75" s="14" t="s">
        <v>30</v>
      </c>
      <c r="E75" s="14"/>
      <c r="F75" s="14"/>
      <c r="G75" s="14"/>
      <c r="H75" s="14"/>
      <c r="I75" s="16">
        <f>I72+I73-I74</f>
        <v>0</v>
      </c>
      <c r="J75" s="16">
        <f t="shared" ref="J75:AL75" si="37">J72+J73-J74</f>
        <v>0</v>
      </c>
      <c r="K75" s="16">
        <f t="shared" si="37"/>
        <v>20.107061610487065</v>
      </c>
      <c r="L75" s="16">
        <f t="shared" si="37"/>
        <v>11.018405685393613</v>
      </c>
      <c r="M75" s="16">
        <f t="shared" si="37"/>
        <v>1.5662035232964229</v>
      </c>
      <c r="N75" s="16">
        <f t="shared" si="37"/>
        <v>21.673265133783488</v>
      </c>
      <c r="O75" s="16">
        <f t="shared" si="37"/>
        <v>12.647257349621892</v>
      </c>
      <c r="P75" s="16">
        <f t="shared" si="37"/>
        <v>3.2602092540938337</v>
      </c>
      <c r="Q75" s="16">
        <f t="shared" si="37"/>
        <v>23.367270864580899</v>
      </c>
      <c r="R75" s="16">
        <f t="shared" si="37"/>
        <v>14.4090233096512</v>
      </c>
      <c r="S75" s="16">
        <f t="shared" si="37"/>
        <v>5.0924458525243139</v>
      </c>
      <c r="T75" s="16">
        <f t="shared" si="37"/>
        <v>25.199507463011379</v>
      </c>
      <c r="U75" s="16">
        <f t="shared" si="37"/>
        <v>16.314549372018899</v>
      </c>
      <c r="V75" s="16">
        <f t="shared" si="37"/>
        <v>7.0741929573867193</v>
      </c>
      <c r="W75" s="16">
        <f t="shared" si="37"/>
        <v>27.181254567873786</v>
      </c>
      <c r="X75" s="16">
        <f t="shared" si="37"/>
        <v>18.375566361075805</v>
      </c>
      <c r="Y75" s="16">
        <f t="shared" si="37"/>
        <v>9.2176506260059021</v>
      </c>
      <c r="Z75" s="16">
        <f t="shared" si="37"/>
        <v>29.324712236492967</v>
      </c>
      <c r="AA75" s="16">
        <f t="shared" si="37"/>
        <v>20.604762336439752</v>
      </c>
      <c r="AB75" s="16">
        <f t="shared" si="37"/>
        <v>11.536014440384406</v>
      </c>
      <c r="AC75" s="16">
        <f t="shared" si="37"/>
        <v>0</v>
      </c>
      <c r="AD75" s="16">
        <f t="shared" si="37"/>
        <v>0</v>
      </c>
      <c r="AE75" s="16">
        <f t="shared" si="37"/>
        <v>0</v>
      </c>
      <c r="AF75" s="16">
        <f t="shared" si="37"/>
        <v>0</v>
      </c>
      <c r="AG75" s="16">
        <f t="shared" si="37"/>
        <v>0</v>
      </c>
      <c r="AH75" s="16">
        <f t="shared" si="37"/>
        <v>0</v>
      </c>
      <c r="AI75" s="16">
        <f t="shared" si="37"/>
        <v>0</v>
      </c>
      <c r="AJ75" s="16">
        <f t="shared" si="37"/>
        <v>0</v>
      </c>
      <c r="AK75" s="16">
        <f t="shared" si="37"/>
        <v>0</v>
      </c>
      <c r="AL75" s="16">
        <f t="shared" si="37"/>
        <v>0</v>
      </c>
    </row>
    <row r="76" spans="3:38" outlineLevel="1" x14ac:dyDescent="0.55000000000000004">
      <c r="D76" s="1" t="s">
        <v>31</v>
      </c>
      <c r="E76" s="5">
        <f>E52</f>
        <v>0.04</v>
      </c>
      <c r="I76" s="4">
        <f>I72*$E$76</f>
        <v>0</v>
      </c>
      <c r="J76" s="4">
        <f t="shared" ref="J76:AL76" si="38">J72*$E$76</f>
        <v>0</v>
      </c>
      <c r="K76" s="4">
        <f t="shared" si="38"/>
        <v>0</v>
      </c>
      <c r="L76" s="4">
        <f t="shared" si="38"/>
        <v>0.80428246441948259</v>
      </c>
      <c r="M76" s="4">
        <f t="shared" si="38"/>
        <v>0.44073622741574453</v>
      </c>
      <c r="N76" s="4">
        <f t="shared" si="38"/>
        <v>6.2648140931856916E-2</v>
      </c>
      <c r="O76" s="4">
        <f t="shared" si="38"/>
        <v>0.86693060535133959</v>
      </c>
      <c r="P76" s="4">
        <f t="shared" si="38"/>
        <v>0.50589029398487573</v>
      </c>
      <c r="Q76" s="4">
        <f t="shared" si="38"/>
        <v>0.13040837016375334</v>
      </c>
      <c r="R76" s="4">
        <f t="shared" si="38"/>
        <v>0.93469083458323599</v>
      </c>
      <c r="S76" s="4">
        <f t="shared" si="38"/>
        <v>0.57636093238604802</v>
      </c>
      <c r="T76" s="4">
        <f t="shared" si="38"/>
        <v>0.20369783410097256</v>
      </c>
      <c r="U76" s="4">
        <f t="shared" si="38"/>
        <v>1.0079802985204551</v>
      </c>
      <c r="V76" s="4">
        <f t="shared" si="38"/>
        <v>0.65258197488075598</v>
      </c>
      <c r="W76" s="4">
        <f t="shared" si="38"/>
        <v>0.2829677182954688</v>
      </c>
      <c r="X76" s="4">
        <f t="shared" si="38"/>
        <v>1.0872501827149514</v>
      </c>
      <c r="Y76" s="4">
        <f t="shared" si="38"/>
        <v>0.73502265444303216</v>
      </c>
      <c r="Z76" s="4">
        <f t="shared" si="38"/>
        <v>0.36870602504023609</v>
      </c>
      <c r="AA76" s="4">
        <f t="shared" si="38"/>
        <v>1.1729884894597187</v>
      </c>
      <c r="AB76" s="4">
        <f t="shared" si="38"/>
        <v>0.8241904934575901</v>
      </c>
      <c r="AC76" s="4">
        <f t="shared" si="38"/>
        <v>0.46144057761537627</v>
      </c>
      <c r="AD76" s="4">
        <f t="shared" si="38"/>
        <v>0</v>
      </c>
      <c r="AE76" s="4">
        <f t="shared" si="38"/>
        <v>0</v>
      </c>
      <c r="AF76" s="4">
        <f t="shared" si="38"/>
        <v>0</v>
      </c>
      <c r="AG76" s="4">
        <f t="shared" si="38"/>
        <v>0</v>
      </c>
      <c r="AH76" s="4">
        <f t="shared" si="38"/>
        <v>0</v>
      </c>
      <c r="AI76" s="4">
        <f t="shared" si="38"/>
        <v>0</v>
      </c>
      <c r="AJ76" s="4">
        <f t="shared" si="38"/>
        <v>0</v>
      </c>
      <c r="AK76" s="4">
        <f t="shared" si="38"/>
        <v>0</v>
      </c>
      <c r="AL76" s="4">
        <f t="shared" si="38"/>
        <v>0</v>
      </c>
    </row>
    <row r="77" spans="3:38" outlineLevel="1" x14ac:dyDescent="0.55000000000000004"/>
    <row r="78" spans="3:38" outlineLevel="1" x14ac:dyDescent="0.55000000000000004">
      <c r="C78" s="1" t="s">
        <v>40</v>
      </c>
    </row>
    <row r="79" spans="3:38" outlineLevel="1" x14ac:dyDescent="0.55000000000000004">
      <c r="D79" s="1" t="s">
        <v>34</v>
      </c>
      <c r="I79" s="10">
        <f t="shared" ref="I79:AL79" si="39">I26</f>
        <v>85</v>
      </c>
      <c r="J79" s="10">
        <f t="shared" si="39"/>
        <v>85</v>
      </c>
      <c r="K79" s="10">
        <f t="shared" si="39"/>
        <v>55</v>
      </c>
      <c r="L79" s="10">
        <f t="shared" si="39"/>
        <v>85</v>
      </c>
      <c r="M79" s="10">
        <f t="shared" si="39"/>
        <v>85</v>
      </c>
      <c r="N79" s="10">
        <f t="shared" si="39"/>
        <v>55</v>
      </c>
      <c r="O79" s="10">
        <f t="shared" si="39"/>
        <v>85</v>
      </c>
      <c r="P79" s="10">
        <f t="shared" si="39"/>
        <v>85</v>
      </c>
      <c r="Q79" s="10">
        <f t="shared" si="39"/>
        <v>55</v>
      </c>
      <c r="R79" s="10">
        <f t="shared" si="39"/>
        <v>85</v>
      </c>
      <c r="S79" s="10">
        <f t="shared" si="39"/>
        <v>85</v>
      </c>
      <c r="T79" s="10">
        <f t="shared" si="39"/>
        <v>55</v>
      </c>
      <c r="U79" s="10">
        <f t="shared" si="39"/>
        <v>85</v>
      </c>
      <c r="V79" s="10">
        <f t="shared" si="39"/>
        <v>85</v>
      </c>
      <c r="W79" s="10">
        <f t="shared" si="39"/>
        <v>55</v>
      </c>
      <c r="X79" s="10">
        <f t="shared" si="39"/>
        <v>85</v>
      </c>
      <c r="Y79" s="10">
        <f t="shared" si="39"/>
        <v>85</v>
      </c>
      <c r="Z79" s="10">
        <f t="shared" si="39"/>
        <v>55</v>
      </c>
      <c r="AA79" s="10">
        <f t="shared" si="39"/>
        <v>85</v>
      </c>
      <c r="AB79" s="10">
        <f t="shared" si="39"/>
        <v>85</v>
      </c>
      <c r="AC79" s="10">
        <f t="shared" si="39"/>
        <v>55</v>
      </c>
      <c r="AD79" s="10">
        <f t="shared" si="39"/>
        <v>85</v>
      </c>
      <c r="AE79" s="10">
        <f t="shared" si="39"/>
        <v>85</v>
      </c>
      <c r="AF79" s="10">
        <f t="shared" si="39"/>
        <v>85</v>
      </c>
      <c r="AG79" s="10">
        <f t="shared" si="39"/>
        <v>85</v>
      </c>
      <c r="AH79" s="10">
        <f t="shared" si="39"/>
        <v>85</v>
      </c>
      <c r="AI79" s="10">
        <f t="shared" si="39"/>
        <v>85</v>
      </c>
      <c r="AJ79" s="10">
        <f t="shared" si="39"/>
        <v>85</v>
      </c>
      <c r="AK79" s="10">
        <f t="shared" si="39"/>
        <v>85</v>
      </c>
      <c r="AL79" s="10">
        <f t="shared" si="39"/>
        <v>85</v>
      </c>
    </row>
    <row r="80" spans="3:38" outlineLevel="1" x14ac:dyDescent="0.55000000000000004">
      <c r="D80" s="1" t="s">
        <v>50</v>
      </c>
      <c r="I80" s="10">
        <f>I73</f>
        <v>0</v>
      </c>
      <c r="J80" s="10">
        <f t="shared" ref="J80:AL80" si="40">J73</f>
        <v>0</v>
      </c>
      <c r="K80" s="10">
        <f t="shared" si="40"/>
        <v>20.107061610487065</v>
      </c>
      <c r="L80" s="10">
        <f t="shared" si="40"/>
        <v>0</v>
      </c>
      <c r="M80" s="10">
        <f t="shared" si="40"/>
        <v>0</v>
      </c>
      <c r="N80" s="10">
        <f t="shared" si="40"/>
        <v>20.107061610487065</v>
      </c>
      <c r="O80" s="10">
        <f t="shared" si="40"/>
        <v>0</v>
      </c>
      <c r="P80" s="10">
        <f t="shared" si="40"/>
        <v>0</v>
      </c>
      <c r="Q80" s="10">
        <f t="shared" si="40"/>
        <v>20.107061610487065</v>
      </c>
      <c r="R80" s="10">
        <f t="shared" si="40"/>
        <v>0</v>
      </c>
      <c r="S80" s="10">
        <f t="shared" si="40"/>
        <v>0</v>
      </c>
      <c r="T80" s="10">
        <f t="shared" si="40"/>
        <v>20.107061610487065</v>
      </c>
      <c r="U80" s="10">
        <f t="shared" si="40"/>
        <v>0</v>
      </c>
      <c r="V80" s="10">
        <f t="shared" si="40"/>
        <v>0</v>
      </c>
      <c r="W80" s="10">
        <f t="shared" si="40"/>
        <v>20.107061610487065</v>
      </c>
      <c r="X80" s="10">
        <f t="shared" si="40"/>
        <v>0</v>
      </c>
      <c r="Y80" s="10">
        <f t="shared" si="40"/>
        <v>0</v>
      </c>
      <c r="Z80" s="10">
        <f t="shared" si="40"/>
        <v>20.107061610487065</v>
      </c>
      <c r="AA80" s="10">
        <f t="shared" si="40"/>
        <v>0</v>
      </c>
      <c r="AB80" s="10">
        <f t="shared" si="40"/>
        <v>0</v>
      </c>
      <c r="AC80" s="10">
        <f t="shared" si="40"/>
        <v>0</v>
      </c>
      <c r="AD80" s="10">
        <f t="shared" si="40"/>
        <v>0</v>
      </c>
      <c r="AE80" s="10">
        <f t="shared" si="40"/>
        <v>0</v>
      </c>
      <c r="AF80" s="10">
        <f t="shared" si="40"/>
        <v>0</v>
      </c>
      <c r="AG80" s="10">
        <f t="shared" si="40"/>
        <v>0</v>
      </c>
      <c r="AH80" s="10">
        <f t="shared" si="40"/>
        <v>0</v>
      </c>
      <c r="AI80" s="10">
        <f t="shared" si="40"/>
        <v>0</v>
      </c>
      <c r="AJ80" s="10">
        <f t="shared" si="40"/>
        <v>0</v>
      </c>
      <c r="AK80" s="10">
        <f t="shared" si="40"/>
        <v>0</v>
      </c>
      <c r="AL80" s="10">
        <f t="shared" si="40"/>
        <v>0</v>
      </c>
    </row>
    <row r="81" spans="2:1006" outlineLevel="1" x14ac:dyDescent="0.55000000000000004">
      <c r="D81" s="1" t="s">
        <v>45</v>
      </c>
      <c r="I81" s="10">
        <f>I74</f>
        <v>0</v>
      </c>
      <c r="J81" s="10">
        <f t="shared" ref="J81:AL81" si="41">J74</f>
        <v>0</v>
      </c>
      <c r="K81" s="10">
        <f t="shared" si="41"/>
        <v>0</v>
      </c>
      <c r="L81" s="10">
        <f t="shared" si="41"/>
        <v>9.0886559250934518</v>
      </c>
      <c r="M81" s="10">
        <f t="shared" si="41"/>
        <v>9.4522021620971906</v>
      </c>
      <c r="N81" s="10">
        <f t="shared" si="41"/>
        <v>0</v>
      </c>
      <c r="O81" s="10">
        <f t="shared" si="41"/>
        <v>9.026007784161596</v>
      </c>
      <c r="P81" s="10">
        <f t="shared" si="41"/>
        <v>9.3870480955280584</v>
      </c>
      <c r="Q81" s="10">
        <f t="shared" si="41"/>
        <v>0</v>
      </c>
      <c r="R81" s="10">
        <f t="shared" si="41"/>
        <v>8.9582475549296987</v>
      </c>
      <c r="S81" s="10">
        <f t="shared" si="41"/>
        <v>9.3165774571268862</v>
      </c>
      <c r="T81" s="10">
        <f t="shared" si="41"/>
        <v>0</v>
      </c>
      <c r="U81" s="10">
        <f t="shared" si="41"/>
        <v>8.8849580909924804</v>
      </c>
      <c r="V81" s="10">
        <f t="shared" si="41"/>
        <v>9.2403564146321795</v>
      </c>
      <c r="W81" s="10">
        <f t="shared" si="41"/>
        <v>0</v>
      </c>
      <c r="X81" s="10">
        <f t="shared" si="41"/>
        <v>8.8056882067979831</v>
      </c>
      <c r="Y81" s="10">
        <f t="shared" si="41"/>
        <v>9.1579157350699028</v>
      </c>
      <c r="Z81" s="10">
        <f t="shared" si="41"/>
        <v>0</v>
      </c>
      <c r="AA81" s="10">
        <f t="shared" si="41"/>
        <v>8.7199499000532157</v>
      </c>
      <c r="AB81" s="10">
        <f t="shared" si="41"/>
        <v>9.0687478960553456</v>
      </c>
      <c r="AC81" s="10">
        <f t="shared" si="41"/>
        <v>11.536014440384406</v>
      </c>
      <c r="AD81" s="10">
        <f t="shared" si="41"/>
        <v>0</v>
      </c>
      <c r="AE81" s="10">
        <f t="shared" si="41"/>
        <v>0</v>
      </c>
      <c r="AF81" s="10">
        <f t="shared" si="41"/>
        <v>0</v>
      </c>
      <c r="AG81" s="10">
        <f t="shared" si="41"/>
        <v>0</v>
      </c>
      <c r="AH81" s="10">
        <f t="shared" si="41"/>
        <v>0</v>
      </c>
      <c r="AI81" s="10">
        <f t="shared" si="41"/>
        <v>0</v>
      </c>
      <c r="AJ81" s="10">
        <f t="shared" si="41"/>
        <v>0</v>
      </c>
      <c r="AK81" s="10">
        <f t="shared" si="41"/>
        <v>0</v>
      </c>
      <c r="AL81" s="10">
        <f t="shared" si="41"/>
        <v>0</v>
      </c>
    </row>
    <row r="82" spans="2:1006" outlineLevel="1" x14ac:dyDescent="0.55000000000000004">
      <c r="D82" s="1" t="s">
        <v>36</v>
      </c>
      <c r="I82" s="4">
        <f>I76</f>
        <v>0</v>
      </c>
      <c r="J82" s="4">
        <f t="shared" ref="J82:AL82" si="42">J76</f>
        <v>0</v>
      </c>
      <c r="K82" s="4">
        <f t="shared" si="42"/>
        <v>0</v>
      </c>
      <c r="L82" s="4">
        <f t="shared" si="42"/>
        <v>0.80428246441948259</v>
      </c>
      <c r="M82" s="4">
        <f t="shared" si="42"/>
        <v>0.44073622741574453</v>
      </c>
      <c r="N82" s="4">
        <f t="shared" si="42"/>
        <v>6.2648140931856916E-2</v>
      </c>
      <c r="O82" s="4">
        <f t="shared" si="42"/>
        <v>0.86693060535133959</v>
      </c>
      <c r="P82" s="4">
        <f t="shared" si="42"/>
        <v>0.50589029398487573</v>
      </c>
      <c r="Q82" s="4">
        <f t="shared" si="42"/>
        <v>0.13040837016375334</v>
      </c>
      <c r="R82" s="4">
        <f t="shared" si="42"/>
        <v>0.93469083458323599</v>
      </c>
      <c r="S82" s="4">
        <f t="shared" si="42"/>
        <v>0.57636093238604802</v>
      </c>
      <c r="T82" s="4">
        <f t="shared" si="42"/>
        <v>0.20369783410097256</v>
      </c>
      <c r="U82" s="4">
        <f t="shared" si="42"/>
        <v>1.0079802985204551</v>
      </c>
      <c r="V82" s="4">
        <f t="shared" si="42"/>
        <v>0.65258197488075598</v>
      </c>
      <c r="W82" s="4">
        <f t="shared" si="42"/>
        <v>0.2829677182954688</v>
      </c>
      <c r="X82" s="4">
        <f t="shared" si="42"/>
        <v>1.0872501827149514</v>
      </c>
      <c r="Y82" s="4">
        <f t="shared" si="42"/>
        <v>0.73502265444303216</v>
      </c>
      <c r="Z82" s="4">
        <f t="shared" si="42"/>
        <v>0.36870602504023609</v>
      </c>
      <c r="AA82" s="4">
        <f t="shared" si="42"/>
        <v>1.1729884894597187</v>
      </c>
      <c r="AB82" s="4">
        <f t="shared" si="42"/>
        <v>0.8241904934575901</v>
      </c>
      <c r="AC82" s="4">
        <f t="shared" si="42"/>
        <v>0.46144057761537627</v>
      </c>
      <c r="AD82" s="4">
        <f t="shared" si="42"/>
        <v>0</v>
      </c>
      <c r="AE82" s="4">
        <f t="shared" si="42"/>
        <v>0</v>
      </c>
      <c r="AF82" s="4">
        <f t="shared" si="42"/>
        <v>0</v>
      </c>
      <c r="AG82" s="4">
        <f t="shared" si="42"/>
        <v>0</v>
      </c>
      <c r="AH82" s="4">
        <f t="shared" si="42"/>
        <v>0</v>
      </c>
      <c r="AI82" s="4">
        <f t="shared" si="42"/>
        <v>0</v>
      </c>
      <c r="AJ82" s="4">
        <f t="shared" si="42"/>
        <v>0</v>
      </c>
      <c r="AK82" s="4">
        <f t="shared" si="42"/>
        <v>0</v>
      </c>
      <c r="AL82" s="4">
        <f t="shared" si="42"/>
        <v>0</v>
      </c>
    </row>
    <row r="83" spans="2:1006" outlineLevel="1" x14ac:dyDescent="0.55000000000000004">
      <c r="D83" s="14" t="s">
        <v>43</v>
      </c>
      <c r="E83" s="14"/>
      <c r="F83" s="14"/>
      <c r="G83" s="14"/>
      <c r="H83" s="14"/>
      <c r="I83" s="16">
        <f>I79+I80-I81-I82</f>
        <v>85</v>
      </c>
      <c r="J83" s="16">
        <f t="shared" ref="J83:AL83" si="43">J79+J80-J81-J82</f>
        <v>85</v>
      </c>
      <c r="K83" s="16">
        <f t="shared" si="43"/>
        <v>75.107061610487065</v>
      </c>
      <c r="L83" s="16">
        <f t="shared" si="43"/>
        <v>75.107061610487065</v>
      </c>
      <c r="M83" s="16">
        <f t="shared" si="43"/>
        <v>75.107061610487065</v>
      </c>
      <c r="N83" s="16">
        <f t="shared" si="43"/>
        <v>75.044413469555209</v>
      </c>
      <c r="O83" s="16">
        <f t="shared" si="43"/>
        <v>75.107061610487065</v>
      </c>
      <c r="P83" s="16">
        <f t="shared" si="43"/>
        <v>75.107061610487065</v>
      </c>
      <c r="Q83" s="16">
        <f t="shared" si="43"/>
        <v>74.976653240323316</v>
      </c>
      <c r="R83" s="16">
        <f t="shared" si="43"/>
        <v>75.107061610487065</v>
      </c>
      <c r="S83" s="16">
        <f t="shared" si="43"/>
        <v>75.107061610487065</v>
      </c>
      <c r="T83" s="16">
        <f t="shared" si="43"/>
        <v>74.903363776386087</v>
      </c>
      <c r="U83" s="16">
        <f t="shared" si="43"/>
        <v>75.107061610487065</v>
      </c>
      <c r="V83" s="16">
        <f t="shared" si="43"/>
        <v>75.107061610487065</v>
      </c>
      <c r="W83" s="16">
        <f t="shared" si="43"/>
        <v>74.824093892191598</v>
      </c>
      <c r="X83" s="16">
        <f t="shared" si="43"/>
        <v>75.107061610487065</v>
      </c>
      <c r="Y83" s="16">
        <f t="shared" si="43"/>
        <v>75.107061610487065</v>
      </c>
      <c r="Z83" s="16">
        <f t="shared" si="43"/>
        <v>74.738355585446826</v>
      </c>
      <c r="AA83" s="16">
        <f t="shared" si="43"/>
        <v>75.107061610487065</v>
      </c>
      <c r="AB83" s="16">
        <f t="shared" si="43"/>
        <v>75.107061610487065</v>
      </c>
      <c r="AC83" s="16">
        <f t="shared" si="43"/>
        <v>43.002544982000217</v>
      </c>
      <c r="AD83" s="16">
        <f t="shared" si="43"/>
        <v>85</v>
      </c>
      <c r="AE83" s="16">
        <f t="shared" si="43"/>
        <v>85</v>
      </c>
      <c r="AF83" s="16">
        <f t="shared" si="43"/>
        <v>85</v>
      </c>
      <c r="AG83" s="16">
        <f t="shared" si="43"/>
        <v>85</v>
      </c>
      <c r="AH83" s="16">
        <f t="shared" si="43"/>
        <v>85</v>
      </c>
      <c r="AI83" s="16">
        <f t="shared" si="43"/>
        <v>85</v>
      </c>
      <c r="AJ83" s="16">
        <f t="shared" si="43"/>
        <v>85</v>
      </c>
      <c r="AK83" s="16">
        <f t="shared" si="43"/>
        <v>85</v>
      </c>
      <c r="AL83" s="16">
        <f t="shared" si="43"/>
        <v>85</v>
      </c>
    </row>
    <row r="84" spans="2:1006" outlineLevel="1" x14ac:dyDescent="0.55000000000000004"/>
    <row r="85" spans="2:1006" outlineLevel="1" x14ac:dyDescent="0.55000000000000004">
      <c r="D85" s="1" t="s">
        <v>41</v>
      </c>
      <c r="I85" s="4">
        <f t="shared" ref="I85:AL85" si="44">I54</f>
        <v>64.194069752553048</v>
      </c>
      <c r="J85" s="4">
        <f t="shared" si="44"/>
        <v>64.194069752553048</v>
      </c>
      <c r="K85" s="4">
        <f t="shared" si="44"/>
        <v>64.194069752553048</v>
      </c>
      <c r="L85" s="4">
        <f t="shared" si="44"/>
        <v>64.194069752553048</v>
      </c>
      <c r="M85" s="4">
        <f t="shared" si="44"/>
        <v>64.194069752553048</v>
      </c>
      <c r="N85" s="4">
        <f t="shared" si="44"/>
        <v>64.194069752553048</v>
      </c>
      <c r="O85" s="4">
        <f t="shared" si="44"/>
        <v>64.194069752553048</v>
      </c>
      <c r="P85" s="4">
        <f t="shared" si="44"/>
        <v>64.194069752553048</v>
      </c>
      <c r="Q85" s="4">
        <f t="shared" si="44"/>
        <v>64.194069752553048</v>
      </c>
      <c r="R85" s="4">
        <f t="shared" si="44"/>
        <v>64.194069752553048</v>
      </c>
      <c r="S85" s="4">
        <f t="shared" si="44"/>
        <v>64.194069752553048</v>
      </c>
      <c r="T85" s="4">
        <f t="shared" si="44"/>
        <v>64.194069752553048</v>
      </c>
      <c r="U85" s="4">
        <f t="shared" si="44"/>
        <v>64.194069752553048</v>
      </c>
      <c r="V85" s="4">
        <f t="shared" si="44"/>
        <v>64.194069752553048</v>
      </c>
      <c r="W85" s="4">
        <f t="shared" si="44"/>
        <v>64.194069752553048</v>
      </c>
      <c r="X85" s="4">
        <f t="shared" si="44"/>
        <v>64.194069752553048</v>
      </c>
      <c r="Y85" s="4">
        <f t="shared" si="44"/>
        <v>64.194069752553048</v>
      </c>
      <c r="Z85" s="4">
        <f t="shared" si="44"/>
        <v>64.194069752553048</v>
      </c>
      <c r="AA85" s="4">
        <f t="shared" si="44"/>
        <v>64.194069752553048</v>
      </c>
      <c r="AB85" s="4">
        <f t="shared" si="44"/>
        <v>64.194069752553048</v>
      </c>
      <c r="AC85" s="4">
        <f t="shared" si="44"/>
        <v>0</v>
      </c>
      <c r="AD85" s="4">
        <f t="shared" si="44"/>
        <v>0</v>
      </c>
      <c r="AE85" s="4">
        <f t="shared" si="44"/>
        <v>0</v>
      </c>
      <c r="AF85" s="4">
        <f t="shared" si="44"/>
        <v>0</v>
      </c>
      <c r="AG85" s="4">
        <f t="shared" si="44"/>
        <v>0</v>
      </c>
      <c r="AH85" s="4">
        <f t="shared" si="44"/>
        <v>0</v>
      </c>
      <c r="AI85" s="4">
        <f t="shared" si="44"/>
        <v>0</v>
      </c>
      <c r="AJ85" s="4">
        <f t="shared" si="44"/>
        <v>0</v>
      </c>
      <c r="AK85" s="4">
        <f t="shared" si="44"/>
        <v>0</v>
      </c>
      <c r="AL85" s="4">
        <f t="shared" si="44"/>
        <v>0</v>
      </c>
    </row>
    <row r="86" spans="2:1006" outlineLevel="1" x14ac:dyDescent="0.55000000000000004">
      <c r="D86" s="1" t="s">
        <v>12</v>
      </c>
      <c r="I86" s="18">
        <f>IF(I85&gt;0.1,I83/I85)</f>
        <v>1.3241098488948737</v>
      </c>
      <c r="J86" s="18">
        <f t="shared" ref="J86:AL86" si="45">IF(J85&gt;0.1,J83/J85)</f>
        <v>1.3241098488948737</v>
      </c>
      <c r="K86" s="18">
        <f t="shared" si="45"/>
        <v>1.17</v>
      </c>
      <c r="L86" s="18">
        <f t="shared" si="45"/>
        <v>1.17</v>
      </c>
      <c r="M86" s="18">
        <f t="shared" si="45"/>
        <v>1.17</v>
      </c>
      <c r="N86" s="18">
        <f t="shared" si="45"/>
        <v>1.1690240821126727</v>
      </c>
      <c r="O86" s="18">
        <f t="shared" si="45"/>
        <v>1.17</v>
      </c>
      <c r="P86" s="18">
        <f t="shared" si="45"/>
        <v>1.17</v>
      </c>
      <c r="Q86" s="18">
        <f t="shared" si="45"/>
        <v>1.1679685293257394</v>
      </c>
      <c r="R86" s="18">
        <f t="shared" si="45"/>
        <v>1.17</v>
      </c>
      <c r="S86" s="18">
        <f t="shared" si="45"/>
        <v>1.17</v>
      </c>
      <c r="T86" s="18">
        <f t="shared" si="45"/>
        <v>1.1668268434313922</v>
      </c>
      <c r="U86" s="18">
        <f t="shared" si="45"/>
        <v>1.17</v>
      </c>
      <c r="V86" s="18">
        <f t="shared" si="45"/>
        <v>1.17</v>
      </c>
      <c r="W86" s="18">
        <f t="shared" si="45"/>
        <v>1.1655919959680665</v>
      </c>
      <c r="X86" s="18">
        <f t="shared" si="45"/>
        <v>1.17</v>
      </c>
      <c r="Y86" s="18">
        <f t="shared" si="45"/>
        <v>1.17</v>
      </c>
      <c r="Z86" s="18">
        <f t="shared" si="45"/>
        <v>1.1642563849517333</v>
      </c>
      <c r="AA86" s="18">
        <f t="shared" si="45"/>
        <v>1.17</v>
      </c>
      <c r="AB86" s="18">
        <f t="shared" si="45"/>
        <v>1.17</v>
      </c>
      <c r="AC86" s="18" t="b">
        <f t="shared" si="45"/>
        <v>0</v>
      </c>
      <c r="AD86" s="18" t="b">
        <f t="shared" si="45"/>
        <v>0</v>
      </c>
      <c r="AE86" s="18" t="b">
        <f t="shared" si="45"/>
        <v>0</v>
      </c>
      <c r="AF86" s="18" t="b">
        <f t="shared" si="45"/>
        <v>0</v>
      </c>
      <c r="AG86" s="18" t="b">
        <f t="shared" si="45"/>
        <v>0</v>
      </c>
      <c r="AH86" s="18" t="b">
        <f t="shared" si="45"/>
        <v>0</v>
      </c>
      <c r="AI86" s="18" t="b">
        <f t="shared" si="45"/>
        <v>0</v>
      </c>
      <c r="AJ86" s="18" t="b">
        <f t="shared" si="45"/>
        <v>0</v>
      </c>
      <c r="AK86" s="18" t="b">
        <f t="shared" si="45"/>
        <v>0</v>
      </c>
      <c r="AL86" s="18" t="b">
        <f t="shared" si="45"/>
        <v>0</v>
      </c>
    </row>
    <row r="87" spans="2:1006" outlineLevel="1" x14ac:dyDescent="0.55000000000000004"/>
    <row r="88" spans="2:1006" outlineLevel="1" x14ac:dyDescent="0.55000000000000004">
      <c r="C88" s="1" t="s">
        <v>39</v>
      </c>
      <c r="H88" s="4">
        <f>H26+H51</f>
        <v>-200</v>
      </c>
      <c r="I88" s="4">
        <f>I79+I80-I81-I82-I85</f>
        <v>20.805930247446952</v>
      </c>
      <c r="J88" s="4">
        <f t="shared" ref="J88:AL88" si="46">J79+J80-J81-J82-J85</f>
        <v>20.805930247446952</v>
      </c>
      <c r="K88" s="4">
        <f t="shared" si="46"/>
        <v>10.912991857934017</v>
      </c>
      <c r="L88" s="4">
        <f t="shared" si="46"/>
        <v>10.912991857934017</v>
      </c>
      <c r="M88" s="4">
        <f t="shared" si="46"/>
        <v>10.912991857934017</v>
      </c>
      <c r="N88" s="4">
        <f t="shared" si="46"/>
        <v>10.850343717002161</v>
      </c>
      <c r="O88" s="4">
        <f t="shared" si="46"/>
        <v>10.912991857934017</v>
      </c>
      <c r="P88" s="4">
        <f t="shared" si="46"/>
        <v>10.912991857934017</v>
      </c>
      <c r="Q88" s="4">
        <f t="shared" si="46"/>
        <v>10.782583487770268</v>
      </c>
      <c r="R88" s="4">
        <f t="shared" si="46"/>
        <v>10.912991857934017</v>
      </c>
      <c r="S88" s="4">
        <f t="shared" si="46"/>
        <v>10.912991857934017</v>
      </c>
      <c r="T88" s="4">
        <f t="shared" si="46"/>
        <v>10.709294023833039</v>
      </c>
      <c r="U88" s="4">
        <f t="shared" si="46"/>
        <v>10.912991857934017</v>
      </c>
      <c r="V88" s="4">
        <f t="shared" si="46"/>
        <v>10.912991857934017</v>
      </c>
      <c r="W88" s="4">
        <f t="shared" si="46"/>
        <v>10.63002413963855</v>
      </c>
      <c r="X88" s="4">
        <f t="shared" si="46"/>
        <v>10.912991857934017</v>
      </c>
      <c r="Y88" s="4">
        <f t="shared" si="46"/>
        <v>10.912991857934017</v>
      </c>
      <c r="Z88" s="4">
        <f t="shared" si="46"/>
        <v>10.544285832893777</v>
      </c>
      <c r="AA88" s="4">
        <f t="shared" si="46"/>
        <v>10.912991857934017</v>
      </c>
      <c r="AB88" s="4">
        <f t="shared" si="46"/>
        <v>10.912991857934017</v>
      </c>
      <c r="AC88" s="4">
        <f t="shared" si="46"/>
        <v>43.002544982000217</v>
      </c>
      <c r="AD88" s="4">
        <f t="shared" si="46"/>
        <v>85</v>
      </c>
      <c r="AE88" s="4">
        <f t="shared" si="46"/>
        <v>85</v>
      </c>
      <c r="AF88" s="4">
        <f t="shared" si="46"/>
        <v>85</v>
      </c>
      <c r="AG88" s="4">
        <f t="shared" si="46"/>
        <v>85</v>
      </c>
      <c r="AH88" s="4">
        <f t="shared" si="46"/>
        <v>85</v>
      </c>
      <c r="AI88" s="4">
        <f t="shared" si="46"/>
        <v>85</v>
      </c>
      <c r="AJ88" s="4">
        <f t="shared" si="46"/>
        <v>85</v>
      </c>
      <c r="AK88" s="4">
        <f t="shared" si="46"/>
        <v>85</v>
      </c>
      <c r="AL88" s="4">
        <f t="shared" si="46"/>
        <v>85</v>
      </c>
    </row>
    <row r="89" spans="2:1006" outlineLevel="1" x14ac:dyDescent="0.55000000000000004">
      <c r="C89" s="1" t="s">
        <v>42</v>
      </c>
      <c r="E89" s="5">
        <f>IRR(H88:AL88)</f>
        <v>9.2614960711510541E-2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1006" outlineLevel="1" x14ac:dyDescent="0.55000000000000004"/>
    <row r="91" spans="2:1006" x14ac:dyDescent="0.55000000000000004">
      <c r="B91" s="9" t="s">
        <v>52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  <c r="ALN91" s="9"/>
      <c r="ALO91" s="9"/>
      <c r="ALP91" s="9"/>
      <c r="ALQ91" s="9"/>
      <c r="ALR91" s="9"/>
    </row>
    <row r="92" spans="2:1006" x14ac:dyDescent="0.55000000000000004">
      <c r="C92" s="1" t="s">
        <v>38</v>
      </c>
      <c r="E92" s="1">
        <f>E30</f>
        <v>20</v>
      </c>
      <c r="H92" s="1">
        <f t="shared" ref="H92:AL92" si="47">(AND(H4,H2&lt;=$E$92))*1</f>
        <v>0</v>
      </c>
      <c r="I92" s="1">
        <f t="shared" si="47"/>
        <v>1</v>
      </c>
      <c r="J92" s="1">
        <f t="shared" si="47"/>
        <v>1</v>
      </c>
      <c r="K92" s="1">
        <f t="shared" si="47"/>
        <v>1</v>
      </c>
      <c r="L92" s="1">
        <f t="shared" si="47"/>
        <v>1</v>
      </c>
      <c r="M92" s="1">
        <f t="shared" si="47"/>
        <v>1</v>
      </c>
      <c r="N92" s="1">
        <f t="shared" si="47"/>
        <v>1</v>
      </c>
      <c r="O92" s="1">
        <f t="shared" si="47"/>
        <v>1</v>
      </c>
      <c r="P92" s="1">
        <f t="shared" si="47"/>
        <v>1</v>
      </c>
      <c r="Q92" s="1">
        <f t="shared" si="47"/>
        <v>1</v>
      </c>
      <c r="R92" s="1">
        <f t="shared" si="47"/>
        <v>1</v>
      </c>
      <c r="S92" s="1">
        <f t="shared" si="47"/>
        <v>1</v>
      </c>
      <c r="T92" s="1">
        <f t="shared" si="47"/>
        <v>1</v>
      </c>
      <c r="U92" s="1">
        <f t="shared" si="47"/>
        <v>1</v>
      </c>
      <c r="V92" s="1">
        <f t="shared" si="47"/>
        <v>1</v>
      </c>
      <c r="W92" s="1">
        <f t="shared" si="47"/>
        <v>1</v>
      </c>
      <c r="X92" s="1">
        <f t="shared" si="47"/>
        <v>1</v>
      </c>
      <c r="Y92" s="1">
        <f t="shared" si="47"/>
        <v>1</v>
      </c>
      <c r="Z92" s="1">
        <f t="shared" si="47"/>
        <v>1</v>
      </c>
      <c r="AA92" s="1">
        <f t="shared" si="47"/>
        <v>1</v>
      </c>
      <c r="AB92" s="1">
        <f t="shared" si="47"/>
        <v>1</v>
      </c>
      <c r="AC92" s="1">
        <f t="shared" si="47"/>
        <v>0</v>
      </c>
      <c r="AD92" s="1">
        <f t="shared" si="47"/>
        <v>0</v>
      </c>
      <c r="AE92" s="1">
        <f t="shared" si="47"/>
        <v>0</v>
      </c>
      <c r="AF92" s="1">
        <f t="shared" si="47"/>
        <v>0</v>
      </c>
      <c r="AG92" s="1">
        <f t="shared" si="47"/>
        <v>0</v>
      </c>
      <c r="AH92" s="1">
        <f t="shared" si="47"/>
        <v>0</v>
      </c>
      <c r="AI92" s="1">
        <f t="shared" si="47"/>
        <v>0</v>
      </c>
      <c r="AJ92" s="1">
        <f t="shared" si="47"/>
        <v>0</v>
      </c>
      <c r="AK92" s="1">
        <f t="shared" si="47"/>
        <v>0</v>
      </c>
      <c r="AL92" s="1">
        <f t="shared" si="47"/>
        <v>0</v>
      </c>
    </row>
    <row r="93" spans="2:1006" x14ac:dyDescent="0.55000000000000004">
      <c r="C93" s="1" t="s">
        <v>70</v>
      </c>
      <c r="H93" s="4">
        <f>H21</f>
        <v>0</v>
      </c>
      <c r="I93" s="4">
        <f t="shared" ref="I93:AL93" si="48">I21</f>
        <v>0</v>
      </c>
      <c r="J93" s="4">
        <f t="shared" si="48"/>
        <v>0</v>
      </c>
      <c r="K93" s="4">
        <f t="shared" si="48"/>
        <v>30</v>
      </c>
      <c r="L93" s="4">
        <f t="shared" si="48"/>
        <v>0</v>
      </c>
      <c r="M93" s="4">
        <f t="shared" si="48"/>
        <v>0</v>
      </c>
      <c r="N93" s="4">
        <f t="shared" si="48"/>
        <v>30</v>
      </c>
      <c r="O93" s="4">
        <f t="shared" si="48"/>
        <v>0</v>
      </c>
      <c r="P93" s="4">
        <f t="shared" si="48"/>
        <v>0</v>
      </c>
      <c r="Q93" s="4">
        <f t="shared" si="48"/>
        <v>30</v>
      </c>
      <c r="R93" s="4">
        <f t="shared" si="48"/>
        <v>0</v>
      </c>
      <c r="S93" s="4">
        <f t="shared" si="48"/>
        <v>0</v>
      </c>
      <c r="T93" s="4">
        <f t="shared" si="48"/>
        <v>30</v>
      </c>
      <c r="U93" s="4">
        <f t="shared" si="48"/>
        <v>0</v>
      </c>
      <c r="V93" s="4">
        <f t="shared" si="48"/>
        <v>0</v>
      </c>
      <c r="W93" s="4">
        <f t="shared" si="48"/>
        <v>30</v>
      </c>
      <c r="X93" s="4">
        <f t="shared" si="48"/>
        <v>0</v>
      </c>
      <c r="Y93" s="4">
        <f t="shared" si="48"/>
        <v>0</v>
      </c>
      <c r="Z93" s="4">
        <f t="shared" si="48"/>
        <v>30</v>
      </c>
      <c r="AA93" s="4">
        <f t="shared" si="48"/>
        <v>0</v>
      </c>
      <c r="AB93" s="4">
        <f t="shared" si="48"/>
        <v>0</v>
      </c>
      <c r="AC93" s="4">
        <f t="shared" si="48"/>
        <v>30</v>
      </c>
      <c r="AD93" s="4">
        <f t="shared" si="48"/>
        <v>0</v>
      </c>
      <c r="AE93" s="4">
        <f t="shared" si="48"/>
        <v>0</v>
      </c>
      <c r="AF93" s="4">
        <f t="shared" si="48"/>
        <v>0</v>
      </c>
      <c r="AG93" s="4">
        <f t="shared" si="48"/>
        <v>0</v>
      </c>
      <c r="AH93" s="4">
        <f t="shared" si="48"/>
        <v>0</v>
      </c>
      <c r="AI93" s="4">
        <f t="shared" si="48"/>
        <v>0</v>
      </c>
      <c r="AJ93" s="4">
        <f t="shared" si="48"/>
        <v>0</v>
      </c>
      <c r="AK93" s="4">
        <f t="shared" si="48"/>
        <v>0</v>
      </c>
      <c r="AL93" s="4">
        <f t="shared" si="48"/>
        <v>0</v>
      </c>
    </row>
    <row r="94" spans="2:1006" x14ac:dyDescent="0.55000000000000004">
      <c r="C94" s="1" t="s">
        <v>69</v>
      </c>
      <c r="H94" s="4">
        <f>H92*H21</f>
        <v>0</v>
      </c>
      <c r="I94" s="4">
        <f t="shared" ref="I94:AL94" si="49">I92*I21</f>
        <v>0</v>
      </c>
      <c r="J94" s="4">
        <f t="shared" si="49"/>
        <v>0</v>
      </c>
      <c r="K94" s="4">
        <f t="shared" si="49"/>
        <v>30</v>
      </c>
      <c r="L94" s="4">
        <f t="shared" si="49"/>
        <v>0</v>
      </c>
      <c r="M94" s="4">
        <f t="shared" si="49"/>
        <v>0</v>
      </c>
      <c r="N94" s="4">
        <f t="shared" si="49"/>
        <v>30</v>
      </c>
      <c r="O94" s="4">
        <f t="shared" si="49"/>
        <v>0</v>
      </c>
      <c r="P94" s="4">
        <f t="shared" si="49"/>
        <v>0</v>
      </c>
      <c r="Q94" s="4">
        <f t="shared" si="49"/>
        <v>30</v>
      </c>
      <c r="R94" s="4">
        <f t="shared" si="49"/>
        <v>0</v>
      </c>
      <c r="S94" s="4">
        <f t="shared" si="49"/>
        <v>0</v>
      </c>
      <c r="T94" s="4">
        <f t="shared" si="49"/>
        <v>30</v>
      </c>
      <c r="U94" s="4">
        <f t="shared" si="49"/>
        <v>0</v>
      </c>
      <c r="V94" s="4">
        <f t="shared" si="49"/>
        <v>0</v>
      </c>
      <c r="W94" s="4">
        <f t="shared" si="49"/>
        <v>30</v>
      </c>
      <c r="X94" s="4">
        <f t="shared" si="49"/>
        <v>0</v>
      </c>
      <c r="Y94" s="4">
        <f t="shared" si="49"/>
        <v>0</v>
      </c>
      <c r="Z94" s="4">
        <f t="shared" si="49"/>
        <v>30</v>
      </c>
      <c r="AA94" s="4">
        <f t="shared" si="49"/>
        <v>0</v>
      </c>
      <c r="AB94" s="4">
        <f t="shared" si="49"/>
        <v>0</v>
      </c>
      <c r="AC94" s="4">
        <f t="shared" si="49"/>
        <v>0</v>
      </c>
      <c r="AD94" s="4">
        <f t="shared" si="49"/>
        <v>0</v>
      </c>
      <c r="AE94" s="4">
        <f t="shared" si="49"/>
        <v>0</v>
      </c>
      <c r="AF94" s="4">
        <f t="shared" si="49"/>
        <v>0</v>
      </c>
      <c r="AG94" s="4">
        <f t="shared" si="49"/>
        <v>0</v>
      </c>
      <c r="AH94" s="4">
        <f t="shared" si="49"/>
        <v>0</v>
      </c>
      <c r="AI94" s="4">
        <f t="shared" si="49"/>
        <v>0</v>
      </c>
      <c r="AJ94" s="4">
        <f t="shared" si="49"/>
        <v>0</v>
      </c>
      <c r="AK94" s="4">
        <f t="shared" si="49"/>
        <v>0</v>
      </c>
      <c r="AL94" s="4">
        <f t="shared" si="49"/>
        <v>0</v>
      </c>
    </row>
    <row r="96" spans="2:1006" x14ac:dyDescent="0.55000000000000004">
      <c r="C96" s="1" t="s">
        <v>61</v>
      </c>
    </row>
    <row r="97" spans="3:38" x14ac:dyDescent="0.55000000000000004">
      <c r="D97" s="1" t="s">
        <v>33</v>
      </c>
      <c r="H97" s="1">
        <f>(H93&lt;&gt;0)*1</f>
        <v>0</v>
      </c>
      <c r="I97" s="1">
        <f t="shared" ref="I97:AL97" si="50">(I93&lt;&gt;0)*1</f>
        <v>0</v>
      </c>
      <c r="J97" s="1">
        <f t="shared" si="50"/>
        <v>0</v>
      </c>
      <c r="K97" s="1">
        <f t="shared" si="50"/>
        <v>1</v>
      </c>
      <c r="L97" s="1">
        <f t="shared" si="50"/>
        <v>0</v>
      </c>
      <c r="M97" s="1">
        <f t="shared" si="50"/>
        <v>0</v>
      </c>
      <c r="N97" s="1">
        <f t="shared" si="50"/>
        <v>1</v>
      </c>
      <c r="O97" s="1">
        <f t="shared" si="50"/>
        <v>0</v>
      </c>
      <c r="P97" s="1">
        <f t="shared" si="50"/>
        <v>0</v>
      </c>
      <c r="Q97" s="1">
        <f t="shared" si="50"/>
        <v>1</v>
      </c>
      <c r="R97" s="1">
        <f t="shared" si="50"/>
        <v>0</v>
      </c>
      <c r="S97" s="1">
        <f t="shared" si="50"/>
        <v>0</v>
      </c>
      <c r="T97" s="1">
        <f t="shared" si="50"/>
        <v>1</v>
      </c>
      <c r="U97" s="1">
        <f t="shared" si="50"/>
        <v>0</v>
      </c>
      <c r="V97" s="1">
        <f t="shared" si="50"/>
        <v>0</v>
      </c>
      <c r="W97" s="1">
        <f t="shared" si="50"/>
        <v>1</v>
      </c>
      <c r="X97" s="1">
        <f t="shared" si="50"/>
        <v>0</v>
      </c>
      <c r="Y97" s="1">
        <f t="shared" si="50"/>
        <v>0</v>
      </c>
      <c r="Z97" s="1">
        <f t="shared" si="50"/>
        <v>1</v>
      </c>
      <c r="AA97" s="1">
        <f t="shared" si="50"/>
        <v>0</v>
      </c>
      <c r="AB97" s="1">
        <f t="shared" si="50"/>
        <v>0</v>
      </c>
      <c r="AC97" s="1">
        <f t="shared" si="50"/>
        <v>1</v>
      </c>
      <c r="AD97" s="1">
        <f t="shared" si="50"/>
        <v>0</v>
      </c>
      <c r="AE97" s="1">
        <f t="shared" si="50"/>
        <v>0</v>
      </c>
      <c r="AF97" s="1">
        <f t="shared" si="50"/>
        <v>0</v>
      </c>
      <c r="AG97" s="1">
        <f t="shared" si="50"/>
        <v>0</v>
      </c>
      <c r="AH97" s="1">
        <f t="shared" si="50"/>
        <v>0</v>
      </c>
      <c r="AI97" s="1">
        <f t="shared" si="50"/>
        <v>0</v>
      </c>
      <c r="AJ97" s="1">
        <f t="shared" si="50"/>
        <v>0</v>
      </c>
      <c r="AK97" s="1">
        <f t="shared" si="50"/>
        <v>0</v>
      </c>
      <c r="AL97" s="1">
        <f t="shared" si="50"/>
        <v>0</v>
      </c>
    </row>
    <row r="98" spans="3:38" x14ac:dyDescent="0.55000000000000004">
      <c r="D98" s="1" t="s">
        <v>37</v>
      </c>
      <c r="H98" s="1">
        <f>G98+G97</f>
        <v>0</v>
      </c>
      <c r="I98" s="1">
        <f t="shared" ref="I98:AL98" si="51">H98+H97</f>
        <v>0</v>
      </c>
      <c r="J98" s="1">
        <f t="shared" si="51"/>
        <v>0</v>
      </c>
      <c r="K98" s="1">
        <f t="shared" si="51"/>
        <v>0</v>
      </c>
      <c r="L98" s="1">
        <f t="shared" si="51"/>
        <v>1</v>
      </c>
      <c r="M98" s="1">
        <f t="shared" si="51"/>
        <v>1</v>
      </c>
      <c r="N98" s="1">
        <f t="shared" si="51"/>
        <v>1</v>
      </c>
      <c r="O98" s="1">
        <f t="shared" si="51"/>
        <v>2</v>
      </c>
      <c r="P98" s="1">
        <f t="shared" si="51"/>
        <v>2</v>
      </c>
      <c r="Q98" s="1">
        <f t="shared" si="51"/>
        <v>2</v>
      </c>
      <c r="R98" s="1">
        <f t="shared" si="51"/>
        <v>3</v>
      </c>
      <c r="S98" s="1">
        <f t="shared" si="51"/>
        <v>3</v>
      </c>
      <c r="T98" s="1">
        <f t="shared" si="51"/>
        <v>3</v>
      </c>
      <c r="U98" s="1">
        <f t="shared" si="51"/>
        <v>4</v>
      </c>
      <c r="V98" s="1">
        <f t="shared" si="51"/>
        <v>4</v>
      </c>
      <c r="W98" s="1">
        <f t="shared" si="51"/>
        <v>4</v>
      </c>
      <c r="X98" s="1">
        <f t="shared" si="51"/>
        <v>5</v>
      </c>
      <c r="Y98" s="1">
        <f t="shared" si="51"/>
        <v>5</v>
      </c>
      <c r="Z98" s="1">
        <f t="shared" si="51"/>
        <v>5</v>
      </c>
      <c r="AA98" s="1">
        <f t="shared" si="51"/>
        <v>6</v>
      </c>
      <c r="AB98" s="1">
        <f t="shared" si="51"/>
        <v>6</v>
      </c>
      <c r="AC98" s="1">
        <f t="shared" si="51"/>
        <v>6</v>
      </c>
      <c r="AD98" s="1">
        <f t="shared" si="51"/>
        <v>7</v>
      </c>
      <c r="AE98" s="1">
        <f t="shared" si="51"/>
        <v>7</v>
      </c>
      <c r="AF98" s="1">
        <f t="shared" si="51"/>
        <v>7</v>
      </c>
      <c r="AG98" s="1">
        <f t="shared" si="51"/>
        <v>7</v>
      </c>
      <c r="AH98" s="1">
        <f t="shared" si="51"/>
        <v>7</v>
      </c>
      <c r="AI98" s="1">
        <f t="shared" si="51"/>
        <v>7</v>
      </c>
      <c r="AJ98" s="1">
        <f t="shared" si="51"/>
        <v>7</v>
      </c>
      <c r="AK98" s="1">
        <f t="shared" si="51"/>
        <v>7</v>
      </c>
      <c r="AL98" s="1">
        <f t="shared" si="51"/>
        <v>7</v>
      </c>
    </row>
    <row r="99" spans="3:38" x14ac:dyDescent="0.55000000000000004">
      <c r="D99" s="1" t="s">
        <v>53</v>
      </c>
      <c r="H99" s="1">
        <f>I98</f>
        <v>0</v>
      </c>
      <c r="I99" s="1">
        <f t="shared" ref="I99:AL99" si="52">J98</f>
        <v>0</v>
      </c>
      <c r="J99" s="1">
        <f t="shared" si="52"/>
        <v>0</v>
      </c>
      <c r="K99" s="1">
        <f t="shared" si="52"/>
        <v>1</v>
      </c>
      <c r="L99" s="1">
        <f t="shared" si="52"/>
        <v>1</v>
      </c>
      <c r="M99" s="1">
        <f t="shared" si="52"/>
        <v>1</v>
      </c>
      <c r="N99" s="1">
        <f t="shared" si="52"/>
        <v>2</v>
      </c>
      <c r="O99" s="1">
        <f t="shared" si="52"/>
        <v>2</v>
      </c>
      <c r="P99" s="1">
        <f t="shared" si="52"/>
        <v>2</v>
      </c>
      <c r="Q99" s="1">
        <f t="shared" si="52"/>
        <v>3</v>
      </c>
      <c r="R99" s="1">
        <f t="shared" si="52"/>
        <v>3</v>
      </c>
      <c r="S99" s="1">
        <f t="shared" si="52"/>
        <v>3</v>
      </c>
      <c r="T99" s="1">
        <f t="shared" si="52"/>
        <v>4</v>
      </c>
      <c r="U99" s="1">
        <f t="shared" si="52"/>
        <v>4</v>
      </c>
      <c r="V99" s="1">
        <f t="shared" si="52"/>
        <v>4</v>
      </c>
      <c r="W99" s="1">
        <f t="shared" si="52"/>
        <v>5</v>
      </c>
      <c r="X99" s="1">
        <f t="shared" si="52"/>
        <v>5</v>
      </c>
      <c r="Y99" s="1">
        <f t="shared" si="52"/>
        <v>5</v>
      </c>
      <c r="Z99" s="1">
        <f t="shared" si="52"/>
        <v>6</v>
      </c>
      <c r="AA99" s="1">
        <f t="shared" si="52"/>
        <v>6</v>
      </c>
      <c r="AB99" s="1">
        <f t="shared" si="52"/>
        <v>6</v>
      </c>
      <c r="AC99" s="1">
        <f t="shared" si="52"/>
        <v>7</v>
      </c>
      <c r="AD99" s="1">
        <f t="shared" si="52"/>
        <v>7</v>
      </c>
      <c r="AE99" s="1">
        <f t="shared" si="52"/>
        <v>7</v>
      </c>
      <c r="AF99" s="1">
        <f t="shared" si="52"/>
        <v>7</v>
      </c>
      <c r="AG99" s="1">
        <f t="shared" si="52"/>
        <v>7</v>
      </c>
      <c r="AH99" s="1">
        <f t="shared" si="52"/>
        <v>7</v>
      </c>
      <c r="AI99" s="1">
        <f t="shared" si="52"/>
        <v>7</v>
      </c>
      <c r="AJ99" s="1">
        <f t="shared" si="52"/>
        <v>7</v>
      </c>
      <c r="AK99" s="1">
        <f t="shared" si="52"/>
        <v>7</v>
      </c>
      <c r="AL99" s="1">
        <f t="shared" si="52"/>
        <v>0</v>
      </c>
    </row>
    <row r="100" spans="3:38" x14ac:dyDescent="0.55000000000000004">
      <c r="D100" s="1" t="s">
        <v>54</v>
      </c>
      <c r="H100" s="3">
        <f>SUMIF(98:98,H98,94:94)</f>
        <v>30</v>
      </c>
      <c r="I100" s="3">
        <f t="shared" ref="I100:AL100" si="53">SUMIF(98:98,I98,94:94)</f>
        <v>30</v>
      </c>
      <c r="J100" s="3">
        <f t="shared" si="53"/>
        <v>30</v>
      </c>
      <c r="K100" s="3">
        <f t="shared" si="53"/>
        <v>30</v>
      </c>
      <c r="L100" s="3">
        <f t="shared" si="53"/>
        <v>30</v>
      </c>
      <c r="M100" s="3">
        <f t="shared" si="53"/>
        <v>30</v>
      </c>
      <c r="N100" s="3">
        <f t="shared" si="53"/>
        <v>30</v>
      </c>
      <c r="O100" s="3">
        <f t="shared" si="53"/>
        <v>30</v>
      </c>
      <c r="P100" s="3">
        <f t="shared" si="53"/>
        <v>30</v>
      </c>
      <c r="Q100" s="3">
        <f t="shared" si="53"/>
        <v>30</v>
      </c>
      <c r="R100" s="3">
        <f t="shared" si="53"/>
        <v>30</v>
      </c>
      <c r="S100" s="3">
        <f t="shared" si="53"/>
        <v>30</v>
      </c>
      <c r="T100" s="3">
        <f t="shared" si="53"/>
        <v>30</v>
      </c>
      <c r="U100" s="3">
        <f t="shared" si="53"/>
        <v>30</v>
      </c>
      <c r="V100" s="3">
        <f t="shared" si="53"/>
        <v>30</v>
      </c>
      <c r="W100" s="3">
        <f t="shared" si="53"/>
        <v>30</v>
      </c>
      <c r="X100" s="3">
        <f t="shared" si="53"/>
        <v>30</v>
      </c>
      <c r="Y100" s="3">
        <f t="shared" si="53"/>
        <v>30</v>
      </c>
      <c r="Z100" s="3">
        <f t="shared" si="53"/>
        <v>30</v>
      </c>
      <c r="AA100" s="3">
        <f t="shared" si="53"/>
        <v>0</v>
      </c>
      <c r="AB100" s="3">
        <f t="shared" si="53"/>
        <v>0</v>
      </c>
      <c r="AC100" s="3">
        <f t="shared" si="53"/>
        <v>0</v>
      </c>
      <c r="AD100" s="3">
        <f t="shared" si="53"/>
        <v>0</v>
      </c>
      <c r="AE100" s="3">
        <f t="shared" si="53"/>
        <v>0</v>
      </c>
      <c r="AF100" s="3">
        <f t="shared" si="53"/>
        <v>0</v>
      </c>
      <c r="AG100" s="3">
        <f t="shared" si="53"/>
        <v>0</v>
      </c>
      <c r="AH100" s="3">
        <f t="shared" si="53"/>
        <v>0</v>
      </c>
      <c r="AI100" s="3">
        <f t="shared" si="53"/>
        <v>0</v>
      </c>
      <c r="AJ100" s="3">
        <f t="shared" si="53"/>
        <v>0</v>
      </c>
      <c r="AK100" s="3">
        <f t="shared" si="53"/>
        <v>0</v>
      </c>
      <c r="AL100" s="3">
        <f t="shared" si="53"/>
        <v>0</v>
      </c>
    </row>
    <row r="101" spans="3:38" x14ac:dyDescent="0.55000000000000004">
      <c r="D101" s="1" t="s">
        <v>74</v>
      </c>
      <c r="H101" s="3">
        <f>_xlfn.XLOOKUP(H98,16:16,17:17,0,1)</f>
        <v>3</v>
      </c>
      <c r="I101" s="3">
        <f t="shared" ref="I101:AL101" si="54">_xlfn.XLOOKUP(I98,16:16,17:17,0,1)</f>
        <v>3</v>
      </c>
      <c r="J101" s="3">
        <f t="shared" si="54"/>
        <v>3</v>
      </c>
      <c r="K101" s="3">
        <f t="shared" si="54"/>
        <v>3</v>
      </c>
      <c r="L101" s="3">
        <f t="shared" si="54"/>
        <v>3</v>
      </c>
      <c r="M101" s="3">
        <f t="shared" si="54"/>
        <v>3</v>
      </c>
      <c r="N101" s="3">
        <f t="shared" si="54"/>
        <v>3</v>
      </c>
      <c r="O101" s="3">
        <f t="shared" si="54"/>
        <v>3</v>
      </c>
      <c r="P101" s="3">
        <f t="shared" si="54"/>
        <v>3</v>
      </c>
      <c r="Q101" s="3">
        <f t="shared" si="54"/>
        <v>3</v>
      </c>
      <c r="R101" s="3">
        <f t="shared" si="54"/>
        <v>3</v>
      </c>
      <c r="S101" s="3">
        <f t="shared" si="54"/>
        <v>3</v>
      </c>
      <c r="T101" s="3">
        <f t="shared" si="54"/>
        <v>3</v>
      </c>
      <c r="U101" s="3">
        <f t="shared" si="54"/>
        <v>3</v>
      </c>
      <c r="V101" s="3">
        <f t="shared" si="54"/>
        <v>3</v>
      </c>
      <c r="W101" s="3">
        <f t="shared" si="54"/>
        <v>3</v>
      </c>
      <c r="X101" s="3">
        <f t="shared" si="54"/>
        <v>3</v>
      </c>
      <c r="Y101" s="3">
        <f t="shared" si="54"/>
        <v>3</v>
      </c>
      <c r="Z101" s="3">
        <f t="shared" si="54"/>
        <v>3</v>
      </c>
      <c r="AA101" s="3">
        <f t="shared" si="54"/>
        <v>3</v>
      </c>
      <c r="AB101" s="3">
        <f t="shared" si="54"/>
        <v>3</v>
      </c>
      <c r="AC101" s="3">
        <f t="shared" si="54"/>
        <v>3</v>
      </c>
      <c r="AD101" s="3">
        <f t="shared" si="54"/>
        <v>3</v>
      </c>
      <c r="AE101" s="3">
        <f t="shared" si="54"/>
        <v>3</v>
      </c>
      <c r="AF101" s="3">
        <f t="shared" si="54"/>
        <v>3</v>
      </c>
      <c r="AG101" s="3">
        <f t="shared" si="54"/>
        <v>3</v>
      </c>
      <c r="AH101" s="3">
        <f t="shared" si="54"/>
        <v>3</v>
      </c>
      <c r="AI101" s="3">
        <f t="shared" si="54"/>
        <v>3</v>
      </c>
      <c r="AJ101" s="3">
        <f t="shared" si="54"/>
        <v>3</v>
      </c>
      <c r="AK101" s="3">
        <f t="shared" si="54"/>
        <v>3</v>
      </c>
      <c r="AL101" s="3">
        <f t="shared" si="54"/>
        <v>3</v>
      </c>
    </row>
    <row r="102" spans="3:38" x14ac:dyDescent="0.55000000000000004">
      <c r="D102" s="1" t="s">
        <v>60</v>
      </c>
      <c r="E102" s="1">
        <f>E6</f>
        <v>3</v>
      </c>
      <c r="H102" s="4">
        <f>H100/H101*H4</f>
        <v>0</v>
      </c>
      <c r="I102" s="4">
        <f t="shared" ref="I102:AL102" si="55">I100/I101*I4</f>
        <v>10</v>
      </c>
      <c r="J102" s="4">
        <f t="shared" si="55"/>
        <v>10</v>
      </c>
      <c r="K102" s="4">
        <f t="shared" si="55"/>
        <v>10</v>
      </c>
      <c r="L102" s="4">
        <f t="shared" si="55"/>
        <v>10</v>
      </c>
      <c r="M102" s="4">
        <f t="shared" si="55"/>
        <v>10</v>
      </c>
      <c r="N102" s="4">
        <f t="shared" si="55"/>
        <v>10</v>
      </c>
      <c r="O102" s="4">
        <f t="shared" si="55"/>
        <v>10</v>
      </c>
      <c r="P102" s="4">
        <f t="shared" si="55"/>
        <v>10</v>
      </c>
      <c r="Q102" s="4">
        <f t="shared" si="55"/>
        <v>10</v>
      </c>
      <c r="R102" s="4">
        <f t="shared" si="55"/>
        <v>10</v>
      </c>
      <c r="S102" s="4">
        <f t="shared" si="55"/>
        <v>10</v>
      </c>
      <c r="T102" s="4">
        <f t="shared" si="55"/>
        <v>10</v>
      </c>
      <c r="U102" s="4">
        <f t="shared" si="55"/>
        <v>10</v>
      </c>
      <c r="V102" s="4">
        <f t="shared" si="55"/>
        <v>10</v>
      </c>
      <c r="W102" s="4">
        <f t="shared" si="55"/>
        <v>10</v>
      </c>
      <c r="X102" s="4">
        <f t="shared" si="55"/>
        <v>10</v>
      </c>
      <c r="Y102" s="4">
        <f t="shared" si="55"/>
        <v>10</v>
      </c>
      <c r="Z102" s="4">
        <f t="shared" si="55"/>
        <v>10</v>
      </c>
      <c r="AA102" s="4">
        <f t="shared" si="55"/>
        <v>0</v>
      </c>
      <c r="AB102" s="4">
        <f t="shared" si="55"/>
        <v>0</v>
      </c>
      <c r="AC102" s="4">
        <f t="shared" si="55"/>
        <v>0</v>
      </c>
      <c r="AD102" s="4">
        <f t="shared" si="55"/>
        <v>0</v>
      </c>
      <c r="AE102" s="4">
        <f t="shared" si="55"/>
        <v>0</v>
      </c>
      <c r="AF102" s="4">
        <f t="shared" si="55"/>
        <v>0</v>
      </c>
      <c r="AG102" s="4">
        <f t="shared" si="55"/>
        <v>0</v>
      </c>
      <c r="AH102" s="4">
        <f t="shared" si="55"/>
        <v>0</v>
      </c>
      <c r="AI102" s="4">
        <f t="shared" si="55"/>
        <v>0</v>
      </c>
      <c r="AJ102" s="4">
        <f t="shared" si="55"/>
        <v>0</v>
      </c>
      <c r="AK102" s="4">
        <f t="shared" si="55"/>
        <v>0</v>
      </c>
      <c r="AL102" s="4">
        <f t="shared" si="55"/>
        <v>0</v>
      </c>
    </row>
    <row r="104" spans="3:38" x14ac:dyDescent="0.55000000000000004">
      <c r="D104" s="1" t="s">
        <v>62</v>
      </c>
      <c r="H104" s="3">
        <f>G107</f>
        <v>0</v>
      </c>
      <c r="I104" s="3">
        <f t="shared" ref="I104:AL104" si="56">H107</f>
        <v>0</v>
      </c>
      <c r="J104" s="3">
        <f t="shared" si="56"/>
        <v>10</v>
      </c>
      <c r="K104" s="3">
        <f t="shared" si="56"/>
        <v>20</v>
      </c>
      <c r="L104" s="3">
        <f t="shared" si="56"/>
        <v>0</v>
      </c>
      <c r="M104" s="3">
        <f t="shared" si="56"/>
        <v>10</v>
      </c>
      <c r="N104" s="3">
        <f t="shared" si="56"/>
        <v>20</v>
      </c>
      <c r="O104" s="3">
        <f t="shared" si="56"/>
        <v>0</v>
      </c>
      <c r="P104" s="3">
        <f t="shared" si="56"/>
        <v>10</v>
      </c>
      <c r="Q104" s="3">
        <f t="shared" si="56"/>
        <v>20</v>
      </c>
      <c r="R104" s="3">
        <f t="shared" si="56"/>
        <v>0</v>
      </c>
      <c r="S104" s="3">
        <f t="shared" si="56"/>
        <v>10</v>
      </c>
      <c r="T104" s="3">
        <f t="shared" si="56"/>
        <v>20</v>
      </c>
      <c r="U104" s="3">
        <f t="shared" si="56"/>
        <v>0</v>
      </c>
      <c r="V104" s="3">
        <f t="shared" si="56"/>
        <v>10</v>
      </c>
      <c r="W104" s="3">
        <f t="shared" si="56"/>
        <v>20</v>
      </c>
      <c r="X104" s="3">
        <f t="shared" si="56"/>
        <v>0</v>
      </c>
      <c r="Y104" s="3">
        <f t="shared" si="56"/>
        <v>10</v>
      </c>
      <c r="Z104" s="3">
        <f t="shared" si="56"/>
        <v>20</v>
      </c>
      <c r="AA104" s="3">
        <f t="shared" si="56"/>
        <v>0</v>
      </c>
      <c r="AB104" s="3">
        <f t="shared" si="56"/>
        <v>0</v>
      </c>
      <c r="AC104" s="3">
        <f t="shared" si="56"/>
        <v>0</v>
      </c>
      <c r="AD104" s="3">
        <f t="shared" si="56"/>
        <v>0</v>
      </c>
      <c r="AE104" s="3">
        <f t="shared" si="56"/>
        <v>0</v>
      </c>
      <c r="AF104" s="3">
        <f t="shared" si="56"/>
        <v>0</v>
      </c>
      <c r="AG104" s="3">
        <f t="shared" si="56"/>
        <v>0</v>
      </c>
      <c r="AH104" s="3">
        <f t="shared" si="56"/>
        <v>0</v>
      </c>
      <c r="AI104" s="3">
        <f t="shared" si="56"/>
        <v>0</v>
      </c>
      <c r="AJ104" s="3">
        <f t="shared" si="56"/>
        <v>0</v>
      </c>
      <c r="AK104" s="3">
        <f t="shared" si="56"/>
        <v>0</v>
      </c>
      <c r="AL104" s="3">
        <f t="shared" si="56"/>
        <v>0</v>
      </c>
    </row>
    <row r="105" spans="3:38" x14ac:dyDescent="0.55000000000000004">
      <c r="D105" s="1" t="s">
        <v>63</v>
      </c>
      <c r="H105" s="3">
        <f>H102</f>
        <v>0</v>
      </c>
      <c r="I105" s="3">
        <f t="shared" ref="I105:AL105" si="57">I102</f>
        <v>10</v>
      </c>
      <c r="J105" s="3">
        <f t="shared" si="57"/>
        <v>10</v>
      </c>
      <c r="K105" s="3">
        <f t="shared" si="57"/>
        <v>10</v>
      </c>
      <c r="L105" s="3">
        <f t="shared" si="57"/>
        <v>10</v>
      </c>
      <c r="M105" s="3">
        <f t="shared" si="57"/>
        <v>10</v>
      </c>
      <c r="N105" s="3">
        <f t="shared" si="57"/>
        <v>10</v>
      </c>
      <c r="O105" s="3">
        <f t="shared" si="57"/>
        <v>10</v>
      </c>
      <c r="P105" s="3">
        <f t="shared" si="57"/>
        <v>10</v>
      </c>
      <c r="Q105" s="3">
        <f t="shared" si="57"/>
        <v>10</v>
      </c>
      <c r="R105" s="3">
        <f t="shared" si="57"/>
        <v>10</v>
      </c>
      <c r="S105" s="3">
        <f t="shared" si="57"/>
        <v>10</v>
      </c>
      <c r="T105" s="3">
        <f t="shared" si="57"/>
        <v>10</v>
      </c>
      <c r="U105" s="3">
        <f t="shared" si="57"/>
        <v>10</v>
      </c>
      <c r="V105" s="3">
        <f t="shared" si="57"/>
        <v>10</v>
      </c>
      <c r="W105" s="3">
        <f t="shared" si="57"/>
        <v>10</v>
      </c>
      <c r="X105" s="3">
        <f t="shared" si="57"/>
        <v>10</v>
      </c>
      <c r="Y105" s="3">
        <f t="shared" si="57"/>
        <v>10</v>
      </c>
      <c r="Z105" s="3">
        <f t="shared" si="57"/>
        <v>10</v>
      </c>
      <c r="AA105" s="3">
        <f t="shared" si="57"/>
        <v>0</v>
      </c>
      <c r="AB105" s="3">
        <f t="shared" si="57"/>
        <v>0</v>
      </c>
      <c r="AC105" s="3">
        <f t="shared" si="57"/>
        <v>0</v>
      </c>
      <c r="AD105" s="3">
        <f t="shared" si="57"/>
        <v>0</v>
      </c>
      <c r="AE105" s="3">
        <f t="shared" si="57"/>
        <v>0</v>
      </c>
      <c r="AF105" s="3">
        <f t="shared" si="57"/>
        <v>0</v>
      </c>
      <c r="AG105" s="3">
        <f t="shared" si="57"/>
        <v>0</v>
      </c>
      <c r="AH105" s="3">
        <f t="shared" si="57"/>
        <v>0</v>
      </c>
      <c r="AI105" s="3">
        <f t="shared" si="57"/>
        <v>0</v>
      </c>
      <c r="AJ105" s="3">
        <f t="shared" si="57"/>
        <v>0</v>
      </c>
      <c r="AK105" s="3">
        <f t="shared" si="57"/>
        <v>0</v>
      </c>
      <c r="AL105" s="3">
        <f t="shared" si="57"/>
        <v>0</v>
      </c>
    </row>
    <row r="106" spans="3:38" x14ac:dyDescent="0.55000000000000004">
      <c r="D106" s="1" t="s">
        <v>64</v>
      </c>
      <c r="H106" s="3">
        <f>H94</f>
        <v>0</v>
      </c>
      <c r="I106" s="3">
        <f t="shared" ref="I106:AL106" si="58">I94</f>
        <v>0</v>
      </c>
      <c r="J106" s="3">
        <f t="shared" si="58"/>
        <v>0</v>
      </c>
      <c r="K106" s="3">
        <f t="shared" si="58"/>
        <v>30</v>
      </c>
      <c r="L106" s="3">
        <f t="shared" si="58"/>
        <v>0</v>
      </c>
      <c r="M106" s="3">
        <f t="shared" si="58"/>
        <v>0</v>
      </c>
      <c r="N106" s="3">
        <f t="shared" si="58"/>
        <v>30</v>
      </c>
      <c r="O106" s="3">
        <f t="shared" si="58"/>
        <v>0</v>
      </c>
      <c r="P106" s="3">
        <f t="shared" si="58"/>
        <v>0</v>
      </c>
      <c r="Q106" s="3">
        <f t="shared" si="58"/>
        <v>30</v>
      </c>
      <c r="R106" s="3">
        <f t="shared" si="58"/>
        <v>0</v>
      </c>
      <c r="S106" s="3">
        <f t="shared" si="58"/>
        <v>0</v>
      </c>
      <c r="T106" s="3">
        <f t="shared" si="58"/>
        <v>30</v>
      </c>
      <c r="U106" s="3">
        <f t="shared" si="58"/>
        <v>0</v>
      </c>
      <c r="V106" s="3">
        <f t="shared" si="58"/>
        <v>0</v>
      </c>
      <c r="W106" s="3">
        <f t="shared" si="58"/>
        <v>30</v>
      </c>
      <c r="X106" s="3">
        <f t="shared" si="58"/>
        <v>0</v>
      </c>
      <c r="Y106" s="3">
        <f t="shared" si="58"/>
        <v>0</v>
      </c>
      <c r="Z106" s="3">
        <f t="shared" si="58"/>
        <v>30</v>
      </c>
      <c r="AA106" s="3">
        <f t="shared" si="58"/>
        <v>0</v>
      </c>
      <c r="AB106" s="3">
        <f t="shared" si="58"/>
        <v>0</v>
      </c>
      <c r="AC106" s="3">
        <f t="shared" si="58"/>
        <v>0</v>
      </c>
      <c r="AD106" s="3">
        <f t="shared" si="58"/>
        <v>0</v>
      </c>
      <c r="AE106" s="3">
        <f t="shared" si="58"/>
        <v>0</v>
      </c>
      <c r="AF106" s="3">
        <f t="shared" si="58"/>
        <v>0</v>
      </c>
      <c r="AG106" s="3">
        <f t="shared" si="58"/>
        <v>0</v>
      </c>
      <c r="AH106" s="3">
        <f t="shared" si="58"/>
        <v>0</v>
      </c>
      <c r="AI106" s="3">
        <f t="shared" si="58"/>
        <v>0</v>
      </c>
      <c r="AJ106" s="3">
        <f t="shared" si="58"/>
        <v>0</v>
      </c>
      <c r="AK106" s="3">
        <f t="shared" si="58"/>
        <v>0</v>
      </c>
      <c r="AL106" s="3">
        <f t="shared" si="58"/>
        <v>0</v>
      </c>
    </row>
    <row r="107" spans="3:38" x14ac:dyDescent="0.55000000000000004">
      <c r="D107" s="14" t="s">
        <v>30</v>
      </c>
      <c r="E107" s="14"/>
      <c r="F107" s="14"/>
      <c r="G107" s="14"/>
      <c r="H107" s="15">
        <f>H104+H105-H106</f>
        <v>0</v>
      </c>
      <c r="I107" s="15">
        <f t="shared" ref="I107:AL107" si="59">I104+I105-I106</f>
        <v>10</v>
      </c>
      <c r="J107" s="15">
        <f t="shared" si="59"/>
        <v>20</v>
      </c>
      <c r="K107" s="15">
        <f t="shared" si="59"/>
        <v>0</v>
      </c>
      <c r="L107" s="15">
        <f t="shared" si="59"/>
        <v>10</v>
      </c>
      <c r="M107" s="15">
        <f t="shared" si="59"/>
        <v>20</v>
      </c>
      <c r="N107" s="15">
        <f t="shared" si="59"/>
        <v>0</v>
      </c>
      <c r="O107" s="15">
        <f t="shared" si="59"/>
        <v>10</v>
      </c>
      <c r="P107" s="15">
        <f t="shared" si="59"/>
        <v>20</v>
      </c>
      <c r="Q107" s="15">
        <f t="shared" si="59"/>
        <v>0</v>
      </c>
      <c r="R107" s="15">
        <f t="shared" si="59"/>
        <v>10</v>
      </c>
      <c r="S107" s="15">
        <f t="shared" si="59"/>
        <v>20</v>
      </c>
      <c r="T107" s="15">
        <f t="shared" si="59"/>
        <v>0</v>
      </c>
      <c r="U107" s="15">
        <f t="shared" si="59"/>
        <v>10</v>
      </c>
      <c r="V107" s="15">
        <f t="shared" si="59"/>
        <v>20</v>
      </c>
      <c r="W107" s="15">
        <f t="shared" si="59"/>
        <v>0</v>
      </c>
      <c r="X107" s="15">
        <f t="shared" si="59"/>
        <v>10</v>
      </c>
      <c r="Y107" s="15">
        <f t="shared" si="59"/>
        <v>20</v>
      </c>
      <c r="Z107" s="15">
        <f t="shared" si="59"/>
        <v>0</v>
      </c>
      <c r="AA107" s="15">
        <f t="shared" si="59"/>
        <v>0</v>
      </c>
      <c r="AB107" s="15">
        <f t="shared" si="59"/>
        <v>0</v>
      </c>
      <c r="AC107" s="15">
        <f t="shared" si="59"/>
        <v>0</v>
      </c>
      <c r="AD107" s="15">
        <f t="shared" si="59"/>
        <v>0</v>
      </c>
      <c r="AE107" s="15">
        <f t="shared" si="59"/>
        <v>0</v>
      </c>
      <c r="AF107" s="15">
        <f t="shared" si="59"/>
        <v>0</v>
      </c>
      <c r="AG107" s="15">
        <f t="shared" si="59"/>
        <v>0</v>
      </c>
      <c r="AH107" s="15">
        <f t="shared" si="59"/>
        <v>0</v>
      </c>
      <c r="AI107" s="15">
        <f t="shared" si="59"/>
        <v>0</v>
      </c>
      <c r="AJ107" s="15">
        <f t="shared" si="59"/>
        <v>0</v>
      </c>
      <c r="AK107" s="15">
        <f t="shared" si="59"/>
        <v>0</v>
      </c>
      <c r="AL107" s="15">
        <f t="shared" si="59"/>
        <v>0</v>
      </c>
    </row>
    <row r="109" spans="3:38" x14ac:dyDescent="0.55000000000000004">
      <c r="C109" s="1" t="s">
        <v>65</v>
      </c>
    </row>
    <row r="110" spans="3:38" x14ac:dyDescent="0.55000000000000004">
      <c r="D110" s="1" t="s">
        <v>34</v>
      </c>
      <c r="H110" s="10">
        <f t="shared" ref="H110:AL110" si="60">H19</f>
        <v>0</v>
      </c>
      <c r="I110" s="10">
        <f t="shared" si="60"/>
        <v>85</v>
      </c>
      <c r="J110" s="10">
        <f t="shared" si="60"/>
        <v>85</v>
      </c>
      <c r="K110" s="10">
        <f t="shared" si="60"/>
        <v>85</v>
      </c>
      <c r="L110" s="10">
        <f t="shared" si="60"/>
        <v>85</v>
      </c>
      <c r="M110" s="10">
        <f t="shared" si="60"/>
        <v>85</v>
      </c>
      <c r="N110" s="10">
        <f t="shared" si="60"/>
        <v>85</v>
      </c>
      <c r="O110" s="10">
        <f t="shared" si="60"/>
        <v>85</v>
      </c>
      <c r="P110" s="10">
        <f t="shared" si="60"/>
        <v>85</v>
      </c>
      <c r="Q110" s="10">
        <f t="shared" si="60"/>
        <v>85</v>
      </c>
      <c r="R110" s="10">
        <f t="shared" si="60"/>
        <v>85</v>
      </c>
      <c r="S110" s="10">
        <f t="shared" si="60"/>
        <v>85</v>
      </c>
      <c r="T110" s="10">
        <f t="shared" si="60"/>
        <v>85</v>
      </c>
      <c r="U110" s="10">
        <f t="shared" si="60"/>
        <v>85</v>
      </c>
      <c r="V110" s="10">
        <f t="shared" si="60"/>
        <v>85</v>
      </c>
      <c r="W110" s="10">
        <f t="shared" si="60"/>
        <v>85</v>
      </c>
      <c r="X110" s="10">
        <f t="shared" si="60"/>
        <v>85</v>
      </c>
      <c r="Y110" s="10">
        <f t="shared" si="60"/>
        <v>85</v>
      </c>
      <c r="Z110" s="10">
        <f t="shared" si="60"/>
        <v>85</v>
      </c>
      <c r="AA110" s="10">
        <f t="shared" si="60"/>
        <v>85</v>
      </c>
      <c r="AB110" s="10">
        <f t="shared" si="60"/>
        <v>85</v>
      </c>
      <c r="AC110" s="10">
        <f t="shared" si="60"/>
        <v>85</v>
      </c>
      <c r="AD110" s="10">
        <f t="shared" si="60"/>
        <v>85</v>
      </c>
      <c r="AE110" s="10">
        <f t="shared" si="60"/>
        <v>85</v>
      </c>
      <c r="AF110" s="10">
        <f t="shared" si="60"/>
        <v>85</v>
      </c>
      <c r="AG110" s="10">
        <f t="shared" si="60"/>
        <v>85</v>
      </c>
      <c r="AH110" s="10">
        <f t="shared" si="60"/>
        <v>85</v>
      </c>
      <c r="AI110" s="10">
        <f t="shared" si="60"/>
        <v>85</v>
      </c>
      <c r="AJ110" s="10">
        <f t="shared" si="60"/>
        <v>85</v>
      </c>
      <c r="AK110" s="10">
        <f t="shared" si="60"/>
        <v>85</v>
      </c>
      <c r="AL110" s="10">
        <f t="shared" si="60"/>
        <v>85</v>
      </c>
    </row>
    <row r="111" spans="3:38" x14ac:dyDescent="0.55000000000000004">
      <c r="D111" s="1" t="s">
        <v>66</v>
      </c>
      <c r="H111" s="4">
        <f>H93</f>
        <v>0</v>
      </c>
      <c r="I111" s="4">
        <f t="shared" ref="I111:AL111" si="61">I93</f>
        <v>0</v>
      </c>
      <c r="J111" s="4">
        <f t="shared" si="61"/>
        <v>0</v>
      </c>
      <c r="K111" s="4">
        <f t="shared" si="61"/>
        <v>30</v>
      </c>
      <c r="L111" s="4">
        <f t="shared" si="61"/>
        <v>0</v>
      </c>
      <c r="M111" s="4">
        <f t="shared" si="61"/>
        <v>0</v>
      </c>
      <c r="N111" s="4">
        <f t="shared" si="61"/>
        <v>30</v>
      </c>
      <c r="O111" s="4">
        <f t="shared" si="61"/>
        <v>0</v>
      </c>
      <c r="P111" s="4">
        <f t="shared" si="61"/>
        <v>0</v>
      </c>
      <c r="Q111" s="4">
        <f t="shared" si="61"/>
        <v>30</v>
      </c>
      <c r="R111" s="4">
        <f t="shared" si="61"/>
        <v>0</v>
      </c>
      <c r="S111" s="4">
        <f t="shared" si="61"/>
        <v>0</v>
      </c>
      <c r="T111" s="4">
        <f t="shared" si="61"/>
        <v>30</v>
      </c>
      <c r="U111" s="4">
        <f t="shared" si="61"/>
        <v>0</v>
      </c>
      <c r="V111" s="4">
        <f t="shared" si="61"/>
        <v>0</v>
      </c>
      <c r="W111" s="4">
        <f t="shared" si="61"/>
        <v>30</v>
      </c>
      <c r="X111" s="4">
        <f t="shared" si="61"/>
        <v>0</v>
      </c>
      <c r="Y111" s="4">
        <f t="shared" si="61"/>
        <v>0</v>
      </c>
      <c r="Z111" s="4">
        <f t="shared" si="61"/>
        <v>30</v>
      </c>
      <c r="AA111" s="4">
        <f t="shared" si="61"/>
        <v>0</v>
      </c>
      <c r="AB111" s="4">
        <f t="shared" si="61"/>
        <v>0</v>
      </c>
      <c r="AC111" s="4">
        <f t="shared" si="61"/>
        <v>30</v>
      </c>
      <c r="AD111" s="4">
        <f t="shared" si="61"/>
        <v>0</v>
      </c>
      <c r="AE111" s="4">
        <f t="shared" si="61"/>
        <v>0</v>
      </c>
      <c r="AF111" s="4">
        <f t="shared" si="61"/>
        <v>0</v>
      </c>
      <c r="AG111" s="4">
        <f t="shared" si="61"/>
        <v>0</v>
      </c>
      <c r="AH111" s="4">
        <f t="shared" si="61"/>
        <v>0</v>
      </c>
      <c r="AI111" s="4">
        <f t="shared" si="61"/>
        <v>0</v>
      </c>
      <c r="AJ111" s="4">
        <f t="shared" si="61"/>
        <v>0</v>
      </c>
      <c r="AK111" s="4">
        <f t="shared" si="61"/>
        <v>0</v>
      </c>
      <c r="AL111" s="4">
        <f t="shared" si="61"/>
        <v>0</v>
      </c>
    </row>
    <row r="112" spans="3:38" x14ac:dyDescent="0.55000000000000004">
      <c r="D112" s="1" t="s">
        <v>67</v>
      </c>
      <c r="H112" s="10">
        <f>H105</f>
        <v>0</v>
      </c>
      <c r="I112" s="10">
        <f t="shared" ref="I112:AL112" si="62">I105</f>
        <v>10</v>
      </c>
      <c r="J112" s="10">
        <f t="shared" si="62"/>
        <v>10</v>
      </c>
      <c r="K112" s="10">
        <f t="shared" si="62"/>
        <v>10</v>
      </c>
      <c r="L112" s="10">
        <f t="shared" si="62"/>
        <v>10</v>
      </c>
      <c r="M112" s="10">
        <f t="shared" si="62"/>
        <v>10</v>
      </c>
      <c r="N112" s="10">
        <f t="shared" si="62"/>
        <v>10</v>
      </c>
      <c r="O112" s="10">
        <f t="shared" si="62"/>
        <v>10</v>
      </c>
      <c r="P112" s="10">
        <f t="shared" si="62"/>
        <v>10</v>
      </c>
      <c r="Q112" s="10">
        <f t="shared" si="62"/>
        <v>10</v>
      </c>
      <c r="R112" s="10">
        <f t="shared" si="62"/>
        <v>10</v>
      </c>
      <c r="S112" s="10">
        <f t="shared" si="62"/>
        <v>10</v>
      </c>
      <c r="T112" s="10">
        <f t="shared" si="62"/>
        <v>10</v>
      </c>
      <c r="U112" s="10">
        <f t="shared" si="62"/>
        <v>10</v>
      </c>
      <c r="V112" s="10">
        <f t="shared" si="62"/>
        <v>10</v>
      </c>
      <c r="W112" s="10">
        <f t="shared" si="62"/>
        <v>10</v>
      </c>
      <c r="X112" s="10">
        <f t="shared" si="62"/>
        <v>10</v>
      </c>
      <c r="Y112" s="10">
        <f t="shared" si="62"/>
        <v>10</v>
      </c>
      <c r="Z112" s="10">
        <f t="shared" si="62"/>
        <v>10</v>
      </c>
      <c r="AA112" s="10">
        <f t="shared" si="62"/>
        <v>0</v>
      </c>
      <c r="AB112" s="10">
        <f t="shared" si="62"/>
        <v>0</v>
      </c>
      <c r="AC112" s="10">
        <f t="shared" si="62"/>
        <v>0</v>
      </c>
      <c r="AD112" s="10">
        <f t="shared" si="62"/>
        <v>0</v>
      </c>
      <c r="AE112" s="10">
        <f t="shared" si="62"/>
        <v>0</v>
      </c>
      <c r="AF112" s="10">
        <f t="shared" si="62"/>
        <v>0</v>
      </c>
      <c r="AG112" s="10">
        <f t="shared" si="62"/>
        <v>0</v>
      </c>
      <c r="AH112" s="10">
        <f t="shared" si="62"/>
        <v>0</v>
      </c>
      <c r="AI112" s="10">
        <f t="shared" si="62"/>
        <v>0</v>
      </c>
      <c r="AJ112" s="10">
        <f t="shared" si="62"/>
        <v>0</v>
      </c>
      <c r="AK112" s="10">
        <f t="shared" si="62"/>
        <v>0</v>
      </c>
      <c r="AL112" s="10">
        <f t="shared" si="62"/>
        <v>0</v>
      </c>
    </row>
    <row r="113" spans="2:38" x14ac:dyDescent="0.55000000000000004">
      <c r="D113" s="1" t="s">
        <v>68</v>
      </c>
      <c r="H113" s="10">
        <f>H106</f>
        <v>0</v>
      </c>
      <c r="I113" s="10">
        <f t="shared" ref="I113:AL113" si="63">I106</f>
        <v>0</v>
      </c>
      <c r="J113" s="10">
        <f t="shared" si="63"/>
        <v>0</v>
      </c>
      <c r="K113" s="10">
        <f t="shared" si="63"/>
        <v>30</v>
      </c>
      <c r="L113" s="10">
        <f t="shared" si="63"/>
        <v>0</v>
      </c>
      <c r="M113" s="10">
        <f t="shared" si="63"/>
        <v>0</v>
      </c>
      <c r="N113" s="10">
        <f t="shared" si="63"/>
        <v>30</v>
      </c>
      <c r="O113" s="10">
        <f t="shared" si="63"/>
        <v>0</v>
      </c>
      <c r="P113" s="10">
        <f t="shared" si="63"/>
        <v>0</v>
      </c>
      <c r="Q113" s="10">
        <f t="shared" si="63"/>
        <v>30</v>
      </c>
      <c r="R113" s="10">
        <f t="shared" si="63"/>
        <v>0</v>
      </c>
      <c r="S113" s="10">
        <f t="shared" si="63"/>
        <v>0</v>
      </c>
      <c r="T113" s="10">
        <f t="shared" si="63"/>
        <v>30</v>
      </c>
      <c r="U113" s="10">
        <f t="shared" si="63"/>
        <v>0</v>
      </c>
      <c r="V113" s="10">
        <f t="shared" si="63"/>
        <v>0</v>
      </c>
      <c r="W113" s="10">
        <f t="shared" si="63"/>
        <v>30</v>
      </c>
      <c r="X113" s="10">
        <f t="shared" si="63"/>
        <v>0</v>
      </c>
      <c r="Y113" s="10">
        <f t="shared" si="63"/>
        <v>0</v>
      </c>
      <c r="Z113" s="10">
        <f t="shared" si="63"/>
        <v>30</v>
      </c>
      <c r="AA113" s="10">
        <f t="shared" si="63"/>
        <v>0</v>
      </c>
      <c r="AB113" s="10">
        <f t="shared" si="63"/>
        <v>0</v>
      </c>
      <c r="AC113" s="10">
        <f t="shared" si="63"/>
        <v>0</v>
      </c>
      <c r="AD113" s="10">
        <f t="shared" si="63"/>
        <v>0</v>
      </c>
      <c r="AE113" s="10">
        <f t="shared" si="63"/>
        <v>0</v>
      </c>
      <c r="AF113" s="10">
        <f t="shared" si="63"/>
        <v>0</v>
      </c>
      <c r="AG113" s="10">
        <f t="shared" si="63"/>
        <v>0</v>
      </c>
      <c r="AH113" s="10">
        <f t="shared" si="63"/>
        <v>0</v>
      </c>
      <c r="AI113" s="10">
        <f t="shared" si="63"/>
        <v>0</v>
      </c>
      <c r="AJ113" s="10">
        <f t="shared" si="63"/>
        <v>0</v>
      </c>
      <c r="AK113" s="10">
        <f t="shared" si="63"/>
        <v>0</v>
      </c>
      <c r="AL113" s="10">
        <f t="shared" si="63"/>
        <v>0</v>
      </c>
    </row>
    <row r="114" spans="2:38" ht="14.7" thickBot="1" x14ac:dyDescent="0.6">
      <c r="D114" s="11" t="s">
        <v>40</v>
      </c>
      <c r="E114" s="11"/>
      <c r="F114" s="11"/>
      <c r="G114" s="11"/>
      <c r="H114" s="12">
        <f>H110-H111-H112+H113</f>
        <v>0</v>
      </c>
      <c r="I114" s="12">
        <f t="shared" ref="I114:AL114" si="64">I110-I111-I112+I113</f>
        <v>75</v>
      </c>
      <c r="J114" s="12">
        <f t="shared" si="64"/>
        <v>75</v>
      </c>
      <c r="K114" s="12">
        <f t="shared" si="64"/>
        <v>75</v>
      </c>
      <c r="L114" s="12">
        <f t="shared" si="64"/>
        <v>75</v>
      </c>
      <c r="M114" s="12">
        <f t="shared" si="64"/>
        <v>75</v>
      </c>
      <c r="N114" s="12">
        <f t="shared" si="64"/>
        <v>75</v>
      </c>
      <c r="O114" s="12">
        <f t="shared" si="64"/>
        <v>75</v>
      </c>
      <c r="P114" s="12">
        <f t="shared" si="64"/>
        <v>75</v>
      </c>
      <c r="Q114" s="12">
        <f t="shared" si="64"/>
        <v>75</v>
      </c>
      <c r="R114" s="12">
        <f t="shared" si="64"/>
        <v>75</v>
      </c>
      <c r="S114" s="12">
        <f t="shared" si="64"/>
        <v>75</v>
      </c>
      <c r="T114" s="12">
        <f t="shared" si="64"/>
        <v>75</v>
      </c>
      <c r="U114" s="12">
        <f t="shared" si="64"/>
        <v>75</v>
      </c>
      <c r="V114" s="12">
        <f t="shared" si="64"/>
        <v>75</v>
      </c>
      <c r="W114" s="12">
        <f t="shared" si="64"/>
        <v>75</v>
      </c>
      <c r="X114" s="12">
        <f t="shared" si="64"/>
        <v>75</v>
      </c>
      <c r="Y114" s="12">
        <f t="shared" si="64"/>
        <v>75</v>
      </c>
      <c r="Z114" s="12">
        <f t="shared" si="64"/>
        <v>75</v>
      </c>
      <c r="AA114" s="12">
        <f t="shared" si="64"/>
        <v>85</v>
      </c>
      <c r="AB114" s="12">
        <f t="shared" si="64"/>
        <v>85</v>
      </c>
      <c r="AC114" s="12">
        <f t="shared" si="64"/>
        <v>55</v>
      </c>
      <c r="AD114" s="12">
        <f t="shared" si="64"/>
        <v>85</v>
      </c>
      <c r="AE114" s="12">
        <f t="shared" si="64"/>
        <v>85</v>
      </c>
      <c r="AF114" s="12">
        <f t="shared" si="64"/>
        <v>85</v>
      </c>
      <c r="AG114" s="12">
        <f t="shared" si="64"/>
        <v>85</v>
      </c>
      <c r="AH114" s="12">
        <f t="shared" si="64"/>
        <v>85</v>
      </c>
      <c r="AI114" s="12">
        <f t="shared" si="64"/>
        <v>85</v>
      </c>
      <c r="AJ114" s="12">
        <f t="shared" si="64"/>
        <v>85</v>
      </c>
      <c r="AK114" s="12">
        <f t="shared" si="64"/>
        <v>85</v>
      </c>
      <c r="AL114" s="12">
        <f t="shared" si="64"/>
        <v>85</v>
      </c>
    </row>
    <row r="115" spans="2:38" ht="14.7" thickTop="1" x14ac:dyDescent="0.55000000000000004"/>
    <row r="116" spans="2:38" x14ac:dyDescent="0.55000000000000004">
      <c r="D116" s="1" t="s">
        <v>41</v>
      </c>
      <c r="H116" s="3">
        <f>H85</f>
        <v>0</v>
      </c>
      <c r="I116" s="3">
        <f t="shared" ref="I116:AL116" si="65">I85</f>
        <v>64.194069752553048</v>
      </c>
      <c r="J116" s="3">
        <f t="shared" si="65"/>
        <v>64.194069752553048</v>
      </c>
      <c r="K116" s="3">
        <f t="shared" si="65"/>
        <v>64.194069752553048</v>
      </c>
      <c r="L116" s="3">
        <f t="shared" si="65"/>
        <v>64.194069752553048</v>
      </c>
      <c r="M116" s="3">
        <f t="shared" si="65"/>
        <v>64.194069752553048</v>
      </c>
      <c r="N116" s="3">
        <f t="shared" si="65"/>
        <v>64.194069752553048</v>
      </c>
      <c r="O116" s="3">
        <f t="shared" si="65"/>
        <v>64.194069752553048</v>
      </c>
      <c r="P116" s="3">
        <f t="shared" si="65"/>
        <v>64.194069752553048</v>
      </c>
      <c r="Q116" s="3">
        <f t="shared" si="65"/>
        <v>64.194069752553048</v>
      </c>
      <c r="R116" s="3">
        <f t="shared" si="65"/>
        <v>64.194069752553048</v>
      </c>
      <c r="S116" s="3">
        <f t="shared" si="65"/>
        <v>64.194069752553048</v>
      </c>
      <c r="T116" s="3">
        <f t="shared" si="65"/>
        <v>64.194069752553048</v>
      </c>
      <c r="U116" s="3">
        <f t="shared" si="65"/>
        <v>64.194069752553048</v>
      </c>
      <c r="V116" s="3">
        <f t="shared" si="65"/>
        <v>64.194069752553048</v>
      </c>
      <c r="W116" s="3">
        <f t="shared" si="65"/>
        <v>64.194069752553048</v>
      </c>
      <c r="X116" s="3">
        <f t="shared" si="65"/>
        <v>64.194069752553048</v>
      </c>
      <c r="Y116" s="3">
        <f t="shared" si="65"/>
        <v>64.194069752553048</v>
      </c>
      <c r="Z116" s="3">
        <f t="shared" si="65"/>
        <v>64.194069752553048</v>
      </c>
      <c r="AA116" s="3">
        <f t="shared" si="65"/>
        <v>64.194069752553048</v>
      </c>
      <c r="AB116" s="3">
        <f t="shared" si="65"/>
        <v>64.194069752553048</v>
      </c>
      <c r="AC116" s="3">
        <f t="shared" si="65"/>
        <v>0</v>
      </c>
      <c r="AD116" s="3">
        <f t="shared" si="65"/>
        <v>0</v>
      </c>
      <c r="AE116" s="3">
        <f t="shared" si="65"/>
        <v>0</v>
      </c>
      <c r="AF116" s="3">
        <f t="shared" si="65"/>
        <v>0</v>
      </c>
      <c r="AG116" s="3">
        <f t="shared" si="65"/>
        <v>0</v>
      </c>
      <c r="AH116" s="3">
        <f t="shared" si="65"/>
        <v>0</v>
      </c>
      <c r="AI116" s="3">
        <f t="shared" si="65"/>
        <v>0</v>
      </c>
      <c r="AJ116" s="3">
        <f t="shared" si="65"/>
        <v>0</v>
      </c>
      <c r="AK116" s="3">
        <f t="shared" si="65"/>
        <v>0</v>
      </c>
      <c r="AL116" s="3">
        <f t="shared" si="65"/>
        <v>0</v>
      </c>
    </row>
    <row r="118" spans="2:38" x14ac:dyDescent="0.55000000000000004">
      <c r="D118" s="1" t="s">
        <v>39</v>
      </c>
      <c r="H118" s="4">
        <f>H114-H116-H20+H51</f>
        <v>-200</v>
      </c>
      <c r="I118" s="4">
        <f>I114-I116-I20</f>
        <v>10.805930247446952</v>
      </c>
      <c r="J118" s="4">
        <f t="shared" ref="J118:AL118" si="66">J114-J116-J20</f>
        <v>10.805930247446952</v>
      </c>
      <c r="K118" s="4">
        <f t="shared" si="66"/>
        <v>10.805930247446952</v>
      </c>
      <c r="L118" s="4">
        <f t="shared" si="66"/>
        <v>10.805930247446952</v>
      </c>
      <c r="M118" s="4">
        <f t="shared" si="66"/>
        <v>10.805930247446952</v>
      </c>
      <c r="N118" s="4">
        <f t="shared" si="66"/>
        <v>10.805930247446952</v>
      </c>
      <c r="O118" s="4">
        <f t="shared" si="66"/>
        <v>10.805930247446952</v>
      </c>
      <c r="P118" s="4">
        <f t="shared" si="66"/>
        <v>10.805930247446952</v>
      </c>
      <c r="Q118" s="4">
        <f t="shared" si="66"/>
        <v>10.805930247446952</v>
      </c>
      <c r="R118" s="4">
        <f t="shared" si="66"/>
        <v>10.805930247446952</v>
      </c>
      <c r="S118" s="4">
        <f t="shared" si="66"/>
        <v>10.805930247446952</v>
      </c>
      <c r="T118" s="4">
        <f t="shared" si="66"/>
        <v>10.805930247446952</v>
      </c>
      <c r="U118" s="4">
        <f t="shared" si="66"/>
        <v>10.805930247446952</v>
      </c>
      <c r="V118" s="4">
        <f t="shared" si="66"/>
        <v>10.805930247446952</v>
      </c>
      <c r="W118" s="4">
        <f t="shared" si="66"/>
        <v>10.805930247446952</v>
      </c>
      <c r="X118" s="4">
        <f t="shared" si="66"/>
        <v>10.805930247446952</v>
      </c>
      <c r="Y118" s="4">
        <f t="shared" si="66"/>
        <v>10.805930247446952</v>
      </c>
      <c r="Z118" s="4">
        <f t="shared" si="66"/>
        <v>10.805930247446952</v>
      </c>
      <c r="AA118" s="4">
        <f t="shared" si="66"/>
        <v>20.805930247446952</v>
      </c>
      <c r="AB118" s="4">
        <f t="shared" si="66"/>
        <v>20.805930247446952</v>
      </c>
      <c r="AC118" s="4">
        <f t="shared" si="66"/>
        <v>55</v>
      </c>
      <c r="AD118" s="4">
        <f t="shared" si="66"/>
        <v>85</v>
      </c>
      <c r="AE118" s="4">
        <f t="shared" si="66"/>
        <v>85</v>
      </c>
      <c r="AF118" s="4">
        <f t="shared" si="66"/>
        <v>85</v>
      </c>
      <c r="AG118" s="4">
        <f t="shared" si="66"/>
        <v>85</v>
      </c>
      <c r="AH118" s="4">
        <f t="shared" si="66"/>
        <v>85</v>
      </c>
      <c r="AI118" s="4">
        <f t="shared" si="66"/>
        <v>85</v>
      </c>
      <c r="AJ118" s="4">
        <f t="shared" si="66"/>
        <v>85</v>
      </c>
      <c r="AK118" s="4">
        <f t="shared" si="66"/>
        <v>85</v>
      </c>
      <c r="AL118" s="4">
        <f t="shared" si="66"/>
        <v>85</v>
      </c>
    </row>
    <row r="119" spans="2:38" x14ac:dyDescent="0.55000000000000004">
      <c r="D119" s="1" t="s">
        <v>42</v>
      </c>
      <c r="E119" s="5">
        <f>IRR(H118:AL118)</f>
        <v>8.8231690897321968E-2</v>
      </c>
    </row>
    <row r="121" spans="2:38" x14ac:dyDescent="0.55000000000000004">
      <c r="D121" s="1" t="s">
        <v>12</v>
      </c>
      <c r="I121" s="20">
        <f>I114/I116</f>
        <v>1.1683322196131238</v>
      </c>
      <c r="J121" s="20">
        <f t="shared" ref="J121:AL121" si="67">J114/J116</f>
        <v>1.1683322196131238</v>
      </c>
      <c r="K121" s="20">
        <f t="shared" si="67"/>
        <v>1.1683322196131238</v>
      </c>
      <c r="L121" s="20">
        <f t="shared" si="67"/>
        <v>1.1683322196131238</v>
      </c>
      <c r="M121" s="20">
        <f t="shared" si="67"/>
        <v>1.1683322196131238</v>
      </c>
      <c r="N121" s="20">
        <f t="shared" si="67"/>
        <v>1.1683322196131238</v>
      </c>
      <c r="O121" s="20">
        <f t="shared" si="67"/>
        <v>1.1683322196131238</v>
      </c>
      <c r="P121" s="20">
        <f t="shared" si="67"/>
        <v>1.1683322196131238</v>
      </c>
      <c r="Q121" s="20">
        <f t="shared" si="67"/>
        <v>1.1683322196131238</v>
      </c>
      <c r="R121" s="20">
        <f t="shared" si="67"/>
        <v>1.1683322196131238</v>
      </c>
      <c r="S121" s="20">
        <f t="shared" si="67"/>
        <v>1.1683322196131238</v>
      </c>
      <c r="T121" s="20">
        <f t="shared" si="67"/>
        <v>1.1683322196131238</v>
      </c>
      <c r="U121" s="20">
        <f t="shared" si="67"/>
        <v>1.1683322196131238</v>
      </c>
      <c r="V121" s="20">
        <f t="shared" si="67"/>
        <v>1.1683322196131238</v>
      </c>
      <c r="W121" s="20">
        <f t="shared" si="67"/>
        <v>1.1683322196131238</v>
      </c>
      <c r="X121" s="20">
        <f t="shared" si="67"/>
        <v>1.1683322196131238</v>
      </c>
      <c r="Y121" s="20">
        <f t="shared" si="67"/>
        <v>1.1683322196131238</v>
      </c>
      <c r="Z121" s="20">
        <f t="shared" si="67"/>
        <v>1.1683322196131238</v>
      </c>
      <c r="AA121" s="20">
        <f t="shared" si="67"/>
        <v>1.3241098488948737</v>
      </c>
      <c r="AB121" s="20">
        <f t="shared" si="67"/>
        <v>1.3241098488948737</v>
      </c>
      <c r="AC121" s="20" t="e">
        <f t="shared" si="67"/>
        <v>#DIV/0!</v>
      </c>
      <c r="AD121" s="20" t="e">
        <f t="shared" si="67"/>
        <v>#DIV/0!</v>
      </c>
      <c r="AE121" s="20" t="e">
        <f t="shared" si="67"/>
        <v>#DIV/0!</v>
      </c>
      <c r="AF121" s="20" t="e">
        <f t="shared" si="67"/>
        <v>#DIV/0!</v>
      </c>
      <c r="AG121" s="20" t="e">
        <f t="shared" si="67"/>
        <v>#DIV/0!</v>
      </c>
      <c r="AH121" s="20" t="e">
        <f t="shared" si="67"/>
        <v>#DIV/0!</v>
      </c>
      <c r="AI121" s="20" t="e">
        <f t="shared" si="67"/>
        <v>#DIV/0!</v>
      </c>
      <c r="AJ121" s="20" t="e">
        <f t="shared" si="67"/>
        <v>#DIV/0!</v>
      </c>
      <c r="AK121" s="20" t="e">
        <f t="shared" si="67"/>
        <v>#DIV/0!</v>
      </c>
      <c r="AL121" s="20" t="e">
        <f t="shared" si="67"/>
        <v>#DIV/0!</v>
      </c>
    </row>
    <row r="123" spans="2:38" x14ac:dyDescent="0.55000000000000004">
      <c r="B123" s="1" t="s">
        <v>77</v>
      </c>
    </row>
    <row r="124" spans="2:38" x14ac:dyDescent="0.55000000000000004">
      <c r="C124" s="1" t="s">
        <v>78</v>
      </c>
    </row>
    <row r="125" spans="2:38" x14ac:dyDescent="0.55000000000000004">
      <c r="D125" s="1" t="s">
        <v>6</v>
      </c>
    </row>
    <row r="126" spans="2:38" x14ac:dyDescent="0.55000000000000004">
      <c r="D126" s="1" t="s">
        <v>7</v>
      </c>
      <c r="E126" s="5">
        <f>E27</f>
        <v>6.5396728164252016E-2</v>
      </c>
    </row>
    <row r="128" spans="2:38" x14ac:dyDescent="0.55000000000000004">
      <c r="C128" s="1" t="s">
        <v>79</v>
      </c>
    </row>
    <row r="129" spans="3:4" x14ac:dyDescent="0.55000000000000004">
      <c r="D129" s="1" t="s">
        <v>40</v>
      </c>
    </row>
    <row r="130" spans="3:4" x14ac:dyDescent="0.55000000000000004">
      <c r="D130" s="1" t="s">
        <v>41</v>
      </c>
    </row>
    <row r="132" spans="3:4" x14ac:dyDescent="0.55000000000000004">
      <c r="C132" s="1" t="s">
        <v>80</v>
      </c>
    </row>
  </sheetData>
  <conditionalFormatting sqref="A1:XFD11 A19:XFD1048576">
    <cfRule type="expression" dxfId="9" priority="17">
      <formula>AND(A1&lt;&gt;"",A1=FALSE)</formula>
    </cfRule>
    <cfRule type="expression" dxfId="8" priority="18">
      <formula>A1=TRUE</formula>
    </cfRule>
  </conditionalFormatting>
  <conditionalFormatting sqref="H3:AAA4">
    <cfRule type="expression" dxfId="7" priority="13">
      <formula>AND(H3=0,H3&lt;&gt;"")</formula>
    </cfRule>
    <cfRule type="expression" dxfId="6" priority="14">
      <formula>H3=1</formula>
    </cfRule>
  </conditionalFormatting>
  <conditionalFormatting sqref="H6:AAA9">
    <cfRule type="expression" dxfId="5" priority="5">
      <formula>AND(H6=0,H6&lt;&gt;"")</formula>
    </cfRule>
    <cfRule type="expression" dxfId="4" priority="6">
      <formula>H6=1</formula>
    </cfRule>
  </conditionalFormatting>
  <conditionalFormatting sqref="H40:AAA40">
    <cfRule type="expression" dxfId="3" priority="3">
      <formula>AND(H40=0,H40&lt;&gt;"")</formula>
    </cfRule>
    <cfRule type="expression" dxfId="2" priority="4">
      <formula>H40=1</formula>
    </cfRule>
  </conditionalFormatting>
  <conditionalFormatting sqref="H92:AAA92">
    <cfRule type="expression" dxfId="1" priority="1">
      <formula>AND(H92=0,H92&lt;&gt;"")</formula>
    </cfRule>
    <cfRule type="expression" dxfId="0" priority="2">
      <formula>H92=1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Bodmer</dc:creator>
  <cp:lastModifiedBy>Edward Bodmer</cp:lastModifiedBy>
  <dcterms:created xsi:type="dcterms:W3CDTF">2023-08-14T11:04:32Z</dcterms:created>
  <dcterms:modified xsi:type="dcterms:W3CDTF">2023-08-26T01:04:34Z</dcterms:modified>
</cp:coreProperties>
</file>