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f82d64a42721f930/Courses New/Chapter 1. Models and Analysis/B. Project Finance Models and Exercises/B. Financial Modelling Interview Exams/Comprehensive Test with Scenarios/"/>
    </mc:Choice>
  </mc:AlternateContent>
  <xr:revisionPtr revIDLastSave="5" documentId="13_ncr:1_{0026DBC4-FECC-49F9-B0E4-27F60A4CD8AB}" xr6:coauthVersionLast="47" xr6:coauthVersionMax="47" xr10:uidLastSave="{5A94E0A4-FB36-428D-B8AD-5878F91D68EC}"/>
  <bookViews>
    <workbookView xWindow="-120" yWindow="-120" windowWidth="20730" windowHeight="11040" xr2:uid="{BDC3B6F6-E6B6-41DE-A0E2-BD032E0CB368}"/>
  </bookViews>
  <sheets>
    <sheet name="ModelingExercise" sheetId="3" r:id="rId1"/>
    <sheet name="Model" sheetId="1" r:id="rId2"/>
    <sheet name="Blank" sheetId="2" r:id="rId3"/>
  </sheets>
  <calcPr calcId="191029" calcMode="autoNoTable"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3" l="1"/>
  <c r="M48" i="3"/>
  <c r="L48" i="3"/>
  <c r="K48" i="3"/>
  <c r="J48" i="3"/>
  <c r="I48" i="3"/>
  <c r="H48" i="3"/>
  <c r="G48" i="3"/>
  <c r="F48" i="3"/>
  <c r="F73" i="3" l="1"/>
  <c r="F30" i="3"/>
  <c r="B5" i="3"/>
  <c r="B6" i="3" s="1"/>
  <c r="B7" i="3" s="1"/>
  <c r="B8" i="3" s="1"/>
  <c r="B9" i="3" s="1"/>
  <c r="D4" i="1"/>
  <c r="D5" i="1" s="1"/>
  <c r="G47" i="3"/>
  <c r="H47" i="3" s="1"/>
  <c r="I47" i="3" s="1"/>
  <c r="J47" i="3" s="1"/>
  <c r="K47" i="3" s="1"/>
  <c r="L47" i="3" s="1"/>
  <c r="M47" i="3" s="1"/>
  <c r="N47" i="3" s="1"/>
  <c r="F57" i="3"/>
  <c r="E3" i="1"/>
  <c r="F3" i="1" s="1"/>
  <c r="G3" i="1" s="1"/>
  <c r="H3" i="1" s="1"/>
  <c r="I3" i="1" s="1"/>
  <c r="J3" i="1" s="1"/>
  <c r="K3" i="1" s="1"/>
  <c r="L3" i="1" s="1"/>
  <c r="M3" i="1" s="1"/>
  <c r="N3" i="1" s="1"/>
  <c r="O3" i="1" s="1"/>
  <c r="F41" i="3"/>
  <c r="B14" i="3" l="1"/>
  <c r="B15" i="3" s="1"/>
  <c r="B16" i="3" s="1"/>
  <c r="B17" i="3" s="1"/>
  <c r="B18" i="3" s="1"/>
  <c r="B19" i="3" s="1"/>
  <c r="B20" i="3" s="1"/>
  <c r="D6" i="1"/>
</calcChain>
</file>

<file path=xl/sharedStrings.xml><?xml version="1.0" encoding="utf-8"?>
<sst xmlns="http://schemas.openxmlformats.org/spreadsheetml/2006/main" count="136" uniqueCount="110">
  <si>
    <t>Month Start</t>
  </si>
  <si>
    <t>Month End</t>
  </si>
  <si>
    <t>%</t>
  </si>
  <si>
    <t>Project Size</t>
  </si>
  <si>
    <t>Units</t>
  </si>
  <si>
    <t>kWh/kWp/Year</t>
  </si>
  <si>
    <t>Value</t>
  </si>
  <si>
    <t>Annual Panel Degradation</t>
  </si>
  <si>
    <t>Electricity Tariff</t>
  </si>
  <si>
    <t>P50 Yield</t>
  </si>
  <si>
    <t>Project Details</t>
  </si>
  <si>
    <t>Capex Assumptions</t>
  </si>
  <si>
    <t>Project Operating Life</t>
  </si>
  <si>
    <t>Years</t>
  </si>
  <si>
    <t>EPC Cost</t>
  </si>
  <si>
    <t>Other Costs</t>
  </si>
  <si>
    <t>Total Capex</t>
  </si>
  <si>
    <t>Opex Assumptions</t>
  </si>
  <si>
    <t>O&amp;M Costs</t>
  </si>
  <si>
    <t>Land Lease</t>
  </si>
  <si>
    <t>Corporate Tax Rate</t>
  </si>
  <si>
    <t>Year</t>
  </si>
  <si>
    <t>INCOME STATEMENT</t>
  </si>
  <si>
    <t>CASH FLOW STATEMENT</t>
  </si>
  <si>
    <t>BALANCE SHEET</t>
  </si>
  <si>
    <t>Unit: EUR '000</t>
  </si>
  <si>
    <t>Capital Structure</t>
  </si>
  <si>
    <t>Equity</t>
  </si>
  <si>
    <t>Debt</t>
  </si>
  <si>
    <t>Debt Assumptions</t>
  </si>
  <si>
    <t>Capex Phasing</t>
  </si>
  <si>
    <t>Construction Duration</t>
  </si>
  <si>
    <t>Months</t>
  </si>
  <si>
    <t>Repayment Frequency</t>
  </si>
  <si>
    <r>
      <t xml:space="preserve">Debt Tenor </t>
    </r>
    <r>
      <rPr>
        <sz val="8"/>
        <color rgb="FFFF0000"/>
        <rFont val="Arial"/>
        <family val="2"/>
      </rPr>
      <t>(excluding construction period)</t>
    </r>
  </si>
  <si>
    <t>Frequency</t>
  </si>
  <si>
    <t>Debt interest Rate During Construction</t>
  </si>
  <si>
    <t>Debt interest Rate During Operations</t>
  </si>
  <si>
    <t>% p.a.</t>
  </si>
  <si>
    <t>Repayment Type</t>
  </si>
  <si>
    <t>Repayment</t>
  </si>
  <si>
    <t>Revenue Assumptions</t>
  </si>
  <si>
    <t>EUR/MWh</t>
  </si>
  <si>
    <t>Fixed Assets</t>
  </si>
  <si>
    <t>Current Assets</t>
  </si>
  <si>
    <t>Tax &amp; Accounting Assumptions</t>
  </si>
  <si>
    <t>Accounting Depreciation</t>
  </si>
  <si>
    <t>Tax Depreciation</t>
  </si>
  <si>
    <t>Straight Line</t>
  </si>
  <si>
    <t>Depreciation</t>
  </si>
  <si>
    <t>Useful Life</t>
  </si>
  <si>
    <t>Construction Start Date</t>
  </si>
  <si>
    <t>Date</t>
  </si>
  <si>
    <t>Note: For Working Capital, assume there are no payable or receivable days (i.e., 0 Days)</t>
  </si>
  <si>
    <t>Instructions:</t>
  </si>
  <si>
    <t>EBITDA</t>
  </si>
  <si>
    <t>Use Circular Reference where required</t>
  </si>
  <si>
    <t>MWp</t>
  </si>
  <si>
    <t>MWh</t>
  </si>
  <si>
    <t>Electricity Production in First Year of Operation</t>
  </si>
  <si>
    <t>%p.a.</t>
  </si>
  <si>
    <t>FCFF</t>
  </si>
  <si>
    <t>FCFE</t>
  </si>
  <si>
    <t>Calculate Equity IRR (FCFE)</t>
  </si>
  <si>
    <t>Calculate Project IRR (FCFF)</t>
  </si>
  <si>
    <t>Conduct Euity IRR and Project IRR sensitivity analysis for the following scenarios:</t>
  </si>
  <si>
    <t>Change in EPC Cost of +10% and -10%</t>
  </si>
  <si>
    <t>Change in O&amp;M Cost of +10% and -10%</t>
  </si>
  <si>
    <t>Change in Debt % from 70% to 50% (show impact only on Equity IRR)</t>
  </si>
  <si>
    <t>Change in P50 Yield  of +5% and -5%</t>
  </si>
  <si>
    <t>b</t>
  </si>
  <si>
    <t>a</t>
  </si>
  <si>
    <t>c</t>
  </si>
  <si>
    <t>d</t>
  </si>
  <si>
    <t>Counter</t>
  </si>
  <si>
    <t>Revenue</t>
  </si>
  <si>
    <t>EBITDA Margin</t>
  </si>
  <si>
    <t>Calculate the Enterprise Value as on 31 December 2022 assuming a discount rate of 5% for equity cash flows</t>
  </si>
  <si>
    <t>Financial Year End</t>
  </si>
  <si>
    <t>December</t>
  </si>
  <si>
    <t>Month</t>
  </si>
  <si>
    <t>Capitalize and depreciate</t>
  </si>
  <si>
    <t>Calcualte Deferred Tax assuming that Accounting Depreciation is allowed on only 90% of Asset Value</t>
  </si>
  <si>
    <t>ADD RELEVANT ROWS AS REQUIRED</t>
  </si>
  <si>
    <r>
      <t>The model frequency should be "</t>
    </r>
    <r>
      <rPr>
        <b/>
        <sz val="8"/>
        <color rgb="FFFF0000"/>
        <rFont val="Arial"/>
        <family val="2"/>
      </rPr>
      <t>Monthly</t>
    </r>
    <r>
      <rPr>
        <sz val="8"/>
        <color theme="1"/>
        <rFont val="Arial"/>
        <family val="2"/>
      </rPr>
      <t>", i.e., each column in the model represents a month.</t>
    </r>
  </si>
  <si>
    <t>Calculate Unlevered IRR (Pre-Tax) &amp; Unlevered IRR (Post-Tax)</t>
  </si>
  <si>
    <t>If the project was sold to a new investor on 31 December 2023 at a discount rate of 4.5% (equity cash flow basis), what is the equity IRR to the promoters (i.e., original equity investors) on exit? What is the enterprise value on the day of exit? What is the cash-on-cash multiple to the promoter on exit?</t>
  </si>
  <si>
    <t>What is the total Interest During Construction?</t>
  </si>
  <si>
    <t>What is quantum of Debt that can be raised if the Lender requires Average DSCR of 1.35 during the life of the loan?</t>
  </si>
  <si>
    <t>use straight line degradation (y-o-y decrease of 0.30% in capacity)</t>
  </si>
  <si>
    <t>Use the Assumptions in the section below to build a model in "Model" sheet. Complete the model for entire duration of Constrution and Operations for the given project. Add rows wherever required on "Model" tab to complete the model.</t>
  </si>
  <si>
    <t>Assume Jan-Dec Financial year</t>
  </si>
  <si>
    <t>Depreciate 100% of asset during operating/useful life of project</t>
  </si>
  <si>
    <t>Add a functionality in the model to allow for calculating year-on-year % increase in "Electricity Tariff". Currently the model assumes a fixed price for the duration of project, we need to add an option to add annual price escalation in %. Once the functionality is built, use 1.5% as escalation and re-calculated Project IRR and Equity IRR</t>
  </si>
  <si>
    <t>Add a summary table (could be in a new sheet/tab), showing the 3 Financial Statements (Income Statement, Balance Sheet, Cash Flows) on Annual Basis (1 column per year).</t>
  </si>
  <si>
    <t>Annual Escalation in O&amp;M Costs</t>
  </si>
  <si>
    <t>EUR/MWp</t>
  </si>
  <si>
    <t>EUR/MWp/Year</t>
  </si>
  <si>
    <t>1MWh</t>
  </si>
  <si>
    <t>=</t>
  </si>
  <si>
    <t>1000 kWh</t>
  </si>
  <si>
    <t>1MWp</t>
  </si>
  <si>
    <t>1000 kWp</t>
  </si>
  <si>
    <r>
      <t xml:space="preserve">You have </t>
    </r>
    <r>
      <rPr>
        <b/>
        <sz val="8"/>
        <color rgb="FFFF0000"/>
        <rFont val="Arial"/>
        <family val="2"/>
      </rPr>
      <t>180 minutes (3 Hours)</t>
    </r>
    <r>
      <rPr>
        <sz val="8"/>
        <color rgb="FFFF0000"/>
        <rFont val="Arial"/>
        <family val="2"/>
      </rPr>
      <t xml:space="preserve"> to complete this exercise. Please submit your work when the alloted time is over.</t>
    </r>
  </si>
  <si>
    <t>Key Assumptions: [10MWp Solar Power Plant]</t>
  </si>
  <si>
    <t>Sculpting</t>
  </si>
  <si>
    <t>Assume DSCR to be maintained at 1.20x</t>
  </si>
  <si>
    <t>Is there any tax benefit if the equity is invested in the form of a Shareholder Loan? If yes, then how much impact does it have on the Equity IRR and Project IRR</t>
  </si>
  <si>
    <t>Quarterly</t>
  </si>
  <si>
    <t>Debt Equity Injection Basis - Equity First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</si>
</sst>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0.0%;\(0.0%\)"/>
    <numFmt numFmtId="166" formatCode="&quot;month&quot;\ #"/>
    <numFmt numFmtId="167" formatCode="0.0%"/>
    <numFmt numFmtId="168" formatCode="d\-mmm\-yyyy"/>
    <numFmt numFmtId="169" formatCode="_([$€-2]\ * #,##0.0_);_([$€-2]\ * \(#,##0.0\);_([$€-2]\ * &quot;-&quot;??_);_(@_)"/>
    <numFmt numFmtId="170" formatCode="_-* #,##0_-;\-* #,##0_-;_-* &quot;-&quot;??_-;_-@_-"/>
    <numFmt numFmtId="171" formatCode="_(* #,##0.00%_);_(* \(#,##0.00%\);_(* &quot;-&quot;??_);_(@_)"/>
  </numFmts>
  <fonts count="20" x14ac:knownFonts="1">
    <font>
      <sz val="8"/>
      <color theme="1"/>
      <name val="Arial"/>
      <family val="2"/>
    </font>
    <font>
      <sz val="8"/>
      <color theme="1"/>
      <name val="Arial"/>
      <family val="2"/>
    </font>
    <font>
      <sz val="8"/>
      <color rgb="FFFF0000"/>
      <name val="Arial"/>
      <family val="2"/>
    </font>
    <font>
      <b/>
      <sz val="8"/>
      <color theme="1"/>
      <name val="Arial"/>
      <family val="2"/>
    </font>
    <font>
      <sz val="11"/>
      <color theme="1"/>
      <name val="Calibri"/>
      <family val="2"/>
      <scheme val="minor"/>
    </font>
    <font>
      <sz val="8"/>
      <color rgb="FFFFFFFF"/>
      <name val="Arial"/>
      <family val="2"/>
    </font>
    <font>
      <i/>
      <sz val="8"/>
      <color rgb="FFFFFFFF"/>
      <name val="Arial"/>
      <family val="2"/>
    </font>
    <font>
      <sz val="8"/>
      <color rgb="FF0000FF"/>
      <name val="Arial"/>
      <family val="2"/>
    </font>
    <font>
      <b/>
      <sz val="8"/>
      <color rgb="FF0000FF"/>
      <name val="Arial"/>
      <family val="2"/>
    </font>
    <font>
      <b/>
      <sz val="8"/>
      <color rgb="FF000000"/>
      <name val="Arial"/>
      <family val="2"/>
    </font>
    <font>
      <sz val="8"/>
      <color rgb="FF000000"/>
      <name val="Arial"/>
      <family val="2"/>
    </font>
    <font>
      <sz val="8"/>
      <color rgb="FF008000"/>
      <name val="Arial"/>
      <family val="2"/>
    </font>
    <font>
      <b/>
      <sz val="10"/>
      <color rgb="FF002060"/>
      <name val="Arial"/>
      <family val="2"/>
    </font>
    <font>
      <i/>
      <sz val="8"/>
      <color rgb="FFFF0000"/>
      <name val="Arial"/>
      <family val="2"/>
    </font>
    <font>
      <i/>
      <sz val="8"/>
      <color theme="1"/>
      <name val="Arial"/>
      <family val="2"/>
    </font>
    <font>
      <i/>
      <sz val="8"/>
      <color rgb="FF0000FF"/>
      <name val="Arial"/>
      <family val="2"/>
    </font>
    <font>
      <b/>
      <sz val="8"/>
      <color rgb="FF7030A0"/>
      <name val="Arial"/>
      <family val="2"/>
    </font>
    <font>
      <sz val="8"/>
      <color rgb="FF7030A0"/>
      <name val="Arial"/>
      <family val="2"/>
    </font>
    <font>
      <b/>
      <sz val="10"/>
      <color rgb="FFFFFFFF"/>
      <name val="Arial"/>
      <family val="2"/>
    </font>
    <font>
      <b/>
      <sz val="8"/>
      <color rgb="FFFF0000"/>
      <name val="Arial"/>
      <family val="2"/>
    </font>
  </fonts>
  <fills count="7">
    <fill>
      <patternFill patternType="none"/>
    </fill>
    <fill>
      <patternFill patternType="gray125"/>
    </fill>
    <fill>
      <patternFill patternType="solid">
        <fgColor rgb="FFFFFFCC"/>
      </patternFill>
    </fill>
    <fill>
      <patternFill patternType="solid">
        <fgColor theme="4" tint="-0.499984740745262"/>
        <bgColor indexed="64"/>
      </patternFill>
    </fill>
    <fill>
      <patternFill patternType="solid">
        <fgColor rgb="FFFFFF99"/>
        <bgColor indexed="64"/>
      </patternFill>
    </fill>
    <fill>
      <patternFill patternType="solid">
        <fgColor theme="8" tint="0.59996337778862885"/>
        <bgColor indexed="64"/>
      </patternFill>
    </fill>
    <fill>
      <patternFill patternType="solid">
        <fgColor rgb="FFFFFF66"/>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theme="6"/>
      </left>
      <right style="thin">
        <color theme="6"/>
      </right>
      <top style="thin">
        <color theme="6"/>
      </top>
      <bottom style="thin">
        <color theme="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0" fontId="4" fillId="2" borderId="1" applyNumberFormat="0" applyFont="0" applyAlignment="0" applyProtection="0"/>
    <xf numFmtId="0" fontId="10" fillId="5" borderId="3" applyNumberFormat="0">
      <alignment horizontal="right"/>
    </xf>
    <xf numFmtId="164" fontId="1" fillId="0" borderId="0" applyFont="0" applyFill="0" applyBorder="0" applyAlignment="0" applyProtection="0"/>
    <xf numFmtId="171" fontId="7" fillId="6" borderId="3" applyNumberFormat="0"/>
  </cellStyleXfs>
  <cellXfs count="51">
    <xf numFmtId="0" fontId="0" fillId="0" borderId="0" xfId="0"/>
    <xf numFmtId="15" fontId="0" fillId="0" borderId="0" xfId="0" applyNumberFormat="1"/>
    <xf numFmtId="0" fontId="12" fillId="0" borderId="0" xfId="0" applyFont="1"/>
    <xf numFmtId="0" fontId="13" fillId="0" borderId="0" xfId="0" applyFont="1"/>
    <xf numFmtId="15" fontId="11" fillId="0" borderId="0" xfId="0" applyNumberFormat="1" applyFont="1"/>
    <xf numFmtId="0" fontId="14" fillId="0" borderId="0" xfId="0" applyFont="1"/>
    <xf numFmtId="0" fontId="2" fillId="0" borderId="0" xfId="0" applyFont="1"/>
    <xf numFmtId="0" fontId="18" fillId="3" borderId="2" xfId="1" applyFont="1" applyFill="1" applyBorder="1" applyAlignment="1">
      <alignment vertical="center"/>
    </xf>
    <xf numFmtId="0" fontId="5" fillId="3" borderId="2" xfId="1" applyFont="1" applyFill="1" applyBorder="1" applyAlignment="1">
      <alignment vertical="center"/>
    </xf>
    <xf numFmtId="0" fontId="6" fillId="3" borderId="2" xfId="1" applyFont="1" applyFill="1" applyBorder="1" applyAlignment="1">
      <alignment vertical="center"/>
    </xf>
    <xf numFmtId="0" fontId="1" fillId="0" borderId="0" xfId="1" applyFont="1" applyAlignment="1">
      <alignment vertical="center"/>
    </xf>
    <xf numFmtId="0" fontId="1" fillId="0" borderId="0" xfId="1" applyFont="1" applyAlignment="1">
      <alignment horizontal="left" vertical="center"/>
    </xf>
    <xf numFmtId="0" fontId="14" fillId="0" borderId="0" xfId="1" applyFont="1" applyAlignment="1">
      <alignment horizontal="right" vertical="center"/>
    </xf>
    <xf numFmtId="0" fontId="2" fillId="0" borderId="0" xfId="1" applyFont="1" applyAlignment="1">
      <alignment vertical="center"/>
    </xf>
    <xf numFmtId="0" fontId="16" fillId="0" borderId="0" xfId="1" applyFont="1" applyAlignment="1">
      <alignment horizontal="right" vertical="center"/>
    </xf>
    <xf numFmtId="0" fontId="8" fillId="0" borderId="0" xfId="1" applyFont="1" applyAlignment="1">
      <alignment horizontal="right" vertical="center"/>
    </xf>
    <xf numFmtId="0" fontId="12" fillId="0" borderId="0" xfId="0" applyFont="1" applyAlignment="1">
      <alignment vertical="center"/>
    </xf>
    <xf numFmtId="0" fontId="17" fillId="0" borderId="0" xfId="1" applyFont="1" applyAlignment="1">
      <alignment vertical="center"/>
    </xf>
    <xf numFmtId="0" fontId="17" fillId="0" borderId="0" xfId="1" applyFont="1" applyAlignment="1">
      <alignment horizontal="right" vertical="center"/>
    </xf>
    <xf numFmtId="3" fontId="7" fillId="4" borderId="1" xfId="2" applyNumberFormat="1" applyFont="1" applyFill="1" applyAlignment="1">
      <alignment horizontal="right" vertical="center"/>
    </xf>
    <xf numFmtId="3" fontId="10" fillId="5" borderId="3" xfId="3" applyNumberFormat="1" applyAlignment="1">
      <alignment horizontal="right" vertical="center"/>
    </xf>
    <xf numFmtId="4" fontId="1" fillId="0" borderId="0" xfId="1" applyNumberFormat="1" applyFont="1" applyAlignment="1">
      <alignment vertical="center"/>
    </xf>
    <xf numFmtId="10" fontId="7" fillId="4" borderId="1" xfId="2" applyNumberFormat="1" applyFont="1" applyFill="1" applyAlignment="1">
      <alignment horizontal="right" vertical="center"/>
    </xf>
    <xf numFmtId="0" fontId="15" fillId="0" borderId="0" xfId="1" applyFont="1" applyAlignment="1">
      <alignment vertical="center"/>
    </xf>
    <xf numFmtId="4" fontId="7" fillId="4" borderId="1" xfId="2" applyNumberFormat="1" applyFont="1" applyFill="1" applyAlignment="1">
      <alignment horizontal="right" vertical="center"/>
    </xf>
    <xf numFmtId="0" fontId="11" fillId="0" borderId="0" xfId="1" applyFont="1" applyAlignment="1">
      <alignment horizontal="right" vertical="center"/>
    </xf>
    <xf numFmtId="0" fontId="3" fillId="0" borderId="0" xfId="1" applyFont="1" applyAlignment="1">
      <alignment vertical="center"/>
    </xf>
    <xf numFmtId="168" fontId="7" fillId="4" borderId="1" xfId="2" applyNumberFormat="1" applyFont="1" applyFill="1" applyAlignment="1">
      <alignment horizontal="right" vertical="center"/>
    </xf>
    <xf numFmtId="166" fontId="7" fillId="0" borderId="0" xfId="1" applyNumberFormat="1" applyFont="1" applyAlignment="1">
      <alignment horizontal="right" vertical="center"/>
    </xf>
    <xf numFmtId="167" fontId="7" fillId="4" borderId="1" xfId="2" applyNumberFormat="1" applyFont="1" applyFill="1" applyAlignment="1">
      <alignment horizontal="right" vertical="center"/>
    </xf>
    <xf numFmtId="10" fontId="10" fillId="5" borderId="3" xfId="3" applyNumberFormat="1" applyAlignment="1">
      <alignment horizontal="right" vertical="center"/>
    </xf>
    <xf numFmtId="0" fontId="0" fillId="0" borderId="0" xfId="1" applyFont="1" applyAlignment="1">
      <alignment vertical="center"/>
    </xf>
    <xf numFmtId="165" fontId="7" fillId="4" borderId="1" xfId="2" applyNumberFormat="1" applyFont="1" applyFill="1" applyAlignment="1">
      <alignment horizontal="center" vertical="center"/>
    </xf>
    <xf numFmtId="0" fontId="13" fillId="0" borderId="0" xfId="1" applyFont="1" applyAlignment="1">
      <alignment vertical="center"/>
    </xf>
    <xf numFmtId="4" fontId="11" fillId="4" borderId="1" xfId="2" applyNumberFormat="1" applyFont="1" applyFill="1" applyAlignment="1">
      <alignment horizontal="right" vertical="center"/>
    </xf>
    <xf numFmtId="169" fontId="7" fillId="4" borderId="1" xfId="2" applyNumberFormat="1" applyFont="1" applyFill="1" applyAlignment="1">
      <alignment horizontal="right" vertical="center"/>
    </xf>
    <xf numFmtId="169" fontId="9" fillId="5" borderId="3" xfId="3" applyNumberFormat="1" applyFont="1" applyAlignment="1">
      <alignment horizontal="right" vertical="center"/>
    </xf>
    <xf numFmtId="0" fontId="1" fillId="0" borderId="4" xfId="1" applyFont="1" applyBorder="1" applyAlignment="1">
      <alignment horizontal="right" vertical="center"/>
    </xf>
    <xf numFmtId="0" fontId="1" fillId="0" borderId="5" xfId="1" applyFont="1" applyBorder="1" applyAlignment="1">
      <alignment horizontal="center" vertical="center"/>
    </xf>
    <xf numFmtId="0" fontId="1" fillId="0" borderId="6" xfId="1" applyFont="1" applyBorder="1" applyAlignment="1">
      <alignment horizontal="left" vertical="center"/>
    </xf>
    <xf numFmtId="0" fontId="1" fillId="0" borderId="7" xfId="1" applyFont="1" applyBorder="1" applyAlignment="1">
      <alignment horizontal="right" vertical="center"/>
    </xf>
    <xf numFmtId="0" fontId="1" fillId="0" borderId="8" xfId="1" applyFont="1" applyBorder="1" applyAlignment="1">
      <alignment horizontal="center" vertical="center"/>
    </xf>
    <xf numFmtId="0" fontId="1" fillId="0" borderId="9" xfId="1" applyFont="1" applyBorder="1" applyAlignment="1">
      <alignment horizontal="left" vertical="center"/>
    </xf>
    <xf numFmtId="170" fontId="1" fillId="0" borderId="0" xfId="4" applyNumberFormat="1" applyFont="1" applyAlignment="1">
      <alignment vertical="center"/>
    </xf>
    <xf numFmtId="170" fontId="1" fillId="0" borderId="0" xfId="1" applyNumberFormat="1" applyFont="1" applyAlignment="1">
      <alignment vertical="center"/>
    </xf>
    <xf numFmtId="164" fontId="1" fillId="0" borderId="0" xfId="1" applyNumberFormat="1" applyFont="1" applyAlignment="1">
      <alignment vertical="center"/>
    </xf>
    <xf numFmtId="0" fontId="1" fillId="0" borderId="0" xfId="0" applyFont="1" applyAlignment="1">
      <alignment horizontal="left"/>
    </xf>
    <xf numFmtId="0" fontId="1" fillId="0" borderId="0" xfId="1" applyFont="1" applyAlignment="1">
      <alignment vertical="center"/>
    </xf>
    <xf numFmtId="0" fontId="1" fillId="0" borderId="0" xfId="1" applyFont="1" applyAlignment="1">
      <alignment vertical="center" wrapText="1"/>
    </xf>
    <xf numFmtId="0" fontId="14" fillId="0" borderId="0" xfId="1" applyFont="1" applyAlignment="1">
      <alignment horizontal="left" vertical="center" indent="2"/>
    </xf>
    <xf numFmtId="0" fontId="0" fillId="0" borderId="0" xfId="1" applyFont="1" applyAlignment="1">
      <alignment vertical="center"/>
    </xf>
  </cellXfs>
  <cellStyles count="6">
    <cellStyle name="ASCalc Assumption" xfId="3" xr:uid="{C23301C6-0800-42EF-8826-0D95D40A5EEE}"/>
    <cellStyle name="ASMan ASSUMPTION" xfId="5" xr:uid="{B24AEDB5-32F3-40D9-AA08-A2FB0103E9E8}"/>
    <cellStyle name="Comma" xfId="4" builtinId="3"/>
    <cellStyle name="Normal" xfId="0" builtinId="0"/>
    <cellStyle name="Normal 2" xfId="1" xr:uid="{C56FF99A-0B27-48D4-AFA9-D9B0D6CDCE68}"/>
    <cellStyle name="Note 2" xfId="2" xr:uid="{924F49EF-9702-4A95-94AE-18366EA142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25239-418D-4E03-A2D4-AB6D6345ED86}">
  <sheetPr>
    <pageSetUpPr autoPageBreaks="0"/>
  </sheetPr>
  <dimension ref="B2:O77"/>
  <sheetViews>
    <sheetView showGridLines="0" tabSelected="1" topLeftCell="A47" zoomScale="110" zoomScaleNormal="110" workbookViewId="0">
      <pane xSplit="2" topLeftCell="C1" activePane="topRight" state="frozen"/>
      <selection pane="topRight" activeCell="F58" sqref="F58"/>
    </sheetView>
  </sheetViews>
  <sheetFormatPr defaultColWidth="9.33203125" defaultRowHeight="11.25" outlineLevelRow="1" x14ac:dyDescent="0.2"/>
  <cols>
    <col min="1" max="2" width="3.1640625" style="10" customWidth="1"/>
    <col min="3" max="3" width="49.5" style="10" customWidth="1"/>
    <col min="4" max="5" width="13.6640625" style="10" customWidth="1"/>
    <col min="6" max="6" width="13" style="10" bestFit="1" customWidth="1"/>
    <col min="7" max="7" width="13.5" style="10" customWidth="1"/>
    <col min="8" max="9" width="7.5" style="10" bestFit="1" customWidth="1"/>
    <col min="10" max="10" width="9.1640625" style="10" bestFit="1" customWidth="1"/>
    <col min="11" max="14" width="7.5" style="10" bestFit="1" customWidth="1"/>
    <col min="15" max="22" width="13.6640625" style="10" customWidth="1"/>
    <col min="23" max="16384" width="9.33203125" style="10"/>
  </cols>
  <sheetData>
    <row r="2" spans="2:13" ht="12.75" x14ac:dyDescent="0.2">
      <c r="B2" s="7" t="s">
        <v>54</v>
      </c>
      <c r="C2" s="8"/>
      <c r="D2" s="9"/>
      <c r="E2" s="8"/>
      <c r="F2" s="8"/>
      <c r="G2" s="8"/>
      <c r="H2" s="8"/>
      <c r="I2" s="9"/>
      <c r="J2" s="8"/>
      <c r="K2" s="8"/>
      <c r="L2" s="8"/>
    </row>
    <row r="3" spans="2:13" outlineLevel="1" x14ac:dyDescent="0.2"/>
    <row r="4" spans="2:13" ht="22.5" customHeight="1" outlineLevel="1" x14ac:dyDescent="0.2">
      <c r="B4" s="11">
        <v>1</v>
      </c>
      <c r="C4" s="48" t="s">
        <v>90</v>
      </c>
      <c r="D4" s="48"/>
      <c r="E4" s="48"/>
      <c r="F4" s="48"/>
      <c r="G4" s="48"/>
      <c r="H4" s="48"/>
      <c r="I4" s="48"/>
      <c r="J4" s="48"/>
      <c r="K4" s="48"/>
      <c r="L4" s="48"/>
    </row>
    <row r="5" spans="2:13" outlineLevel="1" x14ac:dyDescent="0.2">
      <c r="B5" s="11">
        <f>B4+1</f>
        <v>2</v>
      </c>
      <c r="C5" s="50" t="s">
        <v>84</v>
      </c>
      <c r="D5" s="50"/>
      <c r="E5" s="50"/>
      <c r="F5" s="50"/>
      <c r="G5" s="50"/>
      <c r="H5" s="50"/>
      <c r="I5" s="50"/>
      <c r="J5" s="50"/>
      <c r="K5" s="50"/>
      <c r="L5" s="50"/>
    </row>
    <row r="6" spans="2:13" outlineLevel="1" x14ac:dyDescent="0.2">
      <c r="B6" s="11">
        <f>B5+1</f>
        <v>3</v>
      </c>
      <c r="C6" s="47" t="s">
        <v>63</v>
      </c>
      <c r="D6" s="47"/>
      <c r="E6" s="47"/>
      <c r="F6" s="47"/>
      <c r="G6" s="47"/>
      <c r="H6" s="47"/>
      <c r="I6" s="47"/>
      <c r="J6" s="47"/>
      <c r="K6" s="47"/>
      <c r="L6" s="47"/>
    </row>
    <row r="7" spans="2:13" outlineLevel="1" x14ac:dyDescent="0.2">
      <c r="B7" s="11">
        <f>B6+1</f>
        <v>4</v>
      </c>
      <c r="C7" s="47" t="s">
        <v>64</v>
      </c>
      <c r="D7" s="47"/>
      <c r="E7" s="47"/>
      <c r="F7" s="47"/>
      <c r="G7" s="47"/>
      <c r="H7" s="47"/>
      <c r="I7" s="47"/>
      <c r="J7" s="47"/>
      <c r="K7" s="47"/>
      <c r="L7" s="47"/>
    </row>
    <row r="8" spans="2:13" outlineLevel="1" x14ac:dyDescent="0.2">
      <c r="B8" s="11">
        <f>B7+1</f>
        <v>5</v>
      </c>
      <c r="C8" s="47" t="s">
        <v>85</v>
      </c>
      <c r="D8" s="47"/>
      <c r="E8" s="47"/>
      <c r="F8" s="47"/>
      <c r="G8" s="47"/>
      <c r="H8" s="47"/>
      <c r="I8" s="47"/>
      <c r="J8" s="47"/>
      <c r="K8" s="47"/>
      <c r="L8" s="47"/>
    </row>
    <row r="9" spans="2:13" outlineLevel="1" x14ac:dyDescent="0.2">
      <c r="B9" s="11">
        <f>B8+1</f>
        <v>6</v>
      </c>
      <c r="C9" s="47" t="s">
        <v>65</v>
      </c>
      <c r="D9" s="47"/>
      <c r="E9" s="47"/>
      <c r="F9" s="47"/>
      <c r="G9" s="47"/>
      <c r="H9" s="47"/>
      <c r="I9" s="47"/>
      <c r="J9" s="47"/>
      <c r="K9" s="47"/>
      <c r="L9" s="47"/>
    </row>
    <row r="10" spans="2:13" outlineLevel="1" x14ac:dyDescent="0.2">
      <c r="B10" s="12" t="s">
        <v>71</v>
      </c>
      <c r="C10" s="49" t="s">
        <v>66</v>
      </c>
      <c r="D10" s="49"/>
      <c r="E10" s="49"/>
      <c r="F10" s="49"/>
      <c r="G10" s="49"/>
      <c r="H10" s="49"/>
      <c r="I10" s="49"/>
      <c r="J10" s="49"/>
      <c r="K10" s="49"/>
      <c r="L10" s="49"/>
      <c r="M10" s="49"/>
    </row>
    <row r="11" spans="2:13" outlineLevel="1" x14ac:dyDescent="0.2">
      <c r="B11" s="12" t="s">
        <v>70</v>
      </c>
      <c r="C11" s="49" t="s">
        <v>67</v>
      </c>
      <c r="D11" s="49"/>
      <c r="E11" s="49"/>
      <c r="F11" s="49"/>
      <c r="G11" s="49"/>
      <c r="H11" s="49"/>
      <c r="I11" s="49"/>
      <c r="J11" s="49"/>
      <c r="K11" s="49"/>
      <c r="L11" s="49"/>
    </row>
    <row r="12" spans="2:13" outlineLevel="1" x14ac:dyDescent="0.2">
      <c r="B12" s="12" t="s">
        <v>72</v>
      </c>
      <c r="C12" s="49" t="s">
        <v>68</v>
      </c>
      <c r="D12" s="49"/>
      <c r="E12" s="49"/>
      <c r="F12" s="49"/>
      <c r="G12" s="49"/>
      <c r="H12" s="49"/>
      <c r="I12" s="49"/>
      <c r="J12" s="49"/>
      <c r="K12" s="49"/>
      <c r="L12" s="49"/>
    </row>
    <row r="13" spans="2:13" outlineLevel="1" x14ac:dyDescent="0.2">
      <c r="B13" s="12" t="s">
        <v>73</v>
      </c>
      <c r="C13" s="49" t="s">
        <v>69</v>
      </c>
      <c r="D13" s="49"/>
      <c r="E13" s="49"/>
      <c r="F13" s="49"/>
      <c r="G13" s="49"/>
      <c r="H13" s="49"/>
      <c r="I13" s="49"/>
      <c r="J13" s="49"/>
      <c r="K13" s="49"/>
      <c r="L13" s="49"/>
    </row>
    <row r="14" spans="2:13" outlineLevel="1" x14ac:dyDescent="0.2">
      <c r="B14" s="11">
        <f>B9+1</f>
        <v>7</v>
      </c>
      <c r="C14" s="47" t="s">
        <v>77</v>
      </c>
      <c r="D14" s="47"/>
      <c r="E14" s="47"/>
      <c r="F14" s="47"/>
      <c r="G14" s="47"/>
      <c r="H14" s="47"/>
      <c r="I14" s="47"/>
      <c r="J14" s="47"/>
      <c r="K14" s="47"/>
      <c r="L14" s="47"/>
    </row>
    <row r="15" spans="2:13" ht="28.5" customHeight="1" outlineLevel="1" x14ac:dyDescent="0.2">
      <c r="B15" s="11">
        <f t="shared" ref="B15:B20" si="0">B14+1</f>
        <v>8</v>
      </c>
      <c r="C15" s="48" t="s">
        <v>86</v>
      </c>
      <c r="D15" s="48"/>
      <c r="E15" s="48"/>
      <c r="F15" s="48"/>
      <c r="G15" s="48"/>
      <c r="H15" s="48"/>
      <c r="I15" s="48"/>
      <c r="J15" s="48"/>
      <c r="K15" s="48"/>
      <c r="L15" s="48"/>
    </row>
    <row r="16" spans="2:13" ht="11.25" customHeight="1" outlineLevel="1" x14ac:dyDescent="0.2">
      <c r="B16" s="11">
        <f t="shared" si="0"/>
        <v>9</v>
      </c>
      <c r="C16" s="48" t="s">
        <v>87</v>
      </c>
      <c r="D16" s="48"/>
      <c r="E16" s="48"/>
      <c r="F16" s="48"/>
      <c r="G16" s="48"/>
      <c r="H16" s="48"/>
      <c r="I16" s="48"/>
      <c r="J16" s="48"/>
      <c r="K16" s="48"/>
      <c r="L16" s="48"/>
    </row>
    <row r="17" spans="2:12" ht="11.25" customHeight="1" outlineLevel="1" x14ac:dyDescent="0.2">
      <c r="B17" s="11">
        <f t="shared" si="0"/>
        <v>10</v>
      </c>
      <c r="C17" s="48" t="s">
        <v>88</v>
      </c>
      <c r="D17" s="48"/>
      <c r="E17" s="48"/>
      <c r="F17" s="48"/>
      <c r="G17" s="48"/>
      <c r="H17" s="48"/>
      <c r="I17" s="48"/>
      <c r="J17" s="48"/>
      <c r="K17" s="48"/>
      <c r="L17" s="48"/>
    </row>
    <row r="18" spans="2:12" ht="23.25" customHeight="1" outlineLevel="1" x14ac:dyDescent="0.2">
      <c r="B18" s="11">
        <f t="shared" si="0"/>
        <v>11</v>
      </c>
      <c r="C18" s="48" t="s">
        <v>93</v>
      </c>
      <c r="D18" s="48"/>
      <c r="E18" s="48"/>
      <c r="F18" s="48"/>
      <c r="G18" s="48"/>
      <c r="H18" s="48"/>
      <c r="I18" s="48"/>
      <c r="J18" s="48"/>
      <c r="K18" s="48"/>
      <c r="L18" s="48"/>
    </row>
    <row r="19" spans="2:12" ht="11.25" customHeight="1" outlineLevel="1" x14ac:dyDescent="0.2">
      <c r="B19" s="11">
        <f t="shared" si="0"/>
        <v>12</v>
      </c>
      <c r="C19" s="47" t="s">
        <v>82</v>
      </c>
      <c r="D19" s="47"/>
      <c r="E19" s="47"/>
      <c r="F19" s="47"/>
      <c r="G19" s="47"/>
      <c r="H19" s="47"/>
      <c r="I19" s="47"/>
      <c r="J19" s="47"/>
      <c r="K19" s="47"/>
      <c r="L19" s="47"/>
    </row>
    <row r="20" spans="2:12" outlineLevel="1" x14ac:dyDescent="0.2">
      <c r="B20" s="11">
        <f t="shared" si="0"/>
        <v>13</v>
      </c>
      <c r="C20" s="10" t="s">
        <v>94</v>
      </c>
    </row>
    <row r="21" spans="2:12" outlineLevel="1" x14ac:dyDescent="0.2">
      <c r="B21" s="11">
        <v>14</v>
      </c>
      <c r="C21" s="10" t="s">
        <v>107</v>
      </c>
    </row>
    <row r="22" spans="2:12" outlineLevel="1" x14ac:dyDescent="0.2">
      <c r="C22" s="13" t="s">
        <v>103</v>
      </c>
    </row>
    <row r="25" spans="2:12" ht="12.75" x14ac:dyDescent="0.2">
      <c r="B25" s="7" t="s">
        <v>104</v>
      </c>
      <c r="C25" s="8"/>
      <c r="D25" s="9"/>
      <c r="E25" s="8"/>
      <c r="F25" s="8"/>
      <c r="G25" s="8"/>
      <c r="H25" s="8"/>
      <c r="I25" s="9"/>
      <c r="J25" s="8"/>
      <c r="K25" s="8"/>
      <c r="L25" s="8"/>
    </row>
    <row r="26" spans="2:12" ht="12" outlineLevel="1" thickBot="1" x14ac:dyDescent="0.25">
      <c r="E26" s="14" t="s">
        <v>4</v>
      </c>
      <c r="F26" s="15" t="s">
        <v>6</v>
      </c>
    </row>
    <row r="27" spans="2:12" ht="12.75" outlineLevel="1" x14ac:dyDescent="0.2">
      <c r="C27" s="16" t="s">
        <v>10</v>
      </c>
      <c r="E27" s="17"/>
      <c r="H27" s="37" t="s">
        <v>98</v>
      </c>
      <c r="I27" s="38" t="s">
        <v>99</v>
      </c>
      <c r="J27" s="39" t="s">
        <v>100</v>
      </c>
    </row>
    <row r="28" spans="2:12" ht="12" outlineLevel="1" thickBot="1" x14ac:dyDescent="0.25">
      <c r="C28" s="10" t="s">
        <v>3</v>
      </c>
      <c r="E28" s="18" t="s">
        <v>57</v>
      </c>
      <c r="F28" s="19">
        <v>10</v>
      </c>
      <c r="H28" s="40" t="s">
        <v>101</v>
      </c>
      <c r="I28" s="41" t="s">
        <v>99</v>
      </c>
      <c r="J28" s="42" t="s">
        <v>102</v>
      </c>
    </row>
    <row r="29" spans="2:12" outlineLevel="1" x14ac:dyDescent="0.2">
      <c r="C29" s="10" t="s">
        <v>9</v>
      </c>
      <c r="E29" s="18" t="s">
        <v>5</v>
      </c>
      <c r="F29" s="19">
        <v>1000</v>
      </c>
    </row>
    <row r="30" spans="2:12" outlineLevel="1" x14ac:dyDescent="0.2">
      <c r="C30" s="10" t="s">
        <v>59</v>
      </c>
      <c r="E30" s="18" t="s">
        <v>58</v>
      </c>
      <c r="F30" s="20">
        <f>F28*F29</f>
        <v>10000</v>
      </c>
      <c r="H30" s="21"/>
    </row>
    <row r="31" spans="2:12" outlineLevel="1" x14ac:dyDescent="0.2">
      <c r="C31" s="10" t="s">
        <v>7</v>
      </c>
      <c r="E31" s="18" t="s">
        <v>60</v>
      </c>
      <c r="F31" s="22">
        <v>3.0000000000000001E-3</v>
      </c>
      <c r="G31" s="23" t="s">
        <v>89</v>
      </c>
    </row>
    <row r="32" spans="2:12" outlineLevel="1" x14ac:dyDescent="0.2">
      <c r="C32" s="10" t="s">
        <v>12</v>
      </c>
      <c r="E32" s="18" t="s">
        <v>13</v>
      </c>
      <c r="F32" s="24">
        <v>10</v>
      </c>
    </row>
    <row r="33" spans="3:15" outlineLevel="1" x14ac:dyDescent="0.2">
      <c r="E33" s="18"/>
      <c r="F33" s="25"/>
    </row>
    <row r="34" spans="3:15" ht="12.75" outlineLevel="1" x14ac:dyDescent="0.2">
      <c r="C34" s="16" t="s">
        <v>41</v>
      </c>
      <c r="E34" s="18"/>
      <c r="F34" s="25"/>
    </row>
    <row r="35" spans="3:15" outlineLevel="1" x14ac:dyDescent="0.2">
      <c r="C35" s="10" t="s">
        <v>8</v>
      </c>
      <c r="E35" s="18" t="s">
        <v>42</v>
      </c>
      <c r="F35" s="24">
        <v>60</v>
      </c>
    </row>
    <row r="36" spans="3:15" outlineLevel="1" x14ac:dyDescent="0.2">
      <c r="E36" s="18"/>
      <c r="F36" s="25"/>
    </row>
    <row r="37" spans="3:15" outlineLevel="1" x14ac:dyDescent="0.2">
      <c r="E37" s="18"/>
      <c r="F37" s="25"/>
    </row>
    <row r="38" spans="3:15" ht="12.75" outlineLevel="1" x14ac:dyDescent="0.2">
      <c r="C38" s="16" t="s">
        <v>11</v>
      </c>
      <c r="E38" s="18"/>
      <c r="F38" s="25"/>
    </row>
    <row r="39" spans="3:15" outlineLevel="1" x14ac:dyDescent="0.2">
      <c r="C39" s="10" t="s">
        <v>14</v>
      </c>
      <c r="E39" s="18" t="s">
        <v>96</v>
      </c>
      <c r="F39" s="35">
        <v>400000</v>
      </c>
      <c r="G39" s="23" t="s">
        <v>81</v>
      </c>
    </row>
    <row r="40" spans="3:15" outlineLevel="1" x14ac:dyDescent="0.2">
      <c r="C40" s="10" t="s">
        <v>15</v>
      </c>
      <c r="E40" s="18" t="s">
        <v>96</v>
      </c>
      <c r="F40" s="35">
        <v>5000</v>
      </c>
      <c r="G40" s="23" t="s">
        <v>81</v>
      </c>
    </row>
    <row r="41" spans="3:15" outlineLevel="1" x14ac:dyDescent="0.2">
      <c r="C41" s="26" t="s">
        <v>16</v>
      </c>
      <c r="E41" s="18" t="s">
        <v>96</v>
      </c>
      <c r="F41" s="36">
        <f>SUM(F39:F40)</f>
        <v>405000</v>
      </c>
    </row>
    <row r="42" spans="3:15" outlineLevel="1" x14ac:dyDescent="0.2">
      <c r="C42" s="26"/>
      <c r="E42" s="18"/>
      <c r="F42" s="25"/>
      <c r="G42" s="25"/>
    </row>
    <row r="43" spans="3:15" ht="12.75" outlineLevel="1" x14ac:dyDescent="0.2">
      <c r="C43" s="16" t="s">
        <v>30</v>
      </c>
      <c r="E43" s="18"/>
      <c r="F43" s="25"/>
    </row>
    <row r="44" spans="3:15" outlineLevel="1" x14ac:dyDescent="0.2">
      <c r="C44" s="10" t="s">
        <v>51</v>
      </c>
      <c r="E44" s="18" t="s">
        <v>52</v>
      </c>
      <c r="F44" s="27">
        <v>44713</v>
      </c>
    </row>
    <row r="45" spans="3:15" outlineLevel="1" x14ac:dyDescent="0.2">
      <c r="C45" s="10" t="s">
        <v>31</v>
      </c>
      <c r="E45" s="18" t="s">
        <v>32</v>
      </c>
      <c r="F45" s="24">
        <v>9</v>
      </c>
    </row>
    <row r="46" spans="3:15" outlineLevel="1" x14ac:dyDescent="0.2">
      <c r="E46" s="18"/>
      <c r="F46" s="18"/>
    </row>
    <row r="47" spans="3:15" outlineLevel="1" x14ac:dyDescent="0.2">
      <c r="E47" s="18"/>
      <c r="F47" s="28">
        <v>1</v>
      </c>
      <c r="G47" s="28">
        <f>F47+1</f>
        <v>2</v>
      </c>
      <c r="H47" s="28">
        <f t="shared" ref="H47:I47" si="1">G47+1</f>
        <v>3</v>
      </c>
      <c r="I47" s="28">
        <f t="shared" si="1"/>
        <v>4</v>
      </c>
      <c r="J47" s="28">
        <f t="shared" ref="J47" si="2">I47+1</f>
        <v>5</v>
      </c>
      <c r="K47" s="28">
        <f t="shared" ref="K47" si="3">J47+1</f>
        <v>6</v>
      </c>
      <c r="L47" s="28">
        <f t="shared" ref="L47" si="4">K47+1</f>
        <v>7</v>
      </c>
      <c r="M47" s="28">
        <f t="shared" ref="M47" si="5">L47+1</f>
        <v>8</v>
      </c>
      <c r="N47" s="28">
        <f t="shared" ref="N47" si="6">M47+1</f>
        <v>9</v>
      </c>
      <c r="O47" s="28"/>
    </row>
    <row r="48" spans="3:15" outlineLevel="1" x14ac:dyDescent="0.2">
      <c r="C48" s="10" t="s">
        <v>30</v>
      </c>
      <c r="E48" s="18" t="s">
        <v>2</v>
      </c>
      <c r="F48" s="22">
        <f>1/$F$45</f>
        <v>0.1111111111111111</v>
      </c>
      <c r="G48" s="22">
        <f t="shared" ref="G48:N48" si="7">1/$F$45</f>
        <v>0.1111111111111111</v>
      </c>
      <c r="H48" s="22">
        <f t="shared" si="7"/>
        <v>0.1111111111111111</v>
      </c>
      <c r="I48" s="22">
        <f t="shared" si="7"/>
        <v>0.1111111111111111</v>
      </c>
      <c r="J48" s="22">
        <f t="shared" si="7"/>
        <v>0.1111111111111111</v>
      </c>
      <c r="K48" s="22">
        <f t="shared" si="7"/>
        <v>0.1111111111111111</v>
      </c>
      <c r="L48" s="22">
        <f t="shared" si="7"/>
        <v>0.1111111111111111</v>
      </c>
      <c r="M48" s="22">
        <f t="shared" si="7"/>
        <v>0.1111111111111111</v>
      </c>
      <c r="N48" s="22">
        <f t="shared" si="7"/>
        <v>0.1111111111111111</v>
      </c>
    </row>
    <row r="49" spans="3:9" outlineLevel="1" x14ac:dyDescent="0.2">
      <c r="C49" s="26"/>
      <c r="E49" s="18"/>
      <c r="F49" s="25"/>
    </row>
    <row r="50" spans="3:9" ht="12.75" outlineLevel="1" x14ac:dyDescent="0.2">
      <c r="C50" s="16" t="s">
        <v>17</v>
      </c>
      <c r="E50" s="18"/>
      <c r="F50" s="25"/>
    </row>
    <row r="51" spans="3:9" outlineLevel="1" x14ac:dyDescent="0.2">
      <c r="C51" s="10" t="s">
        <v>18</v>
      </c>
      <c r="E51" s="18" t="s">
        <v>97</v>
      </c>
      <c r="F51" s="35">
        <v>5000</v>
      </c>
    </row>
    <row r="52" spans="3:9" outlineLevel="1" x14ac:dyDescent="0.2">
      <c r="C52" s="10" t="s">
        <v>95</v>
      </c>
      <c r="E52" s="18" t="s">
        <v>38</v>
      </c>
      <c r="F52" s="29">
        <v>0.02</v>
      </c>
    </row>
    <row r="53" spans="3:9" outlineLevel="1" x14ac:dyDescent="0.2">
      <c r="C53" s="10" t="s">
        <v>19</v>
      </c>
      <c r="E53" s="18" t="s">
        <v>97</v>
      </c>
      <c r="F53" s="35">
        <v>1000</v>
      </c>
    </row>
    <row r="54" spans="3:9" outlineLevel="1" x14ac:dyDescent="0.2">
      <c r="C54" s="26"/>
      <c r="E54" s="18"/>
      <c r="F54" s="25"/>
    </row>
    <row r="55" spans="3:9" ht="12.75" outlineLevel="1" x14ac:dyDescent="0.2">
      <c r="C55" s="16" t="s">
        <v>26</v>
      </c>
      <c r="E55" s="18"/>
      <c r="F55" s="25"/>
    </row>
    <row r="56" spans="3:9" outlineLevel="1" x14ac:dyDescent="0.2">
      <c r="C56" s="10" t="s">
        <v>27</v>
      </c>
      <c r="E56" s="18" t="s">
        <v>2</v>
      </c>
      <c r="F56" s="22">
        <v>0.3</v>
      </c>
    </row>
    <row r="57" spans="3:9" outlineLevel="1" x14ac:dyDescent="0.2">
      <c r="C57" s="10" t="s">
        <v>28</v>
      </c>
      <c r="E57" s="18" t="s">
        <v>2</v>
      </c>
      <c r="F57" s="30">
        <f>1-F56</f>
        <v>0.7</v>
      </c>
      <c r="G57" s="43"/>
    </row>
    <row r="58" spans="3:9" outlineLevel="1" x14ac:dyDescent="0.2">
      <c r="C58" s="46" t="s">
        <v>109</v>
      </c>
      <c r="E58" s="18"/>
      <c r="F58" s="24" t="b">
        <v>1</v>
      </c>
      <c r="G58" s="43"/>
    </row>
    <row r="59" spans="3:9" ht="12.75" outlineLevel="1" x14ac:dyDescent="0.2">
      <c r="C59" s="16"/>
      <c r="E59" s="18"/>
      <c r="F59" s="25"/>
      <c r="G59" s="44"/>
    </row>
    <row r="60" spans="3:9" ht="12.75" outlineLevel="1" x14ac:dyDescent="0.2">
      <c r="C60" s="16" t="s">
        <v>29</v>
      </c>
      <c r="E60" s="18"/>
      <c r="F60" s="25"/>
    </row>
    <row r="61" spans="3:9" outlineLevel="1" x14ac:dyDescent="0.2">
      <c r="C61" s="31" t="s">
        <v>34</v>
      </c>
      <c r="E61" s="18" t="s">
        <v>13</v>
      </c>
      <c r="F61" s="24">
        <v>8</v>
      </c>
    </row>
    <row r="62" spans="3:9" outlineLevel="1" x14ac:dyDescent="0.2">
      <c r="C62" s="10" t="s">
        <v>33</v>
      </c>
      <c r="E62" s="18" t="s">
        <v>35</v>
      </c>
      <c r="F62" s="24" t="s">
        <v>108</v>
      </c>
      <c r="I62" s="45"/>
    </row>
    <row r="63" spans="3:9" outlineLevel="1" x14ac:dyDescent="0.2">
      <c r="C63" s="10" t="s">
        <v>39</v>
      </c>
      <c r="E63" s="18" t="s">
        <v>40</v>
      </c>
      <c r="F63" s="24" t="s">
        <v>105</v>
      </c>
      <c r="G63" s="23" t="s">
        <v>106</v>
      </c>
    </row>
    <row r="64" spans="3:9" outlineLevel="1" x14ac:dyDescent="0.2">
      <c r="C64" s="10" t="s">
        <v>36</v>
      </c>
      <c r="E64" s="18" t="s">
        <v>38</v>
      </c>
      <c r="F64" s="22">
        <v>2.5000000000000001E-2</v>
      </c>
      <c r="G64" s="23" t="s">
        <v>56</v>
      </c>
    </row>
    <row r="65" spans="3:7" outlineLevel="1" x14ac:dyDescent="0.2">
      <c r="C65" s="10" t="s">
        <v>37</v>
      </c>
      <c r="E65" s="18" t="s">
        <v>38</v>
      </c>
      <c r="F65" s="22">
        <v>1.4999999999999999E-2</v>
      </c>
    </row>
    <row r="66" spans="3:7" outlineLevel="1" x14ac:dyDescent="0.2">
      <c r="E66" s="17"/>
    </row>
    <row r="67" spans="3:7" ht="12.75" outlineLevel="1" x14ac:dyDescent="0.2">
      <c r="C67" s="16" t="s">
        <v>45</v>
      </c>
      <c r="E67" s="17"/>
    </row>
    <row r="68" spans="3:7" outlineLevel="1" x14ac:dyDescent="0.2">
      <c r="C68" s="10" t="s">
        <v>78</v>
      </c>
      <c r="E68" s="18" t="s">
        <v>80</v>
      </c>
      <c r="F68" s="24" t="s">
        <v>79</v>
      </c>
      <c r="G68" s="23" t="s">
        <v>91</v>
      </c>
    </row>
    <row r="69" spans="3:7" outlineLevel="1" x14ac:dyDescent="0.2">
      <c r="C69" s="10" t="s">
        <v>20</v>
      </c>
      <c r="E69" s="18" t="s">
        <v>2</v>
      </c>
      <c r="F69" s="32">
        <v>0.25</v>
      </c>
    </row>
    <row r="70" spans="3:7" outlineLevel="1" x14ac:dyDescent="0.2">
      <c r="E70" s="17"/>
    </row>
    <row r="71" spans="3:7" outlineLevel="1" x14ac:dyDescent="0.2">
      <c r="C71" s="10" t="s">
        <v>46</v>
      </c>
      <c r="E71" s="18" t="s">
        <v>49</v>
      </c>
      <c r="F71" s="24" t="s">
        <v>48</v>
      </c>
      <c r="G71" s="23" t="s">
        <v>92</v>
      </c>
    </row>
    <row r="72" spans="3:7" outlineLevel="1" x14ac:dyDescent="0.2">
      <c r="C72" s="10" t="s">
        <v>47</v>
      </c>
      <c r="E72" s="18" t="s">
        <v>49</v>
      </c>
      <c r="F72" s="24" t="s">
        <v>48</v>
      </c>
      <c r="G72" s="23" t="s">
        <v>92</v>
      </c>
    </row>
    <row r="73" spans="3:7" outlineLevel="1" x14ac:dyDescent="0.2">
      <c r="C73" s="10" t="s">
        <v>50</v>
      </c>
      <c r="E73" s="18" t="s">
        <v>13</v>
      </c>
      <c r="F73" s="34">
        <f>F32</f>
        <v>10</v>
      </c>
    </row>
    <row r="74" spans="3:7" outlineLevel="1" x14ac:dyDescent="0.2"/>
    <row r="75" spans="3:7" outlineLevel="1" x14ac:dyDescent="0.2"/>
    <row r="76" spans="3:7" outlineLevel="1" x14ac:dyDescent="0.2">
      <c r="C76" s="33" t="s">
        <v>53</v>
      </c>
    </row>
    <row r="77" spans="3:7" outlineLevel="1" x14ac:dyDescent="0.2"/>
  </sheetData>
  <mergeCells count="16">
    <mergeCell ref="C9:L9"/>
    <mergeCell ref="C4:L4"/>
    <mergeCell ref="C5:L5"/>
    <mergeCell ref="C6:L6"/>
    <mergeCell ref="C7:L7"/>
    <mergeCell ref="C8:L8"/>
    <mergeCell ref="C19:L19"/>
    <mergeCell ref="C16:L16"/>
    <mergeCell ref="C18:L18"/>
    <mergeCell ref="C17:L17"/>
    <mergeCell ref="C10:M10"/>
    <mergeCell ref="C11:L11"/>
    <mergeCell ref="C12:L12"/>
    <mergeCell ref="C13:L13"/>
    <mergeCell ref="C14:L14"/>
    <mergeCell ref="C15:L15"/>
  </mergeCells>
  <pageMargins left="0.7" right="0.7" top="0.75" bottom="0.75" header="0.3" footer="0.3"/>
  <pageSetup scale="4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0E916-89AF-467A-B113-EC3D5A8DFC02}">
  <dimension ref="A2:O50"/>
  <sheetViews>
    <sheetView showGridLines="0" zoomScaleNormal="100" workbookViewId="0">
      <pane xSplit="2" ySplit="8" topLeftCell="C9" activePane="bottomRight" state="frozen"/>
      <selection pane="topRight" activeCell="C1" sqref="C1"/>
      <selection pane="bottomLeft" activeCell="A9" sqref="A9"/>
      <selection pane="bottomRight" activeCell="A4" sqref="A4"/>
    </sheetView>
  </sheetViews>
  <sheetFormatPr defaultRowHeight="11.25" x14ac:dyDescent="0.2"/>
  <cols>
    <col min="1" max="1" width="21.5" customWidth="1"/>
    <col min="2" max="2" width="11.1640625" customWidth="1"/>
    <col min="3" max="3" width="10.33203125" customWidth="1"/>
    <col min="4" max="4" width="11.83203125" customWidth="1"/>
    <col min="5" max="6" width="9.5" bestFit="1" customWidth="1"/>
    <col min="7" max="7" width="9.83203125" bestFit="1" customWidth="1"/>
    <col min="8" max="8" width="9.6640625" bestFit="1" customWidth="1"/>
    <col min="9" max="9" width="9.5" bestFit="1" customWidth="1"/>
    <col min="10" max="11" width="9.6640625" bestFit="1" customWidth="1"/>
    <col min="12" max="12" width="9.5" bestFit="1" customWidth="1"/>
  </cols>
  <sheetData>
    <row r="2" spans="1:15" x14ac:dyDescent="0.2">
      <c r="A2" s="3"/>
    </row>
    <row r="3" spans="1:15" x14ac:dyDescent="0.2">
      <c r="B3" t="s">
        <v>74</v>
      </c>
      <c r="D3">
        <v>1</v>
      </c>
      <c r="E3">
        <f>D3+1</f>
        <v>2</v>
      </c>
      <c r="F3">
        <f t="shared" ref="F3:O3" si="0">E3+1</f>
        <v>3</v>
      </c>
      <c r="G3">
        <f t="shared" si="0"/>
        <v>4</v>
      </c>
      <c r="H3">
        <f t="shared" si="0"/>
        <v>5</v>
      </c>
      <c r="I3">
        <f t="shared" si="0"/>
        <v>6</v>
      </c>
      <c r="J3">
        <f t="shared" si="0"/>
        <v>7</v>
      </c>
      <c r="K3">
        <f t="shared" si="0"/>
        <v>8</v>
      </c>
      <c r="L3">
        <f t="shared" si="0"/>
        <v>9</v>
      </c>
      <c r="M3">
        <f t="shared" si="0"/>
        <v>10</v>
      </c>
      <c r="N3">
        <f t="shared" si="0"/>
        <v>11</v>
      </c>
      <c r="O3">
        <f t="shared" si="0"/>
        <v>12</v>
      </c>
    </row>
    <row r="4" spans="1:15" x14ac:dyDescent="0.2">
      <c r="B4" t="s">
        <v>0</v>
      </c>
      <c r="D4" s="4">
        <f>ModelingExercise!F44</f>
        <v>44713</v>
      </c>
      <c r="E4" s="1"/>
      <c r="F4" s="1"/>
      <c r="G4" s="1"/>
      <c r="H4" s="1"/>
      <c r="I4" s="1"/>
      <c r="J4" s="1"/>
      <c r="K4" s="1"/>
      <c r="L4" s="1"/>
    </row>
    <row r="5" spans="1:15" x14ac:dyDescent="0.2">
      <c r="B5" t="s">
        <v>1</v>
      </c>
      <c r="D5" s="1">
        <f>EOMONTH(D4,0)</f>
        <v>44742</v>
      </c>
      <c r="E5" s="1"/>
      <c r="F5" s="1"/>
      <c r="G5" s="1"/>
      <c r="H5" s="1"/>
      <c r="I5" s="1"/>
      <c r="J5" s="1"/>
      <c r="K5" s="1"/>
      <c r="L5" s="1"/>
    </row>
    <row r="6" spans="1:15" x14ac:dyDescent="0.2">
      <c r="B6" t="s">
        <v>21</v>
      </c>
      <c r="D6">
        <f>YEAR(D5)</f>
        <v>2022</v>
      </c>
    </row>
    <row r="8" spans="1:15" x14ac:dyDescent="0.2">
      <c r="B8" s="3" t="s">
        <v>25</v>
      </c>
    </row>
    <row r="11" spans="1:15" ht="12.75" x14ac:dyDescent="0.2">
      <c r="A11" s="2" t="s">
        <v>22</v>
      </c>
    </row>
    <row r="13" spans="1:15" x14ac:dyDescent="0.2">
      <c r="A13" t="s">
        <v>75</v>
      </c>
    </row>
    <row r="15" spans="1:15" x14ac:dyDescent="0.2">
      <c r="A15" s="6" t="s">
        <v>83</v>
      </c>
    </row>
    <row r="16" spans="1:15" x14ac:dyDescent="0.2">
      <c r="A16" s="6"/>
    </row>
    <row r="17" spans="1:1" x14ac:dyDescent="0.2">
      <c r="A17" s="6"/>
    </row>
    <row r="19" spans="1:1" x14ac:dyDescent="0.2">
      <c r="A19" t="s">
        <v>55</v>
      </c>
    </row>
    <row r="21" spans="1:1" x14ac:dyDescent="0.2">
      <c r="A21" s="5" t="s">
        <v>76</v>
      </c>
    </row>
    <row r="23" spans="1:1" x14ac:dyDescent="0.2">
      <c r="A23" s="6" t="s">
        <v>83</v>
      </c>
    </row>
    <row r="27" spans="1:1" ht="12.75" x14ac:dyDescent="0.2">
      <c r="A27" s="2" t="s">
        <v>23</v>
      </c>
    </row>
    <row r="29" spans="1:1" x14ac:dyDescent="0.2">
      <c r="A29" s="6" t="s">
        <v>83</v>
      </c>
    </row>
    <row r="31" spans="1:1" x14ac:dyDescent="0.2">
      <c r="A31" t="s">
        <v>61</v>
      </c>
    </row>
    <row r="33" spans="1:1" x14ac:dyDescent="0.2">
      <c r="A33" s="6" t="s">
        <v>83</v>
      </c>
    </row>
    <row r="36" spans="1:1" x14ac:dyDescent="0.2">
      <c r="A36" t="s">
        <v>62</v>
      </c>
    </row>
    <row r="37" spans="1:1" x14ac:dyDescent="0.2">
      <c r="A37" s="6" t="s">
        <v>83</v>
      </c>
    </row>
    <row r="39" spans="1:1" ht="12.75" x14ac:dyDescent="0.2">
      <c r="A39" s="2" t="s">
        <v>24</v>
      </c>
    </row>
    <row r="40" spans="1:1" x14ac:dyDescent="0.2">
      <c r="A40" t="s">
        <v>43</v>
      </c>
    </row>
    <row r="41" spans="1:1" x14ac:dyDescent="0.2">
      <c r="A41" s="6" t="s">
        <v>83</v>
      </c>
    </row>
    <row r="42" spans="1:1" x14ac:dyDescent="0.2">
      <c r="A42" t="s">
        <v>44</v>
      </c>
    </row>
    <row r="43" spans="1:1" x14ac:dyDescent="0.2">
      <c r="A43" s="6" t="s">
        <v>83</v>
      </c>
    </row>
    <row r="46" spans="1:1" x14ac:dyDescent="0.2">
      <c r="A46" t="s">
        <v>28</v>
      </c>
    </row>
    <row r="47" spans="1:1" x14ac:dyDescent="0.2">
      <c r="A47" s="6" t="s">
        <v>83</v>
      </c>
    </row>
    <row r="48" spans="1:1" x14ac:dyDescent="0.2">
      <c r="A48" t="s">
        <v>27</v>
      </c>
    </row>
    <row r="49" spans="1:1" x14ac:dyDescent="0.2">
      <c r="A49" s="6" t="s">
        <v>83</v>
      </c>
    </row>
    <row r="50" spans="1:1" x14ac:dyDescent="0.2">
      <c r="A50"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19286-F5EC-4FD6-89AA-3985CAC4BD6B}">
  <dimension ref="A1"/>
  <sheetViews>
    <sheetView showGridLines="0" workbookViewId="0"/>
  </sheetViews>
  <sheetFormatPr defaultRowHeight="11.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ModelingExercise</vt:lpstr>
      <vt:lpstr>Model</vt:lpstr>
      <vt:lpstr>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Swift</dc:creator>
  <cp:lastModifiedBy>Edward Bodmer</cp:lastModifiedBy>
  <dcterms:created xsi:type="dcterms:W3CDTF">2021-03-10T04:26:12Z</dcterms:created>
  <dcterms:modified xsi:type="dcterms:W3CDTF">2024-04-14T20:23:35Z</dcterms:modified>
</cp:coreProperties>
</file>