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8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f82d64a42721f930/Courses New/Chapter 3. Case Studies/Chapter 3. Case Studies/14. LNG Projects (Ras Laffan^J Oman^J U.S)/"/>
    </mc:Choice>
  </mc:AlternateContent>
  <xr:revisionPtr revIDLastSave="0" documentId="14_{F5C1380A-07A8-4090-B3BD-05F70371CED5}" xr6:coauthVersionLast="47" xr6:coauthVersionMax="47" xr10:uidLastSave="{00000000-0000-0000-0000-000000000000}"/>
  <bookViews>
    <workbookView xWindow="-98" yWindow="-98" windowWidth="23596" windowHeight="15076" activeTab="3" xr2:uid="{00000000-000D-0000-FFFF-FFFF00000000}"/>
  </bookViews>
  <sheets>
    <sheet name="Exercises" sheetId="16" r:id="rId1"/>
    <sheet name="S&amp;P Sensitivity" sheetId="10" r:id="rId2"/>
    <sheet name="S&amp;P Summary" sheetId="17" r:id="rId3"/>
    <sheet name="Strengths and Weaknesses" sheetId="19" r:id="rId4"/>
    <sheet name="S&amp;P Model" sheetId="18" r:id="rId5"/>
    <sheet name="Financial Model --&gt;" sheetId="20" r:id="rId6"/>
    <sheet name="Ras Laffan Summary" sheetId="2" r:id="rId7"/>
    <sheet name="InputS - Oil Price" sheetId="15" r:id="rId8"/>
    <sheet name="Financial Model &amp; Sensitivity" sheetId="14" r:id="rId9"/>
    <sheet name="Base Case Cash Flow from S&amp;P" sheetId="8" r:id="rId10"/>
    <sheet name="Monthly Prices" sheetId="13" r:id="rId11"/>
    <sheet name="Conversions" sheetId="12" r:id="rId12"/>
  </sheets>
  <definedNames>
    <definedName name="Apply_Input">#REF!</definedName>
    <definedName name="code">#REF!</definedName>
    <definedName name="Erlend">OFFSET(#REF!,#REF!,#REF!,#REF!,#REF!)</definedName>
    <definedName name="fa_name">#REF!</definedName>
    <definedName name="First">OFFSET('Monthly Prices'!$A$7,#REF!,#REF!,#REF!,#REF!)</definedName>
    <definedName name="firstp">"offset(Volatility!$P$13;'Monthly Prices'!$D$5;'Monthly Prices'!$D$6;'Monthly Prices'!$D$7;'Monthly Prices'!$D$8)"</definedName>
    <definedName name="Lag_first">OFFSET('Monthly Prices'!$A$7,#REF!-1,#REF!,#REF!,#REF!)</definedName>
    <definedName name="Lag_Second">OFFSET('Monthly Prices'!$A$7,#REF!-1,#REF!,#REF!,#REF!)</definedName>
    <definedName name="LN_First">LN(First/Lag_first)</definedName>
    <definedName name="LN_second">LN(Second/Lag_Second)</definedName>
    <definedName name="Max">#REF!</definedName>
    <definedName name="NA">#REF!</definedName>
    <definedName name="Second">OFFSET('Monthly Prices'!$A$7,#REF!,#REF!,#REF!,#REF!)</definedName>
    <definedName name="x_range">OFFSET(#REF!,#REF!,1,#REF!,#REF!)</definedName>
  </definedNames>
  <calcPr calcId="191029" calcMode="autoNoTable" iterate="1" iterateCount="1000" iterateDelta="1E-4" calcOnSave="0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9" i="14" l="1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I139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I143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AA141" i="14"/>
  <c r="AB141" i="14"/>
  <c r="AC141" i="14"/>
  <c r="AD141" i="14"/>
  <c r="AE141" i="14"/>
  <c r="AF141" i="14"/>
  <c r="I141" i="14"/>
  <c r="M11" i="12"/>
  <c r="N11" i="12"/>
  <c r="J137" i="14"/>
  <c r="J141" i="14" s="1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Y141" i="14" s="1"/>
  <c r="Z137" i="14"/>
  <c r="Z141" i="14" s="1"/>
  <c r="AA137" i="14"/>
  <c r="AB137" i="14"/>
  <c r="AC137" i="14"/>
  <c r="AD137" i="14"/>
  <c r="AE137" i="14"/>
  <c r="AF137" i="14"/>
  <c r="I137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I113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I112" i="14"/>
  <c r="F109" i="14"/>
  <c r="J109" i="14" s="1"/>
  <c r="F42" i="14"/>
  <c r="J42" i="14" s="1"/>
  <c r="D43" i="2"/>
  <c r="H86" i="18"/>
  <c r="H87" i="18" s="1"/>
  <c r="H89" i="18" s="1"/>
  <c r="H91" i="18" s="1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I116" i="14"/>
  <c r="D23" i="2"/>
  <c r="F154" i="14" l="1"/>
  <c r="AE114" i="14"/>
  <c r="Y114" i="14"/>
  <c r="X114" i="14"/>
  <c r="W114" i="14"/>
  <c r="V114" i="14"/>
  <c r="U114" i="14"/>
  <c r="L114" i="14"/>
  <c r="AA114" i="14"/>
  <c r="K114" i="14"/>
  <c r="Z114" i="14"/>
  <c r="J114" i="14"/>
  <c r="I114" i="14"/>
  <c r="Q114" i="14"/>
  <c r="AF114" i="14"/>
  <c r="P114" i="14"/>
  <c r="O114" i="14"/>
  <c r="AD114" i="14"/>
  <c r="N114" i="14"/>
  <c r="AC114" i="14"/>
  <c r="M114" i="14"/>
  <c r="T114" i="14"/>
  <c r="AB114" i="14"/>
  <c r="S114" i="14"/>
  <c r="R114" i="14"/>
  <c r="X109" i="14"/>
  <c r="V109" i="14"/>
  <c r="U109" i="14"/>
  <c r="Y109" i="14"/>
  <c r="W109" i="14"/>
  <c r="T109" i="14"/>
  <c r="S109" i="14"/>
  <c r="AF109" i="14"/>
  <c r="AE109" i="14"/>
  <c r="N109" i="14"/>
  <c r="M109" i="14"/>
  <c r="AB109" i="14"/>
  <c r="L109" i="14"/>
  <c r="R109" i="14"/>
  <c r="I109" i="14"/>
  <c r="Q109" i="14"/>
  <c r="AC109" i="14"/>
  <c r="AA109" i="14"/>
  <c r="K109" i="14"/>
  <c r="P109" i="14"/>
  <c r="O109" i="14"/>
  <c r="AD109" i="14"/>
  <c r="Z109" i="14"/>
  <c r="Y42" i="14"/>
  <c r="T42" i="14"/>
  <c r="S42" i="14"/>
  <c r="X42" i="14"/>
  <c r="W42" i="14"/>
  <c r="V42" i="14"/>
  <c r="U42" i="14"/>
  <c r="R42" i="14"/>
  <c r="I42" i="14"/>
  <c r="O42" i="14"/>
  <c r="N42" i="14"/>
  <c r="AC42" i="14"/>
  <c r="M42" i="14"/>
  <c r="AF42" i="14"/>
  <c r="AE42" i="14"/>
  <c r="AB42" i="14"/>
  <c r="L42" i="14"/>
  <c r="AA42" i="14"/>
  <c r="K42" i="14"/>
  <c r="Q42" i="14"/>
  <c r="P42" i="14"/>
  <c r="AD42" i="14"/>
  <c r="Z42" i="14"/>
  <c r="M12" i="12" l="1"/>
  <c r="M15" i="12" s="1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AD118" i="14"/>
  <c r="AE118" i="14"/>
  <c r="AF118" i="14"/>
  <c r="I118" i="14"/>
  <c r="J16" i="15" l="1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I16" i="15"/>
  <c r="F20" i="15"/>
  <c r="H15" i="2" s="1"/>
  <c r="J98" i="14"/>
  <c r="J101" i="14" s="1"/>
  <c r="K98" i="14"/>
  <c r="K101" i="14" s="1"/>
  <c r="L98" i="14"/>
  <c r="L99" i="14" s="1"/>
  <c r="M98" i="14"/>
  <c r="M101" i="14" s="1"/>
  <c r="N98" i="14"/>
  <c r="N101" i="14" s="1"/>
  <c r="O98" i="14"/>
  <c r="O99" i="14" s="1"/>
  <c r="P98" i="14"/>
  <c r="P99" i="14" s="1"/>
  <c r="Q98" i="14"/>
  <c r="Q101" i="14" s="1"/>
  <c r="R98" i="14"/>
  <c r="R101" i="14" s="1"/>
  <c r="S98" i="14"/>
  <c r="S99" i="14" s="1"/>
  <c r="T98" i="14"/>
  <c r="T99" i="14" s="1"/>
  <c r="U98" i="14"/>
  <c r="U101" i="14" s="1"/>
  <c r="V98" i="14"/>
  <c r="V101" i="14" s="1"/>
  <c r="W98" i="14"/>
  <c r="W101" i="14" s="1"/>
  <c r="X98" i="14"/>
  <c r="X99" i="14" s="1"/>
  <c r="Y98" i="14"/>
  <c r="Y101" i="14" s="1"/>
  <c r="Z98" i="14"/>
  <c r="Z101" i="14" s="1"/>
  <c r="AA98" i="14"/>
  <c r="AA99" i="14" s="1"/>
  <c r="AB98" i="14"/>
  <c r="AB99" i="14" s="1"/>
  <c r="AC98" i="14"/>
  <c r="AC101" i="14" s="1"/>
  <c r="AD98" i="14"/>
  <c r="AD101" i="14" s="1"/>
  <c r="AE98" i="14"/>
  <c r="AE101" i="14" s="1"/>
  <c r="AF98" i="14"/>
  <c r="AF99" i="14" s="1"/>
  <c r="I98" i="14"/>
  <c r="I101" i="14" s="1"/>
  <c r="E13" i="15" a="1"/>
  <c r="E13" i="15" s="1"/>
  <c r="D13" i="15" a="1"/>
  <c r="D13" i="15" s="1"/>
  <c r="F7" i="15"/>
  <c r="F56" i="8" s="1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I26" i="15"/>
  <c r="J10" i="15"/>
  <c r="J28" i="15" s="1"/>
  <c r="K10" i="15"/>
  <c r="K28" i="15" s="1"/>
  <c r="L10" i="15"/>
  <c r="L28" i="15" s="1"/>
  <c r="M10" i="15"/>
  <c r="M28" i="15" s="1"/>
  <c r="N10" i="15"/>
  <c r="N28" i="15" s="1"/>
  <c r="O10" i="15"/>
  <c r="O28" i="15" s="1"/>
  <c r="P10" i="15"/>
  <c r="P28" i="15" s="1"/>
  <c r="Q10" i="15"/>
  <c r="Q28" i="15" s="1"/>
  <c r="R10" i="15"/>
  <c r="R28" i="15" s="1"/>
  <c r="S10" i="15"/>
  <c r="S28" i="15" s="1"/>
  <c r="T10" i="15"/>
  <c r="T28" i="15" s="1"/>
  <c r="U10" i="15"/>
  <c r="U28" i="15" s="1"/>
  <c r="V10" i="15"/>
  <c r="V28" i="15" s="1"/>
  <c r="W10" i="15"/>
  <c r="W28" i="15" s="1"/>
  <c r="X10" i="15"/>
  <c r="X28" i="15" s="1"/>
  <c r="Y10" i="15"/>
  <c r="Y28" i="15" s="1"/>
  <c r="Z10" i="15"/>
  <c r="Z28" i="15" s="1"/>
  <c r="AA10" i="15"/>
  <c r="AA28" i="15" s="1"/>
  <c r="AB10" i="15"/>
  <c r="AB28" i="15" s="1"/>
  <c r="I10" i="15"/>
  <c r="I28" i="15" s="1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I19" i="15"/>
  <c r="M781" i="13"/>
  <c r="N781" i="13"/>
  <c r="O781" i="13"/>
  <c r="P781" i="13"/>
  <c r="Q781" i="13"/>
  <c r="R781" i="13"/>
  <c r="S781" i="13"/>
  <c r="T781" i="13"/>
  <c r="U781" i="13"/>
  <c r="V781" i="13"/>
  <c r="W781" i="13"/>
  <c r="X781" i="13"/>
  <c r="Y781" i="13"/>
  <c r="Z781" i="13"/>
  <c r="AA781" i="13"/>
  <c r="AB781" i="13"/>
  <c r="AC781" i="13"/>
  <c r="AD781" i="13"/>
  <c r="AE781" i="13"/>
  <c r="AF781" i="13"/>
  <c r="L781" i="13"/>
  <c r="M780" i="13"/>
  <c r="N780" i="13"/>
  <c r="O780" i="13"/>
  <c r="P780" i="13"/>
  <c r="Q780" i="13"/>
  <c r="R780" i="13"/>
  <c r="S780" i="13"/>
  <c r="T780" i="13"/>
  <c r="U780" i="13"/>
  <c r="V780" i="13"/>
  <c r="W780" i="13"/>
  <c r="X780" i="13"/>
  <c r="Y780" i="13"/>
  <c r="Z780" i="13"/>
  <c r="AA780" i="13"/>
  <c r="AB780" i="13"/>
  <c r="AC780" i="13"/>
  <c r="AD780" i="13"/>
  <c r="AE780" i="13"/>
  <c r="AF780" i="13"/>
  <c r="L780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" i="13"/>
  <c r="E24" i="15" a="1"/>
  <c r="E24" i="15" s="1"/>
  <c r="D24" i="15" a="1"/>
  <c r="D24" i="15" s="1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AF92" i="14"/>
  <c r="AE92" i="14"/>
  <c r="AD92" i="14"/>
  <c r="AC92" i="14"/>
  <c r="AB92" i="14"/>
  <c r="AA92" i="14"/>
  <c r="AA146" i="14" s="1"/>
  <c r="Z92" i="14"/>
  <c r="Z146" i="14" s="1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I90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AF82" i="14"/>
  <c r="F74" i="14"/>
  <c r="I74" i="14" s="1"/>
  <c r="H67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F56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H51" i="14"/>
  <c r="H48" i="14"/>
  <c r="H47" i="14"/>
  <c r="H46" i="14"/>
  <c r="AF23" i="14"/>
  <c r="AF24" i="14" s="1"/>
  <c r="AE23" i="14"/>
  <c r="AE24" i="14" s="1"/>
  <c r="AD23" i="14"/>
  <c r="AD24" i="14" s="1"/>
  <c r="AC23" i="14"/>
  <c r="AC24" i="14" s="1"/>
  <c r="AB23" i="14"/>
  <c r="AB24" i="14" s="1"/>
  <c r="AB119" i="14" s="1"/>
  <c r="AA23" i="14"/>
  <c r="AA24" i="14" s="1"/>
  <c r="Z23" i="14"/>
  <c r="Z24" i="14" s="1"/>
  <c r="Y23" i="14"/>
  <c r="Y24" i="14" s="1"/>
  <c r="X23" i="14"/>
  <c r="X24" i="14" s="1"/>
  <c r="W23" i="14"/>
  <c r="W24" i="14" s="1"/>
  <c r="V23" i="14"/>
  <c r="V24" i="14" s="1"/>
  <c r="U23" i="14"/>
  <c r="U24" i="14" s="1"/>
  <c r="T23" i="14"/>
  <c r="T24" i="14" s="1"/>
  <c r="S23" i="14"/>
  <c r="S24" i="14" s="1"/>
  <c r="R23" i="14"/>
  <c r="R24" i="14" s="1"/>
  <c r="Q23" i="14"/>
  <c r="Q24" i="14" s="1"/>
  <c r="P23" i="14"/>
  <c r="P24" i="14" s="1"/>
  <c r="O23" i="14"/>
  <c r="O24" i="14" s="1"/>
  <c r="N23" i="14"/>
  <c r="N24" i="14" s="1"/>
  <c r="M23" i="14"/>
  <c r="M24" i="14" s="1"/>
  <c r="L23" i="14"/>
  <c r="L24" i="14" s="1"/>
  <c r="K23" i="14"/>
  <c r="K24" i="14" s="1"/>
  <c r="K119" i="14" s="1"/>
  <c r="J23" i="14"/>
  <c r="J24" i="14" s="1"/>
  <c r="I23" i="14"/>
  <c r="I24" i="14" s="1"/>
  <c r="AA119" i="14"/>
  <c r="L1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AF16" i="14"/>
  <c r="AF18" i="14" s="1"/>
  <c r="AE16" i="14"/>
  <c r="AE18" i="14" s="1"/>
  <c r="AD16" i="14"/>
  <c r="AD18" i="14" s="1"/>
  <c r="AC16" i="14"/>
  <c r="AC18" i="14" s="1"/>
  <c r="AB16" i="14"/>
  <c r="AB18" i="14" s="1"/>
  <c r="AA16" i="14"/>
  <c r="AA18" i="14" s="1"/>
  <c r="Z16" i="14"/>
  <c r="Z18" i="14" s="1"/>
  <c r="Y16" i="14"/>
  <c r="Y18" i="14" s="1"/>
  <c r="X16" i="14"/>
  <c r="X18" i="14" s="1"/>
  <c r="W16" i="14"/>
  <c r="W18" i="14" s="1"/>
  <c r="V16" i="14"/>
  <c r="V18" i="14" s="1"/>
  <c r="U16" i="14"/>
  <c r="U18" i="14" s="1"/>
  <c r="T16" i="14"/>
  <c r="T18" i="14" s="1"/>
  <c r="S16" i="14"/>
  <c r="S18" i="14" s="1"/>
  <c r="R16" i="14"/>
  <c r="R18" i="14" s="1"/>
  <c r="Q16" i="14"/>
  <c r="Q18" i="14" s="1"/>
  <c r="P16" i="14"/>
  <c r="P18" i="14" s="1"/>
  <c r="O16" i="14"/>
  <c r="O18" i="14" s="1"/>
  <c r="N16" i="14"/>
  <c r="N18" i="14" s="1"/>
  <c r="M16" i="14"/>
  <c r="M18" i="14" s="1"/>
  <c r="L16" i="14"/>
  <c r="L18" i="14" s="1"/>
  <c r="K16" i="14"/>
  <c r="K18" i="14" s="1"/>
  <c r="J16" i="14"/>
  <c r="J18" i="14" s="1"/>
  <c r="I16" i="14"/>
  <c r="I18" i="14" s="1"/>
  <c r="AF99" i="8"/>
  <c r="AF103" i="8"/>
  <c r="AF109" i="8"/>
  <c r="AF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I112" i="8"/>
  <c r="F91" i="8"/>
  <c r="I91" i="8" s="1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I109" i="8"/>
  <c r="I107" i="8"/>
  <c r="H84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I103" i="8"/>
  <c r="E8" i="2"/>
  <c r="E11" i="2"/>
  <c r="F104" i="8" s="1"/>
  <c r="K104" i="8" s="1"/>
  <c r="F155" i="14" l="1"/>
  <c r="M20" i="14"/>
  <c r="AC20" i="14"/>
  <c r="Y146" i="14"/>
  <c r="U146" i="14"/>
  <c r="X146" i="14"/>
  <c r="V146" i="14"/>
  <c r="W146" i="14"/>
  <c r="N20" i="14"/>
  <c r="AD20" i="14"/>
  <c r="M119" i="14"/>
  <c r="AC119" i="14"/>
  <c r="AB146" i="14"/>
  <c r="O146" i="14"/>
  <c r="AD119" i="14"/>
  <c r="AD146" i="14"/>
  <c r="AD147" i="14" s="1"/>
  <c r="AF146" i="14"/>
  <c r="AF147" i="14" s="1"/>
  <c r="R119" i="14"/>
  <c r="Q146" i="14"/>
  <c r="R146" i="14"/>
  <c r="O119" i="14"/>
  <c r="N146" i="14"/>
  <c r="Q20" i="14"/>
  <c r="P119" i="14"/>
  <c r="AE146" i="14"/>
  <c r="AE147" i="14" s="1"/>
  <c r="R20" i="14"/>
  <c r="Q119" i="14"/>
  <c r="P146" i="14"/>
  <c r="S119" i="14"/>
  <c r="S146" i="14"/>
  <c r="AC146" i="14"/>
  <c r="AC147" i="14" s="1"/>
  <c r="AE119" i="14"/>
  <c r="AF119" i="14"/>
  <c r="T146" i="14"/>
  <c r="U119" i="14"/>
  <c r="V119" i="14"/>
  <c r="I20" i="14"/>
  <c r="Y20" i="14"/>
  <c r="X119" i="14"/>
  <c r="J20" i="14"/>
  <c r="I119" i="14"/>
  <c r="J119" i="14"/>
  <c r="Z119" i="14"/>
  <c r="V20" i="14"/>
  <c r="W119" i="14"/>
  <c r="Z20" i="14"/>
  <c r="Y119" i="14"/>
  <c r="U20" i="14"/>
  <c r="T119" i="14"/>
  <c r="T101" i="14"/>
  <c r="AF101" i="14"/>
  <c r="P101" i="14"/>
  <c r="AB101" i="14"/>
  <c r="L101" i="14"/>
  <c r="X101" i="14"/>
  <c r="AE99" i="14"/>
  <c r="W99" i="14"/>
  <c r="K99" i="14"/>
  <c r="AF56" i="14"/>
  <c r="AF73" i="14" s="1"/>
  <c r="AF75" i="14" s="1"/>
  <c r="AD99" i="14"/>
  <c r="Z99" i="14"/>
  <c r="V99" i="14"/>
  <c r="R99" i="14"/>
  <c r="N99" i="14"/>
  <c r="J99" i="14"/>
  <c r="AA101" i="14"/>
  <c r="S101" i="14"/>
  <c r="O101" i="14"/>
  <c r="I99" i="14"/>
  <c r="AC99" i="14"/>
  <c r="Y99" i="14"/>
  <c r="U99" i="14"/>
  <c r="Q99" i="14"/>
  <c r="M99" i="14"/>
  <c r="I100" i="14"/>
  <c r="I20" i="15"/>
  <c r="J20" i="15" s="1"/>
  <c r="K20" i="15" s="1"/>
  <c r="L20" i="15" s="1"/>
  <c r="M20" i="15" s="1"/>
  <c r="N20" i="15" s="1"/>
  <c r="O20" i="15" s="1"/>
  <c r="P20" i="15" s="1"/>
  <c r="Q20" i="15" s="1"/>
  <c r="R20" i="15" s="1"/>
  <c r="S20" i="15" s="1"/>
  <c r="T20" i="15" s="1"/>
  <c r="U20" i="15" s="1"/>
  <c r="V20" i="15" s="1"/>
  <c r="W20" i="15" s="1"/>
  <c r="X20" i="15" s="1"/>
  <c r="Y20" i="15" s="1"/>
  <c r="Z20" i="15" s="1"/>
  <c r="AA20" i="15" s="1"/>
  <c r="AB20" i="15" s="1"/>
  <c r="O20" i="14"/>
  <c r="W20" i="14"/>
  <c r="AE20" i="14"/>
  <c r="M56" i="14"/>
  <c r="M73" i="14" s="1"/>
  <c r="M75" i="14" s="1"/>
  <c r="L20" i="14"/>
  <c r="L26" i="14" s="1"/>
  <c r="L27" i="14" s="1"/>
  <c r="P20" i="14"/>
  <c r="T20" i="14"/>
  <c r="X20" i="14"/>
  <c r="AB20" i="14"/>
  <c r="AB26" i="14" s="1"/>
  <c r="AB27" i="14" s="1"/>
  <c r="AF20" i="14"/>
  <c r="AC56" i="14"/>
  <c r="AC73" i="14" s="1"/>
  <c r="AC75" i="14" s="1"/>
  <c r="K20" i="14"/>
  <c r="K26" i="14" s="1"/>
  <c r="K27" i="14" s="1"/>
  <c r="S20" i="14"/>
  <c r="AA20" i="14"/>
  <c r="AA26" i="14" s="1"/>
  <c r="AA27" i="14" s="1"/>
  <c r="H18" i="2"/>
  <c r="Q56" i="14"/>
  <c r="Q73" i="14" s="1"/>
  <c r="Q75" i="14" s="1"/>
  <c r="F87" i="14"/>
  <c r="O87" i="14" s="1"/>
  <c r="U56" i="14"/>
  <c r="U73" i="14" s="1"/>
  <c r="U75" i="14" s="1"/>
  <c r="I56" i="14"/>
  <c r="Y56" i="14"/>
  <c r="Y73" i="14" s="1"/>
  <c r="Y75" i="14" s="1"/>
  <c r="G2" i="14"/>
  <c r="I7" i="15"/>
  <c r="J56" i="14"/>
  <c r="J73" i="14" s="1"/>
  <c r="J75" i="14" s="1"/>
  <c r="N56" i="14"/>
  <c r="N73" i="14" s="1"/>
  <c r="N75" i="14" s="1"/>
  <c r="R56" i="14"/>
  <c r="R73" i="14" s="1"/>
  <c r="R75" i="14" s="1"/>
  <c r="V56" i="14"/>
  <c r="V73" i="14" s="1"/>
  <c r="V75" i="14" s="1"/>
  <c r="Z56" i="14"/>
  <c r="Z73" i="14" s="1"/>
  <c r="Z75" i="14" s="1"/>
  <c r="AD56" i="14"/>
  <c r="AD73" i="14" s="1"/>
  <c r="AD75" i="14" s="1"/>
  <c r="K56" i="14"/>
  <c r="K73" i="14" s="1"/>
  <c r="K75" i="14" s="1"/>
  <c r="O56" i="14"/>
  <c r="O73" i="14" s="1"/>
  <c r="O75" i="14" s="1"/>
  <c r="S56" i="14"/>
  <c r="S73" i="14" s="1"/>
  <c r="S75" i="14" s="1"/>
  <c r="W56" i="14"/>
  <c r="W73" i="14" s="1"/>
  <c r="W75" i="14" s="1"/>
  <c r="AA56" i="14"/>
  <c r="AA73" i="14" s="1"/>
  <c r="AA75" i="14" s="1"/>
  <c r="AE56" i="14"/>
  <c r="AE73" i="14" s="1"/>
  <c r="AE75" i="14" s="1"/>
  <c r="L56" i="14"/>
  <c r="L73" i="14" s="1"/>
  <c r="L75" i="14" s="1"/>
  <c r="P56" i="14"/>
  <c r="P73" i="14" s="1"/>
  <c r="P75" i="14" s="1"/>
  <c r="T56" i="14"/>
  <c r="T73" i="14" s="1"/>
  <c r="T75" i="14" s="1"/>
  <c r="X56" i="14"/>
  <c r="X73" i="14" s="1"/>
  <c r="X75" i="14" s="1"/>
  <c r="AB56" i="14"/>
  <c r="AB73" i="14" s="1"/>
  <c r="AB75" i="14" s="1"/>
  <c r="AF104" i="8"/>
  <c r="V104" i="8"/>
  <c r="R104" i="8"/>
  <c r="AD104" i="8"/>
  <c r="N104" i="8"/>
  <c r="Z104" i="8"/>
  <c r="J104" i="8"/>
  <c r="AC104" i="8"/>
  <c r="Y104" i="8"/>
  <c r="U104" i="8"/>
  <c r="Q104" i="8"/>
  <c r="M104" i="8"/>
  <c r="I104" i="8"/>
  <c r="AB104" i="8"/>
  <c r="X104" i="8"/>
  <c r="T104" i="8"/>
  <c r="P104" i="8"/>
  <c r="L104" i="8"/>
  <c r="AE104" i="8"/>
  <c r="AA104" i="8"/>
  <c r="W104" i="8"/>
  <c r="S104" i="8"/>
  <c r="O104" i="8"/>
  <c r="I73" i="14" l="1"/>
  <c r="I75" i="14" s="1"/>
  <c r="H56" i="14"/>
  <c r="Z26" i="14"/>
  <c r="Z27" i="14" s="1"/>
  <c r="W26" i="14"/>
  <c r="W27" i="14" s="1"/>
  <c r="M26" i="14"/>
  <c r="M27" i="14" s="1"/>
  <c r="M120" i="14" s="1"/>
  <c r="AC26" i="14"/>
  <c r="AC27" i="14" s="1"/>
  <c r="AC121" i="14" s="1"/>
  <c r="N26" i="14"/>
  <c r="N27" i="14" s="1"/>
  <c r="N119" i="14"/>
  <c r="L120" i="14"/>
  <c r="L121" i="14"/>
  <c r="AA120" i="14"/>
  <c r="AA121" i="14"/>
  <c r="K120" i="14"/>
  <c r="K121" i="14"/>
  <c r="Y26" i="14"/>
  <c r="Y27" i="14" s="1"/>
  <c r="T26" i="14"/>
  <c r="T27" i="14" s="1"/>
  <c r="J26" i="14"/>
  <c r="J27" i="14" s="1"/>
  <c r="AB120" i="14"/>
  <c r="AB121" i="14"/>
  <c r="AF26" i="14"/>
  <c r="AF27" i="14" s="1"/>
  <c r="S26" i="14"/>
  <c r="S27" i="14" s="1"/>
  <c r="R26" i="14"/>
  <c r="R27" i="14" s="1"/>
  <c r="AD26" i="14"/>
  <c r="AD27" i="14" s="1"/>
  <c r="AE26" i="14"/>
  <c r="AE27" i="14" s="1"/>
  <c r="Q26" i="14"/>
  <c r="Q27" i="14" s="1"/>
  <c r="V26" i="14"/>
  <c r="V27" i="14" s="1"/>
  <c r="P26" i="14"/>
  <c r="P27" i="14" s="1"/>
  <c r="U26" i="14"/>
  <c r="U27" i="14" s="1"/>
  <c r="O26" i="14"/>
  <c r="O27" i="14" s="1"/>
  <c r="T87" i="14"/>
  <c r="T88" i="14" s="1"/>
  <c r="I26" i="14"/>
  <c r="I27" i="14" s="1"/>
  <c r="X26" i="14"/>
  <c r="X27" i="14" s="1"/>
  <c r="Y87" i="14"/>
  <c r="Y88" i="14" s="1"/>
  <c r="Y77" i="14" s="1"/>
  <c r="K87" i="14"/>
  <c r="K88" i="14" s="1"/>
  <c r="AA87" i="14"/>
  <c r="AA88" i="14" s="1"/>
  <c r="AA91" i="14" s="1"/>
  <c r="I87" i="14"/>
  <c r="L87" i="14"/>
  <c r="L88" i="14" s="1"/>
  <c r="U87" i="14"/>
  <c r="U88" i="14" s="1"/>
  <c r="U77" i="14" s="1"/>
  <c r="AF87" i="14"/>
  <c r="AF88" i="14" s="1"/>
  <c r="AF91" i="14" s="1"/>
  <c r="P87" i="14"/>
  <c r="P88" i="14" s="1"/>
  <c r="P91" i="14" s="1"/>
  <c r="W87" i="14"/>
  <c r="W88" i="14" s="1"/>
  <c r="W77" i="14" s="1"/>
  <c r="Q87" i="14"/>
  <c r="Q88" i="14" s="1"/>
  <c r="Q77" i="14" s="1"/>
  <c r="AB87" i="14"/>
  <c r="AB88" i="14" s="1"/>
  <c r="AB77" i="14" s="1"/>
  <c r="S87" i="14"/>
  <c r="S88" i="14" s="1"/>
  <c r="S77" i="14" s="1"/>
  <c r="M87" i="14"/>
  <c r="M88" i="14" s="1"/>
  <c r="M91" i="14" s="1"/>
  <c r="X87" i="14"/>
  <c r="X88" i="14" s="1"/>
  <c r="X91" i="14" s="1"/>
  <c r="AE87" i="14"/>
  <c r="AE88" i="14" s="1"/>
  <c r="AE77" i="14" s="1"/>
  <c r="O88" i="14"/>
  <c r="O77" i="14" s="1"/>
  <c r="P11" i="15"/>
  <c r="P13" i="15" s="1" a="1"/>
  <c r="P13" i="15" s="1"/>
  <c r="I11" i="15"/>
  <c r="I13" i="15" s="1" a="1"/>
  <c r="I13" i="15" s="1"/>
  <c r="M11" i="15"/>
  <c r="M13" i="15" s="1" a="1"/>
  <c r="M13" i="15" s="1"/>
  <c r="T11" i="15"/>
  <c r="T13" i="15" s="1" a="1"/>
  <c r="T13" i="15" s="1"/>
  <c r="Z11" i="15"/>
  <c r="Z13" i="15" s="1" a="1"/>
  <c r="Z13" i="15" s="1"/>
  <c r="X11" i="15"/>
  <c r="X13" i="15" s="1" a="1"/>
  <c r="X13" i="15" s="1"/>
  <c r="U11" i="15"/>
  <c r="U13" i="15" s="1" a="1"/>
  <c r="U13" i="15" s="1"/>
  <c r="J11" i="15"/>
  <c r="J13" i="15" s="1" a="1"/>
  <c r="J13" i="15" s="1"/>
  <c r="N11" i="15"/>
  <c r="N13" i="15" s="1" a="1"/>
  <c r="N13" i="15" s="1"/>
  <c r="O11" i="15"/>
  <c r="O13" i="15" s="1" a="1"/>
  <c r="O13" i="15" s="1"/>
  <c r="Q11" i="15"/>
  <c r="Q13" i="15" s="1" a="1"/>
  <c r="Q13" i="15" s="1"/>
  <c r="AA11" i="15"/>
  <c r="AA13" i="15" s="1" a="1"/>
  <c r="AA13" i="15" s="1"/>
  <c r="L11" i="15"/>
  <c r="L13" i="15" s="1" a="1"/>
  <c r="L13" i="15" s="1"/>
  <c r="AB11" i="15"/>
  <c r="AB13" i="15" s="1" a="1"/>
  <c r="AB13" i="15" s="1"/>
  <c r="Y11" i="15"/>
  <c r="Y13" i="15" s="1" a="1"/>
  <c r="Y13" i="15" s="1"/>
  <c r="R11" i="15"/>
  <c r="R13" i="15" s="1" a="1"/>
  <c r="R13" i="15" s="1"/>
  <c r="K11" i="15"/>
  <c r="K13" i="15" s="1" a="1"/>
  <c r="K13" i="15" s="1"/>
  <c r="W11" i="15"/>
  <c r="W13" i="15" s="1" a="1"/>
  <c r="W13" i="15" s="1"/>
  <c r="V11" i="15"/>
  <c r="V13" i="15" s="1" a="1"/>
  <c r="V13" i="15" s="1"/>
  <c r="S11" i="15"/>
  <c r="S13" i="15" s="1" a="1"/>
  <c r="S13" i="15" s="1"/>
  <c r="AC87" i="14"/>
  <c r="AC88" i="14" s="1"/>
  <c r="AC91" i="14" s="1"/>
  <c r="AD87" i="14"/>
  <c r="AD88" i="14" s="1"/>
  <c r="AD77" i="14" s="1"/>
  <c r="N87" i="14"/>
  <c r="N88" i="14" s="1"/>
  <c r="N77" i="14" s="1"/>
  <c r="R87" i="14"/>
  <c r="R88" i="14" s="1"/>
  <c r="R91" i="14" s="1"/>
  <c r="Z87" i="14"/>
  <c r="Z88" i="14" s="1"/>
  <c r="Z77" i="14" s="1"/>
  <c r="J87" i="14"/>
  <c r="J88" i="14" s="1"/>
  <c r="J77" i="14" s="1"/>
  <c r="V87" i="14"/>
  <c r="V88" i="14" s="1"/>
  <c r="V91" i="14" s="1"/>
  <c r="J7" i="15"/>
  <c r="I38" i="14"/>
  <c r="H73" i="14"/>
  <c r="AC120" i="14" l="1"/>
  <c r="I88" i="14"/>
  <c r="O37" i="14"/>
  <c r="O142" i="14" s="1"/>
  <c r="O147" i="14"/>
  <c r="T37" i="14"/>
  <c r="T142" i="14" s="1"/>
  <c r="T147" i="14"/>
  <c r="N37" i="14"/>
  <c r="N142" i="14" s="1"/>
  <c r="L37" i="14"/>
  <c r="L142" i="14" s="1"/>
  <c r="Y37" i="14"/>
  <c r="Y142" i="14" s="1"/>
  <c r="Y147" i="14"/>
  <c r="AB37" i="14"/>
  <c r="AB142" i="14" s="1"/>
  <c r="AB147" i="14"/>
  <c r="Q37" i="14"/>
  <c r="Q142" i="14" s="1"/>
  <c r="Q147" i="14"/>
  <c r="X37" i="14"/>
  <c r="X142" i="14" s="1"/>
  <c r="X147" i="14"/>
  <c r="V37" i="14"/>
  <c r="V142" i="14" s="1"/>
  <c r="V147" i="14"/>
  <c r="I37" i="14"/>
  <c r="I142" i="14" s="1"/>
  <c r="K37" i="14"/>
  <c r="K142" i="14" s="1"/>
  <c r="P37" i="14"/>
  <c r="P142" i="14" s="1"/>
  <c r="P147" i="14"/>
  <c r="AA37" i="14"/>
  <c r="AA142" i="14" s="1"/>
  <c r="AA147" i="14"/>
  <c r="J37" i="14"/>
  <c r="J142" i="14" s="1"/>
  <c r="U37" i="14"/>
  <c r="U142" i="14" s="1"/>
  <c r="U147" i="14"/>
  <c r="Z37" i="14"/>
  <c r="Z142" i="14" s="1"/>
  <c r="Z147" i="14"/>
  <c r="S37" i="14"/>
  <c r="S142" i="14" s="1"/>
  <c r="S147" i="14"/>
  <c r="M37" i="14"/>
  <c r="M142" i="14" s="1"/>
  <c r="W37" i="14"/>
  <c r="W142" i="14" s="1"/>
  <c r="W147" i="14"/>
  <c r="R37" i="14"/>
  <c r="R142" i="14" s="1"/>
  <c r="R147" i="14"/>
  <c r="M121" i="14"/>
  <c r="J120" i="14"/>
  <c r="J121" i="14"/>
  <c r="AD120" i="14"/>
  <c r="AD121" i="14"/>
  <c r="R120" i="14"/>
  <c r="R121" i="14"/>
  <c r="Y120" i="14"/>
  <c r="Y121" i="14"/>
  <c r="X120" i="14"/>
  <c r="X121" i="14"/>
  <c r="I120" i="14"/>
  <c r="I121" i="14"/>
  <c r="AF120" i="14"/>
  <c r="AF121" i="14"/>
  <c r="T120" i="14"/>
  <c r="T121" i="14"/>
  <c r="U120" i="14"/>
  <c r="U121" i="14"/>
  <c r="N120" i="14"/>
  <c r="N121" i="14"/>
  <c r="AE120" i="14"/>
  <c r="AE121" i="14"/>
  <c r="P120" i="14"/>
  <c r="P121" i="14"/>
  <c r="V120" i="14"/>
  <c r="V121" i="14"/>
  <c r="W120" i="14"/>
  <c r="W121" i="14"/>
  <c r="S120" i="14"/>
  <c r="S121" i="14"/>
  <c r="Z120" i="14"/>
  <c r="Z121" i="14"/>
  <c r="Q120" i="14"/>
  <c r="Q121" i="14"/>
  <c r="O120" i="14"/>
  <c r="O121" i="14"/>
  <c r="AD91" i="14"/>
  <c r="T91" i="14"/>
  <c r="T77" i="14"/>
  <c r="W91" i="14"/>
  <c r="M77" i="14"/>
  <c r="L91" i="14"/>
  <c r="L77" i="14"/>
  <c r="K77" i="14"/>
  <c r="K91" i="14"/>
  <c r="J91" i="14"/>
  <c r="O91" i="14"/>
  <c r="X77" i="14"/>
  <c r="AF77" i="14"/>
  <c r="Y91" i="14"/>
  <c r="Z91" i="14"/>
  <c r="AE91" i="14"/>
  <c r="AA77" i="14"/>
  <c r="N91" i="14"/>
  <c r="Q91" i="14"/>
  <c r="U91" i="14"/>
  <c r="AB91" i="14"/>
  <c r="P77" i="14"/>
  <c r="V77" i="14"/>
  <c r="S91" i="14"/>
  <c r="AD37" i="14"/>
  <c r="AD142" i="14" s="1"/>
  <c r="P29" i="15"/>
  <c r="I29" i="15"/>
  <c r="Z29" i="15"/>
  <c r="AE37" i="14"/>
  <c r="AE142" i="14" s="1"/>
  <c r="N29" i="15"/>
  <c r="AC37" i="14"/>
  <c r="AC142" i="14" s="1"/>
  <c r="M29" i="15"/>
  <c r="AB29" i="15"/>
  <c r="X29" i="15"/>
  <c r="O29" i="15"/>
  <c r="L29" i="15"/>
  <c r="K29" i="15"/>
  <c r="R29" i="15"/>
  <c r="T29" i="15"/>
  <c r="AA29" i="15"/>
  <c r="J29" i="15"/>
  <c r="S29" i="15"/>
  <c r="Y29" i="15"/>
  <c r="Q29" i="15"/>
  <c r="W29" i="15"/>
  <c r="AF37" i="14"/>
  <c r="AF142" i="14" s="1"/>
  <c r="U29" i="15"/>
  <c r="V29" i="15"/>
  <c r="AC77" i="14"/>
  <c r="R77" i="14"/>
  <c r="K7" i="15"/>
  <c r="J38" i="14"/>
  <c r="I91" i="14"/>
  <c r="I77" i="14"/>
  <c r="I39" i="14" l="1"/>
  <c r="J39" i="14"/>
  <c r="L7" i="15"/>
  <c r="K38" i="14"/>
  <c r="K39" i="14" s="1"/>
  <c r="H77" i="14"/>
  <c r="H91" i="14"/>
  <c r="I93" i="14"/>
  <c r="M7" i="15" l="1"/>
  <c r="L38" i="14"/>
  <c r="L39" i="14" s="1"/>
  <c r="J90" i="14"/>
  <c r="J93" i="14" s="1"/>
  <c r="I96" i="14"/>
  <c r="N7" i="15" l="1"/>
  <c r="M38" i="14"/>
  <c r="M39" i="14" s="1"/>
  <c r="K90" i="14"/>
  <c r="K93" i="14" s="1"/>
  <c r="J96" i="14"/>
  <c r="O7" i="15" l="1"/>
  <c r="N38" i="14"/>
  <c r="N39" i="14" s="1"/>
  <c r="L90" i="14"/>
  <c r="L93" i="14" s="1"/>
  <c r="K96" i="14"/>
  <c r="P7" i="15" l="1"/>
  <c r="O38" i="14"/>
  <c r="O39" i="14" s="1"/>
  <c r="M90" i="14"/>
  <c r="M93" i="14" s="1"/>
  <c r="L96" i="14"/>
  <c r="Q7" i="15" l="1"/>
  <c r="P38" i="14"/>
  <c r="P39" i="14" s="1"/>
  <c r="N90" i="14"/>
  <c r="M96" i="14"/>
  <c r="N93" i="14" l="1"/>
  <c r="O90" i="14" s="1"/>
  <c r="O93" i="14" s="1"/>
  <c r="N147" i="14"/>
  <c r="N148" i="14" s="1"/>
  <c r="F149" i="14" s="1"/>
  <c r="R7" i="15"/>
  <c r="Q38" i="14"/>
  <c r="Q39" i="14" s="1"/>
  <c r="N96" i="14" l="1"/>
  <c r="D16" i="2"/>
  <c r="F158" i="14"/>
  <c r="F159" i="14"/>
  <c r="H151" i="14"/>
  <c r="S7" i="15"/>
  <c r="R38" i="14"/>
  <c r="R39" i="14" s="1"/>
  <c r="P90" i="14"/>
  <c r="P93" i="14" s="1"/>
  <c r="O96" i="14"/>
  <c r="F156" i="14" l="1"/>
  <c r="H22" i="2" s="1"/>
  <c r="F160" i="14"/>
  <c r="H23" i="2" s="1"/>
  <c r="T7" i="15"/>
  <c r="S38" i="14"/>
  <c r="S39" i="14" s="1"/>
  <c r="Q90" i="14"/>
  <c r="Q93" i="14" s="1"/>
  <c r="P96" i="14"/>
  <c r="H24" i="2" l="1"/>
  <c r="U7" i="15"/>
  <c r="T38" i="14"/>
  <c r="T39" i="14" s="1"/>
  <c r="R90" i="14"/>
  <c r="R93" i="14" s="1"/>
  <c r="Q96" i="14"/>
  <c r="V7" i="15" l="1"/>
  <c r="U38" i="14"/>
  <c r="U39" i="14" s="1"/>
  <c r="S90" i="14"/>
  <c r="S93" i="14" s="1"/>
  <c r="R96" i="14"/>
  <c r="W7" i="15" l="1"/>
  <c r="V38" i="14"/>
  <c r="V39" i="14" s="1"/>
  <c r="T90" i="14"/>
  <c r="T93" i="14" s="1"/>
  <c r="S96" i="14"/>
  <c r="X7" i="15" l="1"/>
  <c r="W38" i="14"/>
  <c r="W39" i="14" s="1"/>
  <c r="U90" i="14"/>
  <c r="U93" i="14" s="1"/>
  <c r="T96" i="14"/>
  <c r="Y7" i="15" l="1"/>
  <c r="X38" i="14"/>
  <c r="X39" i="14" s="1"/>
  <c r="V90" i="14"/>
  <c r="V93" i="14" s="1"/>
  <c r="U96" i="14"/>
  <c r="Z7" i="15" l="1"/>
  <c r="Y38" i="14"/>
  <c r="Y39" i="14" s="1"/>
  <c r="W90" i="14"/>
  <c r="W93" i="14" s="1"/>
  <c r="V96" i="14"/>
  <c r="AA7" i="15" l="1"/>
  <c r="Z38" i="14"/>
  <c r="Z39" i="14" s="1"/>
  <c r="X90" i="14"/>
  <c r="X93" i="14" s="1"/>
  <c r="W96" i="14"/>
  <c r="AB7" i="15" l="1"/>
  <c r="AA38" i="14"/>
  <c r="AA39" i="14" s="1"/>
  <c r="Y90" i="14"/>
  <c r="Y93" i="14" s="1"/>
  <c r="X96" i="14"/>
  <c r="AE38" i="14" l="1"/>
  <c r="AE39" i="14" s="1"/>
  <c r="AB38" i="14"/>
  <c r="AB39" i="14" s="1"/>
  <c r="AF38" i="14"/>
  <c r="AF39" i="14" s="1"/>
  <c r="AC38" i="14"/>
  <c r="AC39" i="14" s="1"/>
  <c r="AD38" i="14"/>
  <c r="AD39" i="14" s="1"/>
  <c r="Z90" i="14"/>
  <c r="Z93" i="14" s="1"/>
  <c r="Y96" i="14"/>
  <c r="AA90" i="14" l="1"/>
  <c r="AA93" i="14" s="1"/>
  <c r="Z96" i="14"/>
  <c r="AB90" i="14" l="1"/>
  <c r="AB93" i="14" s="1"/>
  <c r="AA96" i="14"/>
  <c r="AC90" i="14" l="1"/>
  <c r="AC93" i="14" s="1"/>
  <c r="AB96" i="14"/>
  <c r="AD90" i="14" l="1"/>
  <c r="AD93" i="14" s="1"/>
  <c r="AC96" i="14"/>
  <c r="AE90" i="14" l="1"/>
  <c r="AE93" i="14" s="1"/>
  <c r="AD96" i="14"/>
  <c r="AF90" i="14" l="1"/>
  <c r="AF93" i="14" s="1"/>
  <c r="AF96" i="14" s="1"/>
  <c r="AE96" i="14"/>
  <c r="J81" i="8" l="1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AB81" i="8"/>
  <c r="AC81" i="8"/>
  <c r="AD81" i="8"/>
  <c r="AE81" i="8"/>
  <c r="AF81" i="8"/>
  <c r="I81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Z56" i="8"/>
  <c r="AA56" i="8"/>
  <c r="AB56" i="8"/>
  <c r="AC56" i="8"/>
  <c r="AD56" i="8"/>
  <c r="AE56" i="8"/>
  <c r="AF56" i="8"/>
  <c r="I5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I46" i="8"/>
  <c r="H39" i="8" l="1"/>
  <c r="H38" i="8"/>
  <c r="H37" i="8"/>
  <c r="H42" i="8"/>
  <c r="F47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AA24" i="8"/>
  <c r="AB24" i="8"/>
  <c r="AC24" i="8"/>
  <c r="AD24" i="8"/>
  <c r="AE24" i="8"/>
  <c r="AF24" i="8"/>
  <c r="I24" i="8"/>
  <c r="J16" i="8"/>
  <c r="J18" i="8" s="1"/>
  <c r="K16" i="8"/>
  <c r="K18" i="8" s="1"/>
  <c r="L16" i="8"/>
  <c r="L18" i="8" s="1"/>
  <c r="M16" i="8"/>
  <c r="M18" i="8" s="1"/>
  <c r="N16" i="8"/>
  <c r="N18" i="8" s="1"/>
  <c r="O16" i="8"/>
  <c r="O18" i="8" s="1"/>
  <c r="P16" i="8"/>
  <c r="P18" i="8" s="1"/>
  <c r="Q16" i="8"/>
  <c r="Q18" i="8" s="1"/>
  <c r="R16" i="8"/>
  <c r="R18" i="8" s="1"/>
  <c r="S16" i="8"/>
  <c r="S18" i="8" s="1"/>
  <c r="T16" i="8"/>
  <c r="T18" i="8" s="1"/>
  <c r="U16" i="8"/>
  <c r="U18" i="8" s="1"/>
  <c r="V16" i="8"/>
  <c r="V18" i="8" s="1"/>
  <c r="W16" i="8"/>
  <c r="W18" i="8" s="1"/>
  <c r="X16" i="8"/>
  <c r="X18" i="8" s="1"/>
  <c r="Y16" i="8"/>
  <c r="Y18" i="8" s="1"/>
  <c r="Z16" i="8"/>
  <c r="Z18" i="8" s="1"/>
  <c r="AA16" i="8"/>
  <c r="AA18" i="8" s="1"/>
  <c r="AB16" i="8"/>
  <c r="AB18" i="8" s="1"/>
  <c r="AC16" i="8"/>
  <c r="AC18" i="8" s="1"/>
  <c r="AD16" i="8"/>
  <c r="AD18" i="8" s="1"/>
  <c r="AE16" i="8"/>
  <c r="AE18" i="8" s="1"/>
  <c r="AF16" i="8"/>
  <c r="AF18" i="8" s="1"/>
  <c r="I16" i="8"/>
  <c r="I18" i="8" s="1"/>
  <c r="AA44" i="8" l="1"/>
  <c r="AA80" i="8"/>
  <c r="AA82" i="8" s="1"/>
  <c r="AA99" i="8" s="1"/>
  <c r="S44" i="8"/>
  <c r="S80" i="8"/>
  <c r="S82" i="8" s="1"/>
  <c r="S99" i="8" s="1"/>
  <c r="AD44" i="8"/>
  <c r="AD80" i="8"/>
  <c r="AD82" i="8" s="1"/>
  <c r="AD99" i="8" s="1"/>
  <c r="Z44" i="8"/>
  <c r="Z80" i="8"/>
  <c r="Z82" i="8" s="1"/>
  <c r="Z99" i="8" s="1"/>
  <c r="V44" i="8"/>
  <c r="V80" i="8"/>
  <c r="V82" i="8" s="1"/>
  <c r="V99" i="8" s="1"/>
  <c r="R44" i="8"/>
  <c r="R80" i="8"/>
  <c r="R82" i="8" s="1"/>
  <c r="R99" i="8" s="1"/>
  <c r="N44" i="8"/>
  <c r="N80" i="8"/>
  <c r="N82" i="8" s="1"/>
  <c r="N99" i="8" s="1"/>
  <c r="J44" i="8"/>
  <c r="J80" i="8"/>
  <c r="J82" i="8" s="1"/>
  <c r="J99" i="8" s="1"/>
  <c r="W44" i="8"/>
  <c r="W80" i="8"/>
  <c r="W82" i="8" s="1"/>
  <c r="W99" i="8" s="1"/>
  <c r="O44" i="8"/>
  <c r="O80" i="8"/>
  <c r="O82" i="8" s="1"/>
  <c r="O99" i="8" s="1"/>
  <c r="AC44" i="8"/>
  <c r="AC80" i="8"/>
  <c r="AC82" i="8" s="1"/>
  <c r="AC99" i="8" s="1"/>
  <c r="Y44" i="8"/>
  <c r="Y80" i="8"/>
  <c r="Y82" i="8" s="1"/>
  <c r="Y99" i="8" s="1"/>
  <c r="U44" i="8"/>
  <c r="U80" i="8"/>
  <c r="U82" i="8" s="1"/>
  <c r="U99" i="8" s="1"/>
  <c r="Q44" i="8"/>
  <c r="Q80" i="8"/>
  <c r="Q82" i="8" s="1"/>
  <c r="Q99" i="8" s="1"/>
  <c r="M44" i="8"/>
  <c r="M80" i="8"/>
  <c r="M82" i="8" s="1"/>
  <c r="M99" i="8" s="1"/>
  <c r="AE44" i="8"/>
  <c r="AE80" i="8"/>
  <c r="AE82" i="8" s="1"/>
  <c r="AE99" i="8" s="1"/>
  <c r="K44" i="8"/>
  <c r="K80" i="8"/>
  <c r="K82" i="8" s="1"/>
  <c r="K99" i="8" s="1"/>
  <c r="AF44" i="8"/>
  <c r="AF80" i="8"/>
  <c r="AF82" i="8" s="1"/>
  <c r="AB44" i="8"/>
  <c r="AB80" i="8"/>
  <c r="AB82" i="8" s="1"/>
  <c r="AB99" i="8" s="1"/>
  <c r="X44" i="8"/>
  <c r="X80" i="8"/>
  <c r="X82" i="8" s="1"/>
  <c r="X99" i="8" s="1"/>
  <c r="T44" i="8"/>
  <c r="T80" i="8"/>
  <c r="T82" i="8" s="1"/>
  <c r="T99" i="8" s="1"/>
  <c r="P44" i="8"/>
  <c r="P80" i="8"/>
  <c r="P82" i="8" s="1"/>
  <c r="P99" i="8" s="1"/>
  <c r="L44" i="8"/>
  <c r="L80" i="8"/>
  <c r="L82" i="8" s="1"/>
  <c r="L99" i="8" s="1"/>
  <c r="L88" i="8" l="1"/>
  <c r="T88" i="8"/>
  <c r="AB88" i="8"/>
  <c r="K88" i="8"/>
  <c r="M88" i="8"/>
  <c r="U88" i="8"/>
  <c r="AC88" i="8"/>
  <c r="O88" i="8"/>
  <c r="J88" i="8"/>
  <c r="R88" i="8"/>
  <c r="Z88" i="8"/>
  <c r="S88" i="8"/>
  <c r="P88" i="8"/>
  <c r="X88" i="8"/>
  <c r="AF88" i="8"/>
  <c r="AE88" i="8"/>
  <c r="Q88" i="8"/>
  <c r="Y88" i="8"/>
  <c r="W88" i="8"/>
  <c r="N88" i="8"/>
  <c r="V88" i="8"/>
  <c r="AD88" i="8"/>
  <c r="AA88" i="8"/>
  <c r="J19" i="8"/>
  <c r="J20" i="8" s="1"/>
  <c r="K19" i="8"/>
  <c r="K20" i="8" s="1"/>
  <c r="L19" i="8"/>
  <c r="L20" i="8" s="1"/>
  <c r="M19" i="8"/>
  <c r="M20" i="8" s="1"/>
  <c r="N19" i="8"/>
  <c r="N20" i="8" s="1"/>
  <c r="O19" i="8"/>
  <c r="O20" i="8" s="1"/>
  <c r="P19" i="8"/>
  <c r="P20" i="8" s="1"/>
  <c r="Q19" i="8"/>
  <c r="Q20" i="8" s="1"/>
  <c r="R19" i="8"/>
  <c r="R20" i="8" s="1"/>
  <c r="S19" i="8"/>
  <c r="S20" i="8" s="1"/>
  <c r="T19" i="8"/>
  <c r="T20" i="8" s="1"/>
  <c r="U19" i="8"/>
  <c r="U20" i="8" s="1"/>
  <c r="V19" i="8"/>
  <c r="V20" i="8" s="1"/>
  <c r="W19" i="8"/>
  <c r="W20" i="8" s="1"/>
  <c r="X19" i="8"/>
  <c r="X20" i="8" s="1"/>
  <c r="Y19" i="8"/>
  <c r="Y20" i="8" s="1"/>
  <c r="Z19" i="8"/>
  <c r="Z20" i="8" s="1"/>
  <c r="AA19" i="8"/>
  <c r="AA20" i="8" s="1"/>
  <c r="AB19" i="8"/>
  <c r="AB20" i="8" s="1"/>
  <c r="AC19" i="8"/>
  <c r="AC20" i="8" s="1"/>
  <c r="AD19" i="8"/>
  <c r="AD20" i="8" s="1"/>
  <c r="AE19" i="8"/>
  <c r="AE20" i="8" s="1"/>
  <c r="AF19" i="8"/>
  <c r="AF20" i="8" s="1"/>
  <c r="I19" i="8"/>
  <c r="I20" i="8" s="1"/>
  <c r="J117" i="8"/>
  <c r="K117" i="8"/>
  <c r="L117" i="8"/>
  <c r="M117" i="8"/>
  <c r="N117" i="8"/>
  <c r="I117" i="8"/>
  <c r="J116" i="8"/>
  <c r="K116" i="8"/>
  <c r="L116" i="8"/>
  <c r="M116" i="8"/>
  <c r="N116" i="8"/>
  <c r="O116" i="8"/>
  <c r="R116" i="8"/>
  <c r="T116" i="8"/>
  <c r="X116" i="8"/>
  <c r="AB116" i="8"/>
  <c r="I116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D115" i="8"/>
  <c r="AE115" i="8"/>
  <c r="AF115" i="8"/>
  <c r="I115" i="8"/>
  <c r="AA116" i="8" l="1"/>
  <c r="AD116" i="8"/>
  <c r="V116" i="8"/>
  <c r="W116" i="8"/>
  <c r="Y116" i="8"/>
  <c r="Q116" i="8"/>
  <c r="AE116" i="8"/>
  <c r="AF116" i="8"/>
  <c r="P116" i="8"/>
  <c r="S116" i="8"/>
  <c r="Z116" i="8"/>
  <c r="AC116" i="8"/>
  <c r="U116" i="8"/>
  <c r="AA54" i="8"/>
  <c r="S54" i="8"/>
  <c r="K54" i="8"/>
  <c r="AD54" i="8"/>
  <c r="AD58" i="8" s="1"/>
  <c r="AD61" i="8" s="1"/>
  <c r="Z54" i="8"/>
  <c r="V54" i="8"/>
  <c r="R54" i="8"/>
  <c r="N54" i="8"/>
  <c r="J54" i="8"/>
  <c r="W54" i="8"/>
  <c r="O54" i="8"/>
  <c r="AC54" i="8"/>
  <c r="AC58" i="8" s="1"/>
  <c r="AC61" i="8" s="1"/>
  <c r="Y54" i="8"/>
  <c r="U54" i="8"/>
  <c r="Q54" i="8"/>
  <c r="M54" i="8"/>
  <c r="AE54" i="8"/>
  <c r="AE58" i="8" s="1"/>
  <c r="AE61" i="8" s="1"/>
  <c r="AF54" i="8"/>
  <c r="AF58" i="8" s="1"/>
  <c r="AF61" i="8" s="1"/>
  <c r="AB54" i="8"/>
  <c r="X54" i="8"/>
  <c r="T54" i="8"/>
  <c r="P54" i="8"/>
  <c r="L54" i="8"/>
  <c r="AB58" i="8" l="1"/>
  <c r="AB61" i="8" s="1"/>
  <c r="AB6" i="15"/>
  <c r="AB9" i="15" s="1"/>
  <c r="K58" i="8"/>
  <c r="K61" i="8" s="1"/>
  <c r="K6" i="15"/>
  <c r="K9" i="15" s="1"/>
  <c r="S58" i="8"/>
  <c r="S61" i="8" s="1"/>
  <c r="S62" i="8" s="1"/>
  <c r="S6" i="15"/>
  <c r="S9" i="15" s="1"/>
  <c r="AA58" i="8"/>
  <c r="AA61" i="8" s="1"/>
  <c r="AA6" i="15"/>
  <c r="AA9" i="15" s="1"/>
  <c r="M58" i="8"/>
  <c r="M61" i="8" s="1"/>
  <c r="M6" i="15"/>
  <c r="M9" i="15" s="1"/>
  <c r="Q58" i="8"/>
  <c r="Q61" i="8" s="1"/>
  <c r="Q6" i="15"/>
  <c r="Q9" i="15" s="1"/>
  <c r="U58" i="8"/>
  <c r="U61" i="8" s="1"/>
  <c r="U6" i="15"/>
  <c r="U9" i="15" s="1"/>
  <c r="Y58" i="8"/>
  <c r="Y61" i="8" s="1"/>
  <c r="Y6" i="15"/>
  <c r="Y9" i="15" s="1"/>
  <c r="O58" i="8"/>
  <c r="O61" i="8" s="1"/>
  <c r="O6" i="15"/>
  <c r="O9" i="15" s="1"/>
  <c r="W58" i="8"/>
  <c r="W61" i="8" s="1"/>
  <c r="W62" i="8" s="1"/>
  <c r="W6" i="15"/>
  <c r="W9" i="15" s="1"/>
  <c r="J58" i="8"/>
  <c r="J61" i="8" s="1"/>
  <c r="J6" i="15"/>
  <c r="J9" i="15" s="1"/>
  <c r="N58" i="8"/>
  <c r="N61" i="8" s="1"/>
  <c r="N6" i="15"/>
  <c r="N9" i="15" s="1"/>
  <c r="L58" i="8"/>
  <c r="L61" i="8" s="1"/>
  <c r="L6" i="15"/>
  <c r="L9" i="15" s="1"/>
  <c r="R58" i="8"/>
  <c r="R61" i="8" s="1"/>
  <c r="R6" i="15"/>
  <c r="R9" i="15" s="1"/>
  <c r="P58" i="8"/>
  <c r="P61" i="8" s="1"/>
  <c r="P6" i="15"/>
  <c r="P9" i="15" s="1"/>
  <c r="V58" i="8"/>
  <c r="V61" i="8" s="1"/>
  <c r="V6" i="15"/>
  <c r="V9" i="15" s="1"/>
  <c r="T58" i="8"/>
  <c r="T61" i="8" s="1"/>
  <c r="T6" i="15"/>
  <c r="T9" i="15" s="1"/>
  <c r="Z58" i="8"/>
  <c r="Z61" i="8" s="1"/>
  <c r="Z6" i="15"/>
  <c r="Z9" i="15" s="1"/>
  <c r="X58" i="8"/>
  <c r="X61" i="8" s="1"/>
  <c r="X6" i="15"/>
  <c r="X9" i="15" s="1"/>
  <c r="AC47" i="8"/>
  <c r="J22" i="8"/>
  <c r="J25" i="8" s="1"/>
  <c r="J64" i="8" s="1"/>
  <c r="K22" i="8"/>
  <c r="K25" i="8" s="1"/>
  <c r="K64" i="8" s="1"/>
  <c r="L22" i="8"/>
  <c r="L25" i="8" s="1"/>
  <c r="L64" i="8" s="1"/>
  <c r="M22" i="8"/>
  <c r="M25" i="8" s="1"/>
  <c r="M64" i="8" s="1"/>
  <c r="N22" i="8"/>
  <c r="N25" i="8" s="1"/>
  <c r="N64" i="8" s="1"/>
  <c r="O22" i="8"/>
  <c r="O25" i="8" s="1"/>
  <c r="O64" i="8" s="1"/>
  <c r="P22" i="8"/>
  <c r="P25" i="8" s="1"/>
  <c r="P64" i="8" s="1"/>
  <c r="Q22" i="8"/>
  <c r="Q25" i="8" s="1"/>
  <c r="Q64" i="8" s="1"/>
  <c r="R22" i="8"/>
  <c r="R25" i="8" s="1"/>
  <c r="R64" i="8" s="1"/>
  <c r="S22" i="8"/>
  <c r="S25" i="8" s="1"/>
  <c r="S64" i="8" s="1"/>
  <c r="T22" i="8"/>
  <c r="T25" i="8" s="1"/>
  <c r="T64" i="8" s="1"/>
  <c r="U22" i="8"/>
  <c r="U25" i="8" s="1"/>
  <c r="U64" i="8" s="1"/>
  <c r="V22" i="8"/>
  <c r="V25" i="8" s="1"/>
  <c r="V64" i="8" s="1"/>
  <c r="W22" i="8"/>
  <c r="W25" i="8" s="1"/>
  <c r="W64" i="8" s="1"/>
  <c r="X22" i="8"/>
  <c r="X25" i="8" s="1"/>
  <c r="X64" i="8" s="1"/>
  <c r="Y22" i="8"/>
  <c r="Y25" i="8" s="1"/>
  <c r="Y64" i="8" s="1"/>
  <c r="Z22" i="8"/>
  <c r="Z25" i="8" s="1"/>
  <c r="Z64" i="8" s="1"/>
  <c r="AA22" i="8"/>
  <c r="AA25" i="8" s="1"/>
  <c r="AA64" i="8" s="1"/>
  <c r="AB22" i="8"/>
  <c r="AB25" i="8" s="1"/>
  <c r="AB64" i="8" s="1"/>
  <c r="AC22" i="8"/>
  <c r="AC25" i="8" s="1"/>
  <c r="AC64" i="8" s="1"/>
  <c r="AD22" i="8"/>
  <c r="AD25" i="8" s="1"/>
  <c r="AD64" i="8" s="1"/>
  <c r="AE22" i="8"/>
  <c r="AE25" i="8" s="1"/>
  <c r="AE64" i="8" s="1"/>
  <c r="AF22" i="8"/>
  <c r="AF25" i="8" s="1"/>
  <c r="AF64" i="8" s="1"/>
  <c r="D22" i="8"/>
  <c r="I22" i="8"/>
  <c r="I25" i="8" s="1"/>
  <c r="I64" i="8" s="1"/>
  <c r="R18" i="15" l="1"/>
  <c r="R24" i="15" s="1" a="1"/>
  <c r="R24" i="15" s="1"/>
  <c r="R27" i="15"/>
  <c r="Q18" i="15"/>
  <c r="Q24" i="15" s="1" a="1"/>
  <c r="Q24" i="15" s="1"/>
  <c r="Q27" i="15"/>
  <c r="Y18" i="15"/>
  <c r="Y24" i="15" s="1" a="1"/>
  <c r="Y24" i="15" s="1"/>
  <c r="Y27" i="15"/>
  <c r="U18" i="15"/>
  <c r="U24" i="15" s="1" a="1"/>
  <c r="U24" i="15" s="1"/>
  <c r="U27" i="15"/>
  <c r="L18" i="15"/>
  <c r="L24" i="15" s="1" a="1"/>
  <c r="L24" i="15" s="1"/>
  <c r="L27" i="15"/>
  <c r="AA18" i="15"/>
  <c r="AA24" i="15" s="1" a="1"/>
  <c r="AA24" i="15" s="1"/>
  <c r="AA27" i="15"/>
  <c r="X18" i="15"/>
  <c r="X24" i="15" s="1" a="1"/>
  <c r="X24" i="15" s="1"/>
  <c r="X27" i="15"/>
  <c r="S18" i="15"/>
  <c r="S24" i="15" s="1" a="1"/>
  <c r="S24" i="15" s="1"/>
  <c r="S27" i="15"/>
  <c r="Z18" i="15"/>
  <c r="Z24" i="15" s="1" a="1"/>
  <c r="Z24" i="15" s="1"/>
  <c r="Z27" i="15"/>
  <c r="W18" i="15"/>
  <c r="W24" i="15" s="1" a="1"/>
  <c r="W24" i="15" s="1"/>
  <c r="W27" i="15"/>
  <c r="K18" i="15"/>
  <c r="K24" i="15" s="1" a="1"/>
  <c r="K24" i="15" s="1"/>
  <c r="K27" i="15"/>
  <c r="T18" i="15"/>
  <c r="T24" i="15" s="1" a="1"/>
  <c r="T24" i="15" s="1"/>
  <c r="T27" i="15"/>
  <c r="O18" i="15"/>
  <c r="O24" i="15" s="1" a="1"/>
  <c r="O24" i="15" s="1"/>
  <c r="O27" i="15"/>
  <c r="AB27" i="15"/>
  <c r="AB18" i="15"/>
  <c r="AB24" i="15" s="1" a="1"/>
  <c r="AB24" i="15" s="1"/>
  <c r="V27" i="15"/>
  <c r="V18" i="15"/>
  <c r="V24" i="15" s="1" a="1"/>
  <c r="V24" i="15" s="1"/>
  <c r="P18" i="15"/>
  <c r="P24" i="15" s="1" a="1"/>
  <c r="P24" i="15" s="1"/>
  <c r="P27" i="15"/>
  <c r="M18" i="15"/>
  <c r="M24" i="15" s="1" a="1"/>
  <c r="M24" i="15" s="1"/>
  <c r="M27" i="15"/>
  <c r="N18" i="15"/>
  <c r="N24" i="15" s="1" a="1"/>
  <c r="N24" i="15" s="1"/>
  <c r="N27" i="15"/>
  <c r="J18" i="15"/>
  <c r="J24" i="15" s="1" a="1"/>
  <c r="J24" i="15" s="1"/>
  <c r="J27" i="15"/>
  <c r="AC49" i="8"/>
  <c r="AC90" i="8"/>
  <c r="I27" i="8"/>
  <c r="V53" i="8"/>
  <c r="V27" i="8"/>
  <c r="J53" i="8"/>
  <c r="J27" i="8"/>
  <c r="AC53" i="8"/>
  <c r="AC27" i="8"/>
  <c r="Y53" i="8"/>
  <c r="Y27" i="8"/>
  <c r="U53" i="8"/>
  <c r="U27" i="8"/>
  <c r="Q53" i="8"/>
  <c r="Q27" i="8"/>
  <c r="M53" i="8"/>
  <c r="M27" i="8"/>
  <c r="Z53" i="8"/>
  <c r="Z27" i="8"/>
  <c r="N53" i="8"/>
  <c r="N27" i="8"/>
  <c r="AF53" i="8"/>
  <c r="AF27" i="8"/>
  <c r="AB53" i="8"/>
  <c r="AB27" i="8"/>
  <c r="X53" i="8"/>
  <c r="X27" i="8"/>
  <c r="T53" i="8"/>
  <c r="T27" i="8"/>
  <c r="P53" i="8"/>
  <c r="P27" i="8"/>
  <c r="L53" i="8"/>
  <c r="L27" i="8"/>
  <c r="AD53" i="8"/>
  <c r="AD27" i="8"/>
  <c r="R53" i="8"/>
  <c r="R27" i="8"/>
  <c r="AE53" i="8"/>
  <c r="AE27" i="8"/>
  <c r="AA53" i="8"/>
  <c r="AA27" i="8"/>
  <c r="W53" i="8"/>
  <c r="W27" i="8"/>
  <c r="S53" i="8"/>
  <c r="S27" i="8"/>
  <c r="O53" i="8"/>
  <c r="O27" i="8"/>
  <c r="K53" i="8"/>
  <c r="K27" i="8"/>
  <c r="P62" i="8"/>
  <c r="AB62" i="8"/>
  <c r="X62" i="8"/>
  <c r="T62" i="8"/>
  <c r="L62" i="8"/>
  <c r="AA62" i="8"/>
  <c r="K62" i="8"/>
  <c r="AF62" i="8"/>
  <c r="Z62" i="8"/>
  <c r="J62" i="8"/>
  <c r="V62" i="8"/>
  <c r="U47" i="8"/>
  <c r="M47" i="8"/>
  <c r="AD47" i="8"/>
  <c r="V47" i="8"/>
  <c r="N47" i="8"/>
  <c r="AE62" i="8"/>
  <c r="O62" i="8"/>
  <c r="AD62" i="8"/>
  <c r="N62" i="8"/>
  <c r="K47" i="8"/>
  <c r="O47" i="8"/>
  <c r="S47" i="8"/>
  <c r="W47" i="8"/>
  <c r="AA47" i="8"/>
  <c r="AE47" i="8"/>
  <c r="L47" i="8"/>
  <c r="P47" i="8"/>
  <c r="T47" i="8"/>
  <c r="X47" i="8"/>
  <c r="AB47" i="8"/>
  <c r="AF47" i="8"/>
  <c r="Z47" i="8"/>
  <c r="R47" i="8"/>
  <c r="J47" i="8"/>
  <c r="AC62" i="8"/>
  <c r="Y62" i="8"/>
  <c r="U62" i="8"/>
  <c r="Q62" i="8"/>
  <c r="M62" i="8"/>
  <c r="R62" i="8"/>
  <c r="I47" i="8"/>
  <c r="Y47" i="8"/>
  <c r="Q47" i="8"/>
  <c r="AC92" i="8" l="1"/>
  <c r="I90" i="8"/>
  <c r="I92" i="8" s="1"/>
  <c r="I105" i="8" s="1"/>
  <c r="I94" i="8" s="1"/>
  <c r="AB49" i="8"/>
  <c r="AB90" i="8"/>
  <c r="V49" i="8"/>
  <c r="V90" i="8"/>
  <c r="R49" i="8"/>
  <c r="R90" i="8"/>
  <c r="X49" i="8"/>
  <c r="X90" i="8"/>
  <c r="AE49" i="8"/>
  <c r="AE90" i="8"/>
  <c r="O49" i="8"/>
  <c r="O90" i="8"/>
  <c r="AD49" i="8"/>
  <c r="AD90" i="8"/>
  <c r="J49" i="8"/>
  <c r="J90" i="8"/>
  <c r="S49" i="8"/>
  <c r="S90" i="8"/>
  <c r="U49" i="8"/>
  <c r="U90" i="8"/>
  <c r="Q49" i="8"/>
  <c r="Q90" i="8"/>
  <c r="Z49" i="8"/>
  <c r="Z90" i="8"/>
  <c r="T49" i="8"/>
  <c r="T90" i="8"/>
  <c r="AA49" i="8"/>
  <c r="AA90" i="8"/>
  <c r="K49" i="8"/>
  <c r="K90" i="8"/>
  <c r="L49" i="8"/>
  <c r="L90" i="8"/>
  <c r="Y49" i="8"/>
  <c r="Y90" i="8"/>
  <c r="AF49" i="8"/>
  <c r="AF90" i="8"/>
  <c r="AF92" i="8" s="1"/>
  <c r="P49" i="8"/>
  <c r="P90" i="8"/>
  <c r="W49" i="8"/>
  <c r="W90" i="8"/>
  <c r="N49" i="8"/>
  <c r="N90" i="8"/>
  <c r="M49" i="8"/>
  <c r="M90" i="8"/>
  <c r="AF105" i="8" l="1"/>
  <c r="AF94" i="8" s="1"/>
  <c r="AF95" i="8" s="1"/>
  <c r="AC105" i="8"/>
  <c r="AC94" i="8" s="1"/>
  <c r="AC95" i="8" s="1"/>
  <c r="AA92" i="8"/>
  <c r="M92" i="8"/>
  <c r="W92" i="8"/>
  <c r="L92" i="8"/>
  <c r="Z92" i="8"/>
  <c r="J92" i="8"/>
  <c r="X92" i="8"/>
  <c r="U92" i="8"/>
  <c r="O92" i="8"/>
  <c r="V92" i="8"/>
  <c r="N92" i="8"/>
  <c r="P92" i="8"/>
  <c r="Y92" i="8"/>
  <c r="K92" i="8"/>
  <c r="T92" i="8"/>
  <c r="Q92" i="8"/>
  <c r="S92" i="8"/>
  <c r="AD92" i="8"/>
  <c r="AE92" i="8"/>
  <c r="R92" i="8"/>
  <c r="AB92" i="8"/>
  <c r="I108" i="8"/>
  <c r="H90" i="8"/>
  <c r="AF108" i="8" l="1"/>
  <c r="AC108" i="8"/>
  <c r="T105" i="8"/>
  <c r="P105" i="8"/>
  <c r="X105" i="8"/>
  <c r="X94" i="8" s="1"/>
  <c r="X95" i="8" s="1"/>
  <c r="W105" i="8"/>
  <c r="W94" i="8" s="1"/>
  <c r="W95" i="8" s="1"/>
  <c r="R105" i="8"/>
  <c r="K105" i="8"/>
  <c r="O105" i="8"/>
  <c r="O108" i="8" s="1"/>
  <c r="J105" i="8"/>
  <c r="J94" i="8" s="1"/>
  <c r="J95" i="8" s="1"/>
  <c r="M105" i="8"/>
  <c r="M108" i="8" s="1"/>
  <c r="AB105" i="8"/>
  <c r="AB108" i="8" s="1"/>
  <c r="AE105" i="8"/>
  <c r="AE108" i="8" s="1"/>
  <c r="Q105" i="8"/>
  <c r="N105" i="8"/>
  <c r="N108" i="8" s="1"/>
  <c r="U105" i="8"/>
  <c r="Z105" i="8"/>
  <c r="Z108" i="8" s="1"/>
  <c r="AA105" i="8"/>
  <c r="AA108" i="8" s="1"/>
  <c r="S105" i="8"/>
  <c r="S108" i="8" s="1"/>
  <c r="AD105" i="8"/>
  <c r="Y105" i="8"/>
  <c r="Y108" i="8" s="1"/>
  <c r="V105" i="8"/>
  <c r="L105" i="8"/>
  <c r="L108" i="8" s="1"/>
  <c r="R108" i="8"/>
  <c r="R94" i="8"/>
  <c r="R95" i="8" s="1"/>
  <c r="S94" i="8"/>
  <c r="S95" i="8" s="1"/>
  <c r="T108" i="8"/>
  <c r="T94" i="8"/>
  <c r="T95" i="8" s="1"/>
  <c r="N94" i="8"/>
  <c r="N95" i="8" s="1"/>
  <c r="X108" i="8"/>
  <c r="I110" i="8"/>
  <c r="I113" i="8" s="1"/>
  <c r="AB94" i="8" l="1"/>
  <c r="AB95" i="8" s="1"/>
  <c r="M94" i="8"/>
  <c r="M95" i="8" s="1"/>
  <c r="L94" i="8"/>
  <c r="L95" i="8" s="1"/>
  <c r="O94" i="8"/>
  <c r="O95" i="8" s="1"/>
  <c r="Z94" i="8"/>
  <c r="Z95" i="8" s="1"/>
  <c r="AA94" i="8"/>
  <c r="AA95" i="8" s="1"/>
  <c r="W108" i="8"/>
  <c r="J108" i="8"/>
  <c r="Y94" i="8"/>
  <c r="Y95" i="8" s="1"/>
  <c r="AE94" i="8"/>
  <c r="AE95" i="8" s="1"/>
  <c r="V94" i="8"/>
  <c r="V95" i="8" s="1"/>
  <c r="V108" i="8"/>
  <c r="AD94" i="8"/>
  <c r="AD95" i="8" s="1"/>
  <c r="AD108" i="8"/>
  <c r="U94" i="8"/>
  <c r="U95" i="8" s="1"/>
  <c r="U108" i="8"/>
  <c r="Q94" i="8"/>
  <c r="Q95" i="8" s="1"/>
  <c r="Q108" i="8"/>
  <c r="K94" i="8"/>
  <c r="K95" i="8" s="1"/>
  <c r="K108" i="8"/>
  <c r="P94" i="8"/>
  <c r="P95" i="8" s="1"/>
  <c r="P108" i="8"/>
  <c r="J107" i="8"/>
  <c r="J110" i="8" l="1"/>
  <c r="J113" i="8" s="1"/>
  <c r="H108" i="8"/>
  <c r="H94" i="8"/>
  <c r="K107" i="8" l="1"/>
  <c r="K110" i="8" s="1"/>
  <c r="K113" i="8" s="1"/>
  <c r="L107" i="8"/>
  <c r="L110" i="8" s="1"/>
  <c r="L113" i="8" s="1"/>
  <c r="M107" i="8" l="1"/>
  <c r="M110" i="8" s="1"/>
  <c r="M113" i="8" s="1"/>
  <c r="N107" i="8" l="1"/>
  <c r="N110" i="8" s="1"/>
  <c r="N113" i="8" s="1"/>
  <c r="O107" i="8" l="1"/>
  <c r="O110" i="8" s="1"/>
  <c r="O113" i="8" s="1"/>
  <c r="P107" i="8" l="1"/>
  <c r="P110" i="8" s="1"/>
  <c r="P113" i="8" s="1"/>
  <c r="O117" i="8"/>
  <c r="Q107" i="8" l="1"/>
  <c r="Q110" i="8" s="1"/>
  <c r="Q113" i="8" s="1"/>
  <c r="P117" i="8"/>
  <c r="R107" i="8" l="1"/>
  <c r="R110" i="8" s="1"/>
  <c r="R113" i="8" s="1"/>
  <c r="Q117" i="8"/>
  <c r="S107" i="8" l="1"/>
  <c r="S110" i="8" s="1"/>
  <c r="S113" i="8" s="1"/>
  <c r="R117" i="8"/>
  <c r="T107" i="8" l="1"/>
  <c r="T110" i="8" s="1"/>
  <c r="T113" i="8" s="1"/>
  <c r="S117" i="8"/>
  <c r="U107" i="8" l="1"/>
  <c r="U110" i="8" s="1"/>
  <c r="U113" i="8" s="1"/>
  <c r="T117" i="8"/>
  <c r="V107" i="8" l="1"/>
  <c r="V110" i="8" s="1"/>
  <c r="V113" i="8" s="1"/>
  <c r="U117" i="8"/>
  <c r="W107" i="8" l="1"/>
  <c r="W110" i="8" s="1"/>
  <c r="W113" i="8" s="1"/>
  <c r="V117" i="8"/>
  <c r="X107" i="8" l="1"/>
  <c r="X110" i="8" s="1"/>
  <c r="X113" i="8" s="1"/>
  <c r="W117" i="8"/>
  <c r="Y107" i="8" l="1"/>
  <c r="Y110" i="8" s="1"/>
  <c r="Y113" i="8" s="1"/>
  <c r="X117" i="8"/>
  <c r="Z107" i="8" l="1"/>
  <c r="Z110" i="8" s="1"/>
  <c r="Z113" i="8" s="1"/>
  <c r="Y117" i="8"/>
  <c r="AA107" i="8" l="1"/>
  <c r="AA110" i="8" s="1"/>
  <c r="AA113" i="8" s="1"/>
  <c r="Z117" i="8"/>
  <c r="AB107" i="8" l="1"/>
  <c r="AB110" i="8" s="1"/>
  <c r="AB113" i="8" s="1"/>
  <c r="AA117" i="8"/>
  <c r="AC107" i="8" l="1"/>
  <c r="AC110" i="8" s="1"/>
  <c r="AC113" i="8" s="1"/>
  <c r="AB117" i="8"/>
  <c r="AD107" i="8" l="1"/>
  <c r="AD110" i="8" s="1"/>
  <c r="AD113" i="8" s="1"/>
  <c r="AC117" i="8"/>
  <c r="AE107" i="8" l="1"/>
  <c r="AE110" i="8" s="1"/>
  <c r="AE113" i="8" s="1"/>
  <c r="AD117" i="8"/>
  <c r="AF107" i="8" l="1"/>
  <c r="AF110" i="8" s="1"/>
  <c r="AE117" i="8"/>
  <c r="AF113" i="8" l="1"/>
  <c r="AF117" i="8" s="1"/>
  <c r="I40" i="8"/>
  <c r="I53" i="8" s="1"/>
  <c r="I54" i="8"/>
  <c r="H36" i="8"/>
  <c r="I58" i="8" l="1"/>
  <c r="I61" i="8" s="1"/>
  <c r="I62" i="8" s="1"/>
  <c r="I6" i="15"/>
  <c r="I9" i="15" s="1"/>
  <c r="H40" i="8"/>
  <c r="I44" i="8"/>
  <c r="I80" i="8"/>
  <c r="I82" i="8" s="1"/>
  <c r="I99" i="8" s="1"/>
  <c r="I27" i="15" l="1"/>
  <c r="I18" i="15"/>
  <c r="I24" i="15" s="1" a="1"/>
  <c r="I24" i="15" s="1"/>
  <c r="I88" i="8"/>
  <c r="I95" i="8" s="1"/>
  <c r="I49" i="8"/>
  <c r="F50" i="8" s="1"/>
  <c r="H44" i="8"/>
  <c r="H95" i="8" l="1"/>
  <c r="F97" i="8"/>
  <c r="I110" i="14" l="1"/>
  <c r="I111" i="14" s="1"/>
  <c r="I40" i="14"/>
  <c r="I43" i="14" s="1"/>
  <c r="I138" i="14" s="1"/>
  <c r="J40" i="14"/>
  <c r="J110" i="14"/>
  <c r="J111" i="14" s="1"/>
  <c r="N110" i="14"/>
  <c r="N111" i="14" s="1"/>
  <c r="N40" i="14"/>
  <c r="R40" i="14"/>
  <c r="R110" i="14"/>
  <c r="R111" i="14" s="1"/>
  <c r="V40" i="14"/>
  <c r="V110" i="14"/>
  <c r="V111" i="14" s="1"/>
  <c r="Z110" i="14"/>
  <c r="Z111" i="14" s="1"/>
  <c r="Z40" i="14"/>
  <c r="AD110" i="14"/>
  <c r="AD111" i="14" s="1"/>
  <c r="AD40" i="14"/>
  <c r="U40" i="14"/>
  <c r="U110" i="14"/>
  <c r="U111" i="14" s="1"/>
  <c r="Y40" i="14"/>
  <c r="Y110" i="14"/>
  <c r="Y111" i="14" s="1"/>
  <c r="K110" i="14"/>
  <c r="K111" i="14" s="1"/>
  <c r="K40" i="14"/>
  <c r="O40" i="14"/>
  <c r="O110" i="14"/>
  <c r="O111" i="14" s="1"/>
  <c r="S110" i="14"/>
  <c r="S111" i="14" s="1"/>
  <c r="S40" i="14"/>
  <c r="W40" i="14"/>
  <c r="W110" i="14"/>
  <c r="W111" i="14" s="1"/>
  <c r="AA110" i="14"/>
  <c r="AA111" i="14" s="1"/>
  <c r="AA40" i="14"/>
  <c r="AE40" i="14"/>
  <c r="AE110" i="14"/>
  <c r="AE111" i="14" s="1"/>
  <c r="Q40" i="14"/>
  <c r="Q110" i="14"/>
  <c r="Q111" i="14" s="1"/>
  <c r="L110" i="14"/>
  <c r="L111" i="14" s="1"/>
  <c r="L40" i="14"/>
  <c r="P40" i="14"/>
  <c r="P110" i="14"/>
  <c r="P111" i="14" s="1"/>
  <c r="T110" i="14"/>
  <c r="T111" i="14" s="1"/>
  <c r="T40" i="14"/>
  <c r="X40" i="14"/>
  <c r="X110" i="14"/>
  <c r="X111" i="14" s="1"/>
  <c r="AB110" i="14"/>
  <c r="AB111" i="14" s="1"/>
  <c r="AB40" i="14"/>
  <c r="AF110" i="14"/>
  <c r="AF111" i="14" s="1"/>
  <c r="AF40" i="14"/>
  <c r="M40" i="14"/>
  <c r="M110" i="14"/>
  <c r="M111" i="14" s="1"/>
  <c r="AC110" i="14"/>
  <c r="AC111" i="14" s="1"/>
  <c r="AC40" i="14"/>
  <c r="W45" i="14" l="1"/>
  <c r="W49" i="14" s="1"/>
  <c r="W107" i="14" s="1"/>
  <c r="W43" i="14"/>
  <c r="W138" i="14" s="1"/>
  <c r="R45" i="14"/>
  <c r="R49" i="14" s="1"/>
  <c r="R53" i="14" s="1"/>
  <c r="R58" i="14" s="1"/>
  <c r="R43" i="14"/>
  <c r="R138" i="14" s="1"/>
  <c r="N45" i="14"/>
  <c r="N49" i="14" s="1"/>
  <c r="N53" i="14" s="1"/>
  <c r="N58" i="14" s="1"/>
  <c r="N43" i="14"/>
  <c r="N138" i="14" s="1"/>
  <c r="O45" i="14"/>
  <c r="O49" i="14" s="1"/>
  <c r="O53" i="14" s="1"/>
  <c r="O58" i="14" s="1"/>
  <c r="O43" i="14"/>
  <c r="O138" i="14" s="1"/>
  <c r="K45" i="14"/>
  <c r="K49" i="14" s="1"/>
  <c r="K43" i="14"/>
  <c r="K138" i="14" s="1"/>
  <c r="P45" i="14"/>
  <c r="P49" i="14" s="1"/>
  <c r="P63" i="14" s="1"/>
  <c r="P65" i="14" s="1"/>
  <c r="P43" i="14"/>
  <c r="P138" i="14" s="1"/>
  <c r="J45" i="14"/>
  <c r="J49" i="14" s="1"/>
  <c r="J63" i="14" s="1"/>
  <c r="J65" i="14" s="1"/>
  <c r="J43" i="14"/>
  <c r="J138" i="14" s="1"/>
  <c r="L45" i="14"/>
  <c r="L49" i="14" s="1"/>
  <c r="L63" i="14" s="1"/>
  <c r="L65" i="14" s="1"/>
  <c r="L43" i="14"/>
  <c r="L138" i="14" s="1"/>
  <c r="Y45" i="14"/>
  <c r="Y49" i="14" s="1"/>
  <c r="Y107" i="14" s="1"/>
  <c r="Y43" i="14"/>
  <c r="Y138" i="14" s="1"/>
  <c r="AC45" i="14"/>
  <c r="AC49" i="14" s="1"/>
  <c r="AC63" i="14" s="1"/>
  <c r="AC65" i="14" s="1"/>
  <c r="AC43" i="14"/>
  <c r="AC138" i="14" s="1"/>
  <c r="Q45" i="14"/>
  <c r="Q49" i="14" s="1"/>
  <c r="Q107" i="14" s="1"/>
  <c r="Q43" i="14"/>
  <c r="Q138" i="14" s="1"/>
  <c r="U45" i="14"/>
  <c r="U49" i="14" s="1"/>
  <c r="U63" i="14" s="1"/>
  <c r="U65" i="14" s="1"/>
  <c r="U43" i="14"/>
  <c r="U138" i="14" s="1"/>
  <c r="AD45" i="14"/>
  <c r="AD49" i="14" s="1"/>
  <c r="AD53" i="14" s="1"/>
  <c r="AD58" i="14" s="1"/>
  <c r="AD43" i="14"/>
  <c r="AD138" i="14" s="1"/>
  <c r="M45" i="14"/>
  <c r="M49" i="14" s="1"/>
  <c r="M53" i="14" s="1"/>
  <c r="M58" i="14" s="1"/>
  <c r="M43" i="14"/>
  <c r="M138" i="14" s="1"/>
  <c r="AE45" i="14"/>
  <c r="AE49" i="14" s="1"/>
  <c r="AE53" i="14" s="1"/>
  <c r="AE58" i="14" s="1"/>
  <c r="AE43" i="14"/>
  <c r="AE138" i="14" s="1"/>
  <c r="AF45" i="14"/>
  <c r="AF49" i="14" s="1"/>
  <c r="AF107" i="14" s="1"/>
  <c r="AF43" i="14"/>
  <c r="AF138" i="14" s="1"/>
  <c r="AA45" i="14"/>
  <c r="AA49" i="14" s="1"/>
  <c r="AA53" i="14" s="1"/>
  <c r="AA58" i="14" s="1"/>
  <c r="AA43" i="14"/>
  <c r="AA138" i="14" s="1"/>
  <c r="Z45" i="14"/>
  <c r="Z49" i="14" s="1"/>
  <c r="Z107" i="14" s="1"/>
  <c r="Z43" i="14"/>
  <c r="Z138" i="14" s="1"/>
  <c r="AB45" i="14"/>
  <c r="AB49" i="14" s="1"/>
  <c r="AB63" i="14" s="1"/>
  <c r="AB65" i="14" s="1"/>
  <c r="AB43" i="14"/>
  <c r="AB138" i="14" s="1"/>
  <c r="V45" i="14"/>
  <c r="V49" i="14" s="1"/>
  <c r="V53" i="14" s="1"/>
  <c r="V58" i="14" s="1"/>
  <c r="V43" i="14"/>
  <c r="V138" i="14" s="1"/>
  <c r="S45" i="14"/>
  <c r="S49" i="14" s="1"/>
  <c r="S63" i="14" s="1"/>
  <c r="S65" i="14" s="1"/>
  <c r="S43" i="14"/>
  <c r="S138" i="14" s="1"/>
  <c r="X45" i="14"/>
  <c r="X49" i="14" s="1"/>
  <c r="X63" i="14" s="1"/>
  <c r="X65" i="14" s="1"/>
  <c r="X43" i="14"/>
  <c r="X138" i="14" s="1"/>
  <c r="T45" i="14"/>
  <c r="T49" i="14" s="1"/>
  <c r="T63" i="14" s="1"/>
  <c r="T65" i="14" s="1"/>
  <c r="T43" i="14"/>
  <c r="T138" i="14" s="1"/>
  <c r="H20" i="2"/>
  <c r="I45" i="14"/>
  <c r="I49" i="14" s="1"/>
  <c r="I53" i="14" s="1"/>
  <c r="H19" i="2"/>
  <c r="AA107" i="14" l="1"/>
  <c r="W53" i="14"/>
  <c r="W58" i="14" s="1"/>
  <c r="AA63" i="14"/>
  <c r="AA65" i="14" s="1"/>
  <c r="W63" i="14"/>
  <c r="W65" i="14" s="1"/>
  <c r="W71" i="14" s="1"/>
  <c r="W100" i="14" s="1"/>
  <c r="W102" i="14" s="1"/>
  <c r="AC107" i="14"/>
  <c r="Y53" i="14"/>
  <c r="Y58" i="14" s="1"/>
  <c r="R107" i="14"/>
  <c r="R63" i="14"/>
  <c r="R65" i="14" s="1"/>
  <c r="R82" i="14" s="1"/>
  <c r="Y63" i="14"/>
  <c r="Y65" i="14" s="1"/>
  <c r="Y82" i="14" s="1"/>
  <c r="V63" i="14"/>
  <c r="V65" i="14" s="1"/>
  <c r="V82" i="14" s="1"/>
  <c r="V107" i="14"/>
  <c r="Z63" i="14"/>
  <c r="Z65" i="14" s="1"/>
  <c r="Z71" i="14" s="1"/>
  <c r="Z100" i="14" s="1"/>
  <c r="Z102" i="14" s="1"/>
  <c r="AB53" i="14"/>
  <c r="AB58" i="14" s="1"/>
  <c r="Z53" i="14"/>
  <c r="Z58" i="14" s="1"/>
  <c r="Q53" i="14"/>
  <c r="Q58" i="14" s="1"/>
  <c r="Q63" i="14"/>
  <c r="Q65" i="14" s="1"/>
  <c r="Q82" i="14" s="1"/>
  <c r="P53" i="14"/>
  <c r="P58" i="14" s="1"/>
  <c r="AC53" i="14"/>
  <c r="AC58" i="14" s="1"/>
  <c r="S107" i="14"/>
  <c r="S53" i="14"/>
  <c r="S58" i="14" s="1"/>
  <c r="U107" i="14"/>
  <c r="O107" i="14"/>
  <c r="O63" i="14"/>
  <c r="O65" i="14" s="1"/>
  <c r="O71" i="14" s="1"/>
  <c r="O100" i="14" s="1"/>
  <c r="O102" i="14" s="1"/>
  <c r="AF53" i="14"/>
  <c r="AF58" i="14" s="1"/>
  <c r="U53" i="14"/>
  <c r="U58" i="14" s="1"/>
  <c r="AF63" i="14"/>
  <c r="AF65" i="14" s="1"/>
  <c r="AF71" i="14" s="1"/>
  <c r="AF100" i="14" s="1"/>
  <c r="AB107" i="14"/>
  <c r="L53" i="14"/>
  <c r="L58" i="14" s="1"/>
  <c r="L107" i="14"/>
  <c r="AE107" i="14"/>
  <c r="P107" i="14"/>
  <c r="AE63" i="14"/>
  <c r="AE65" i="14" s="1"/>
  <c r="AE82" i="14" s="1"/>
  <c r="X53" i="14"/>
  <c r="X58" i="14" s="1"/>
  <c r="J107" i="14"/>
  <c r="X107" i="14"/>
  <c r="T107" i="14"/>
  <c r="J53" i="14"/>
  <c r="J58" i="14" s="1"/>
  <c r="AD63" i="14"/>
  <c r="AD65" i="14" s="1"/>
  <c r="AD82" i="14" s="1"/>
  <c r="T53" i="14"/>
  <c r="T58" i="14" s="1"/>
  <c r="M107" i="14"/>
  <c r="AD107" i="14"/>
  <c r="N107" i="14"/>
  <c r="M63" i="14"/>
  <c r="M65" i="14" s="1"/>
  <c r="M71" i="14" s="1"/>
  <c r="N63" i="14"/>
  <c r="N65" i="14" s="1"/>
  <c r="N71" i="14" s="1"/>
  <c r="N100" i="14" s="1"/>
  <c r="N102" i="14" s="1"/>
  <c r="H49" i="14"/>
  <c r="I63" i="14"/>
  <c r="I65" i="14" s="1"/>
  <c r="I71" i="14" s="1"/>
  <c r="I78" i="14" s="1"/>
  <c r="H45" i="14"/>
  <c r="I107" i="14"/>
  <c r="J71" i="14"/>
  <c r="J82" i="14"/>
  <c r="X82" i="14"/>
  <c r="X71" i="14"/>
  <c r="X100" i="14" s="1"/>
  <c r="X102" i="14" s="1"/>
  <c r="P82" i="14"/>
  <c r="P71" i="14"/>
  <c r="P100" i="14" s="1"/>
  <c r="P102" i="14" s="1"/>
  <c r="T82" i="14"/>
  <c r="T71" i="14"/>
  <c r="T100" i="14" s="1"/>
  <c r="T102" i="14" s="1"/>
  <c r="AB71" i="14"/>
  <c r="AB100" i="14" s="1"/>
  <c r="AB102" i="14" s="1"/>
  <c r="AB82" i="14"/>
  <c r="AA82" i="14"/>
  <c r="AA71" i="14"/>
  <c r="AA100" i="14" s="1"/>
  <c r="AA102" i="14" s="1"/>
  <c r="AC82" i="14"/>
  <c r="AC71" i="14"/>
  <c r="AC100" i="14" s="1"/>
  <c r="AC102" i="14" s="1"/>
  <c r="I58" i="14"/>
  <c r="S71" i="14"/>
  <c r="S100" i="14" s="1"/>
  <c r="S102" i="14" s="1"/>
  <c r="S82" i="14"/>
  <c r="L71" i="14"/>
  <c r="L82" i="14"/>
  <c r="U71" i="14"/>
  <c r="U100" i="14" s="1"/>
  <c r="U102" i="14" s="1"/>
  <c r="U82" i="14"/>
  <c r="K63" i="14"/>
  <c r="K65" i="14" s="1"/>
  <c r="K53" i="14"/>
  <c r="K58" i="14" s="1"/>
  <c r="K107" i="14"/>
  <c r="R71" i="14" l="1"/>
  <c r="R100" i="14" s="1"/>
  <c r="R102" i="14" s="1"/>
  <c r="W82" i="14"/>
  <c r="Z82" i="14"/>
  <c r="V71" i="14"/>
  <c r="V100" i="14" s="1"/>
  <c r="V102" i="14" s="1"/>
  <c r="Q71" i="14"/>
  <c r="Q100" i="14" s="1"/>
  <c r="Q102" i="14" s="1"/>
  <c r="Y71" i="14"/>
  <c r="Y100" i="14" s="1"/>
  <c r="Y102" i="14" s="1"/>
  <c r="AD71" i="14"/>
  <c r="AD100" i="14" s="1"/>
  <c r="AD102" i="14" s="1"/>
  <c r="O82" i="14"/>
  <c r="N82" i="14"/>
  <c r="AF78" i="14"/>
  <c r="M82" i="14"/>
  <c r="AE71" i="14"/>
  <c r="AE100" i="14" s="1"/>
  <c r="AE102" i="14" s="1"/>
  <c r="I82" i="14"/>
  <c r="L78" i="14"/>
  <c r="L100" i="14"/>
  <c r="L102" i="14" s="1"/>
  <c r="M78" i="14"/>
  <c r="M100" i="14"/>
  <c r="M102" i="14" s="1"/>
  <c r="J78" i="14"/>
  <c r="J100" i="14"/>
  <c r="J102" i="14" s="1"/>
  <c r="N78" i="14"/>
  <c r="F59" i="14"/>
  <c r="D15" i="2" s="1"/>
  <c r="H53" i="14"/>
  <c r="S78" i="14"/>
  <c r="X78" i="14"/>
  <c r="W78" i="14"/>
  <c r="AC78" i="14"/>
  <c r="O78" i="14"/>
  <c r="U78" i="14"/>
  <c r="AA78" i="14"/>
  <c r="K82" i="14"/>
  <c r="K71" i="14"/>
  <c r="T78" i="14"/>
  <c r="P78" i="14"/>
  <c r="AB78" i="14"/>
  <c r="Z78" i="14"/>
  <c r="R78" i="14" l="1"/>
  <c r="Q78" i="14"/>
  <c r="Y78" i="14"/>
  <c r="V78" i="14"/>
  <c r="AE78" i="14"/>
  <c r="AD78" i="14"/>
  <c r="H150" i="14"/>
  <c r="H152" i="14" s="1"/>
  <c r="D20" i="2" s="1"/>
  <c r="F82" i="14"/>
  <c r="K78" i="14"/>
  <c r="K100" i="14"/>
  <c r="K102" i="14" s="1"/>
  <c r="E102" i="14" s="1"/>
  <c r="D19" i="2" s="1"/>
  <c r="H78" i="14" l="1"/>
  <c r="D22" i="2" s="1"/>
  <c r="D45" i="2" s="1"/>
  <c r="F80" i="14"/>
  <c r="D17" i="2" s="1"/>
  <c r="D47" i="2" l="1"/>
  <c r="D51" i="2"/>
  <c r="D46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<sst xmlns="http://schemas.openxmlformats.org/spreadsheetml/2006/main" count="7720" uniqueCount="1070">
  <si>
    <t>Sources ($ mil.)</t>
  </si>
  <si>
    <t>-</t>
  </si>
  <si>
    <t>Uses ($ mil.)</t>
  </si>
  <si>
    <t>Equity and cash contributed prior to financial close</t>
  </si>
  <si>
    <t>Capital costs (trains 3 to 5)</t>
  </si>
  <si>
    <t>Shareholder funding</t>
  </si>
  <si>
    <t>Capital costs (trains 6 and 7)</t>
  </si>
  <si>
    <t>Shareholder equity</t>
  </si>
  <si>
    <t>Other capital costs</t>
  </si>
  <si>
    <t>EM program debt</t>
  </si>
  <si>
    <t>Total capital costs</t>
  </si>
  <si>
    <t>Bank and bond program debt</t>
  </si>
  <si>
    <t>DSRA and front end fees</t>
  </si>
  <si>
    <t>Program debt</t>
  </si>
  <si>
    <t>Total uses</t>
  </si>
  <si>
    <t>LNG volumes (mtpa)</t>
  </si>
  <si>
    <t>Petronet</t>
  </si>
  <si>
    <t>KOGAS</t>
  </si>
  <si>
    <t>Edison</t>
  </si>
  <si>
    <t>Distrigas</t>
  </si>
  <si>
    <t>Endesa</t>
  </si>
  <si>
    <t>Zeebrugge (Fluxys CSA)</t>
  </si>
  <si>
    <t>USEM 1</t>
  </si>
  <si>
    <t>USEM 2</t>
  </si>
  <si>
    <t>Uncontracted sales</t>
  </si>
  <si>
    <t>Total LNG sales</t>
  </si>
  <si>
    <t>By-product volumes</t>
  </si>
  <si>
    <t>Total field condesate (mmbbl)</t>
  </si>
  <si>
    <t>Total plant condesate (mmbbl)</t>
  </si>
  <si>
    <t>Total butane (mil. metric tons)</t>
  </si>
  <si>
    <t>Total propane (mil. metric tons)</t>
  </si>
  <si>
    <t>Total inlet gas (bcf)</t>
  </si>
  <si>
    <t>Brent ($ per bbl)</t>
  </si>
  <si>
    <t>JCC ($ per bbl)</t>
  </si>
  <si>
    <t>Henry Hub ($ per mmBtu)</t>
  </si>
  <si>
    <t>Northwest Europe ($ per mmBtu)</t>
  </si>
  <si>
    <t>Field condensate ($ per bbl)</t>
  </si>
  <si>
    <t>Plant condensate ($ per bbl)</t>
  </si>
  <si>
    <t>Propane price ($ per metric ton)</t>
  </si>
  <si>
    <t>Butane price ($ per metric ton)</t>
  </si>
  <si>
    <t>LNG revenue</t>
  </si>
  <si>
    <t>Condensate revenue</t>
  </si>
  <si>
    <t>LPG revenue</t>
  </si>
  <si>
    <t>Other revenue</t>
  </si>
  <si>
    <t>Operating costs</t>
  </si>
  <si>
    <t>Debt repayments</t>
  </si>
  <si>
    <t>Interest and commitment fees</t>
  </si>
  <si>
    <t>Total senior debt service</t>
  </si>
  <si>
    <t>Trains 3 to 7 plus base-case price scenario</t>
  </si>
  <si>
    <t>Trains 3 to 7 plus low-case price scenario</t>
  </si>
  <si>
    <t>Trains 3 to 7 plus low-case price scenario less 30% in 2010-2015</t>
  </si>
  <si>
    <t>LIBOR plus 2% under a low-case price scenario</t>
  </si>
  <si>
    <t>12-month delay to construction of train 6 and six-month delay to train 7 under a low-case price scenario</t>
  </si>
  <si>
    <t>Trains 6 and 7 unavailable in the second half of 2011 under a low-case price scenario</t>
  </si>
  <si>
    <t>Construction of the Edison terminal delayed by 36 months under a low-case price scenario</t>
  </si>
  <si>
    <t>Liquids (LPG and condensates) prices 50% of low-case price scenario</t>
  </si>
  <si>
    <t>Total Revenues</t>
  </si>
  <si>
    <t>Cash Available for Debt Service</t>
  </si>
  <si>
    <t>Revenues per Input Gas</t>
  </si>
  <si>
    <t>Computed DSCR</t>
  </si>
  <si>
    <t>Oil to Gas</t>
  </si>
  <si>
    <t>Implied Oil Price</t>
  </si>
  <si>
    <t>Construction Cost</t>
  </si>
  <si>
    <t>Interest</t>
  </si>
  <si>
    <t>Repayment</t>
  </si>
  <si>
    <t>Debt Balance</t>
  </si>
  <si>
    <t>Min</t>
  </si>
  <si>
    <t>Average</t>
  </si>
  <si>
    <t>DSCR</t>
  </si>
  <si>
    <t>Cash Flow</t>
  </si>
  <si>
    <t>Debt Service</t>
  </si>
  <si>
    <t>Full Operations</t>
  </si>
  <si>
    <t>MMBTU/Ton</t>
  </si>
  <si>
    <t>Million Tons</t>
  </si>
  <si>
    <t>Conversion</t>
  </si>
  <si>
    <t>Total LNG Sales</t>
  </si>
  <si>
    <t xml:space="preserve">MMBTU </t>
  </si>
  <si>
    <t>Year</t>
  </si>
  <si>
    <t>LNG Sales</t>
  </si>
  <si>
    <t>Tons</t>
  </si>
  <si>
    <t>Timing</t>
  </si>
  <si>
    <t>MMBTU/BCF</t>
  </si>
  <si>
    <t>BCF</t>
  </si>
  <si>
    <t>Total Inlet gas - MMBTU</t>
  </si>
  <si>
    <t>USD</t>
  </si>
  <si>
    <t>LNG Revenues/LNG Sales</t>
  </si>
  <si>
    <t>USD/MMBTU</t>
  </si>
  <si>
    <t>MMBTU/BBL</t>
  </si>
  <si>
    <t>USD/BBL</t>
  </si>
  <si>
    <t>Input Oil Price for Copy</t>
  </si>
  <si>
    <t>Sales as Percent of Inlet Gas</t>
  </si>
  <si>
    <t>%</t>
  </si>
  <si>
    <t>EBITDA</t>
  </si>
  <si>
    <t>Free Cash Flow</t>
  </si>
  <si>
    <t>Pre-tax IRR</t>
  </si>
  <si>
    <t>Operating Statistics</t>
  </si>
  <si>
    <t>Operating Cost/Input Gas</t>
  </si>
  <si>
    <t>Nominal Base Case Product Pricing</t>
  </si>
  <si>
    <t>Construction S-Curve</t>
  </si>
  <si>
    <t>USD/MT</t>
  </si>
  <si>
    <t>Add Estimated Shipping Costs</t>
  </si>
  <si>
    <t>Total Cost of LNG to User</t>
  </si>
  <si>
    <t>Cash Flow Waterfall</t>
  </si>
  <si>
    <t>Revenues</t>
  </si>
  <si>
    <t>Less: Operating Costs</t>
  </si>
  <si>
    <t>Cash Flow Before Capital Expenditure</t>
  </si>
  <si>
    <t>Less: Capital Expenditures</t>
  </si>
  <si>
    <t>World Bank Commodity Price Data (The Pink Sheet)</t>
  </si>
  <si>
    <t>monthly prices in nominal US dollars, 1960 to present</t>
  </si>
  <si>
    <t>(monthly series are available only in nominal US dollars)</t>
  </si>
  <si>
    <t>Updated on January 03, 2024</t>
  </si>
  <si>
    <t>Crude oil, average</t>
  </si>
  <si>
    <t>Crude oil, Brent</t>
  </si>
  <si>
    <t>Crude oil, Dubai</t>
  </si>
  <si>
    <t>Crude oil, WTI</t>
  </si>
  <si>
    <t>Coal, Australian</t>
  </si>
  <si>
    <t>Coal, South African **</t>
  </si>
  <si>
    <t>Natural gas, US</t>
  </si>
  <si>
    <t>Natural gas, Europe</t>
  </si>
  <si>
    <t>Liquefied natural gas, Japan</t>
  </si>
  <si>
    <t>Natural gas index</t>
  </si>
  <si>
    <t>Cocoa</t>
  </si>
  <si>
    <t>Coffee, Arabica</t>
  </si>
  <si>
    <t>Coffee, Robusta</t>
  </si>
  <si>
    <t>Tea, avg 3 auctions</t>
  </si>
  <si>
    <t>Tea, Colombo</t>
  </si>
  <si>
    <t>Tea, Kolkata</t>
  </si>
  <si>
    <t>Tea, Mombasa</t>
  </si>
  <si>
    <t>Coconut oil</t>
  </si>
  <si>
    <t>Groundnuts</t>
  </si>
  <si>
    <t>Fish meal</t>
  </si>
  <si>
    <t>Groundnut oil **</t>
  </si>
  <si>
    <t>Palm oil</t>
  </si>
  <si>
    <t>Palm kernel oil</t>
  </si>
  <si>
    <t>Soybeans</t>
  </si>
  <si>
    <t>Soybean oil</t>
  </si>
  <si>
    <t>Soybean meal</t>
  </si>
  <si>
    <t>Rapeseed oil</t>
  </si>
  <si>
    <t>Sunflower oil</t>
  </si>
  <si>
    <t>Barley</t>
  </si>
  <si>
    <t>Maize</t>
  </si>
  <si>
    <t>Sorghum</t>
  </si>
  <si>
    <t xml:space="preserve">Rice, Thai 5% </t>
  </si>
  <si>
    <t xml:space="preserve">Rice, Thai 25% </t>
  </si>
  <si>
    <t>Rice, Thai A.1</t>
  </si>
  <si>
    <t>Rice, Viet Namese 5%</t>
  </si>
  <si>
    <t>Wheat, US SRW</t>
  </si>
  <si>
    <t>Wheat, US HRW</t>
  </si>
  <si>
    <t>Banana, Europe</t>
  </si>
  <si>
    <t>Banana, US</t>
  </si>
  <si>
    <t>Orange</t>
  </si>
  <si>
    <t>Beef **</t>
  </si>
  <si>
    <t>Chicken **</t>
  </si>
  <si>
    <t>Lamb **</t>
  </si>
  <si>
    <t>Shrimps, Mexican</t>
  </si>
  <si>
    <t>Sugar, EU</t>
  </si>
  <si>
    <t>Sugar, US</t>
  </si>
  <si>
    <t>Sugar, world</t>
  </si>
  <si>
    <t>Tobacco, US import u.v.</t>
  </si>
  <si>
    <t>Logs, Cameroon</t>
  </si>
  <si>
    <t>Logs, Malaysian</t>
  </si>
  <si>
    <t>Sawnwood, Cameroon</t>
  </si>
  <si>
    <t>Sawnwood, Malaysian</t>
  </si>
  <si>
    <t>Plywood</t>
  </si>
  <si>
    <t>Cotton, A Index</t>
  </si>
  <si>
    <t>Rubber, TSR20 **</t>
  </si>
  <si>
    <t>Rubber, RSS3</t>
  </si>
  <si>
    <t>Phosphate rock</t>
  </si>
  <si>
    <t>DAP</t>
  </si>
  <si>
    <t>TSP</t>
  </si>
  <si>
    <t xml:space="preserve">Urea </t>
  </si>
  <si>
    <t>Potassium chloride **</t>
  </si>
  <si>
    <t>Aluminum</t>
  </si>
  <si>
    <t>Iron ore, cfr spot</t>
  </si>
  <si>
    <t>Copper</t>
  </si>
  <si>
    <t>Lead</t>
  </si>
  <si>
    <t>Tin</t>
  </si>
  <si>
    <t>Nickel</t>
  </si>
  <si>
    <t>Zinc</t>
  </si>
  <si>
    <t>Gold</t>
  </si>
  <si>
    <t>Platinum</t>
  </si>
  <si>
    <t>Silver</t>
  </si>
  <si>
    <t>($/bbl)</t>
  </si>
  <si>
    <t>($/mt)</t>
  </si>
  <si>
    <t>($/mmbtu)</t>
  </si>
  <si>
    <t>(2010=100)</t>
  </si>
  <si>
    <t>($/kg)</t>
  </si>
  <si>
    <t>($/cubic meter)</t>
  </si>
  <si>
    <t>(cents/sheet)</t>
  </si>
  <si>
    <t>($/dmtu)</t>
  </si>
  <si>
    <t>($/troy oz)</t>
  </si>
  <si>
    <t>1960M01</t>
  </si>
  <si>
    <t>…</t>
  </si>
  <si>
    <t>...</t>
  </si>
  <si>
    <t>1960M02</t>
  </si>
  <si>
    <t>1960M03</t>
  </si>
  <si>
    <t>1960M04</t>
  </si>
  <si>
    <t>1960M05</t>
  </si>
  <si>
    <t>1960M06</t>
  </si>
  <si>
    <t>1960M07</t>
  </si>
  <si>
    <t>1960M08</t>
  </si>
  <si>
    <t>1960M09</t>
  </si>
  <si>
    <t>1960M10</t>
  </si>
  <si>
    <t>1960M11</t>
  </si>
  <si>
    <t>1960M12</t>
  </si>
  <si>
    <t>1961M01</t>
  </si>
  <si>
    <t>1961M02</t>
  </si>
  <si>
    <t>1961M03</t>
  </si>
  <si>
    <t>1961M04</t>
  </si>
  <si>
    <t>1961M05</t>
  </si>
  <si>
    <t>1961M06</t>
  </si>
  <si>
    <t>1961M07</t>
  </si>
  <si>
    <t>1961M08</t>
  </si>
  <si>
    <t>1961M09</t>
  </si>
  <si>
    <t>1961M10</t>
  </si>
  <si>
    <t>1961M11</t>
  </si>
  <si>
    <t>1961M12</t>
  </si>
  <si>
    <t>1962M01</t>
  </si>
  <si>
    <t>1962M02</t>
  </si>
  <si>
    <t>1962M03</t>
  </si>
  <si>
    <t>1962M04</t>
  </si>
  <si>
    <t>1962M05</t>
  </si>
  <si>
    <t>1962M06</t>
  </si>
  <si>
    <t>1962M07</t>
  </si>
  <si>
    <t>1962M08</t>
  </si>
  <si>
    <t>1962M09</t>
  </si>
  <si>
    <t>1962M10</t>
  </si>
  <si>
    <t>1962M11</t>
  </si>
  <si>
    <t>1962M12</t>
  </si>
  <si>
    <t>1963M01</t>
  </si>
  <si>
    <t>1963M02</t>
  </si>
  <si>
    <t>1963M03</t>
  </si>
  <si>
    <t>1963M04</t>
  </si>
  <si>
    <t>1963M05</t>
  </si>
  <si>
    <t>1963M06</t>
  </si>
  <si>
    <t>1963M07</t>
  </si>
  <si>
    <t>1963M08</t>
  </si>
  <si>
    <t>1963M09</t>
  </si>
  <si>
    <t>1963M10</t>
  </si>
  <si>
    <t>1963M11</t>
  </si>
  <si>
    <t>1963M12</t>
  </si>
  <si>
    <t>1964M01</t>
  </si>
  <si>
    <t>1964M02</t>
  </si>
  <si>
    <t>1964M03</t>
  </si>
  <si>
    <t>1964M04</t>
  </si>
  <si>
    <t>1964M05</t>
  </si>
  <si>
    <t>1964M06</t>
  </si>
  <si>
    <t>1964M07</t>
  </si>
  <si>
    <t>1964M08</t>
  </si>
  <si>
    <t>1964M09</t>
  </si>
  <si>
    <t>1964M10</t>
  </si>
  <si>
    <t>1964M11</t>
  </si>
  <si>
    <t>1964M12</t>
  </si>
  <si>
    <t>1965M01</t>
  </si>
  <si>
    <t>1965M02</t>
  </si>
  <si>
    <t>1965M03</t>
  </si>
  <si>
    <t>1965M04</t>
  </si>
  <si>
    <t>1965M05</t>
  </si>
  <si>
    <t>1965M06</t>
  </si>
  <si>
    <t>1965M07</t>
  </si>
  <si>
    <t>1965M08</t>
  </si>
  <si>
    <t>1965M09</t>
  </si>
  <si>
    <t>1965M10</t>
  </si>
  <si>
    <t>1965M11</t>
  </si>
  <si>
    <t>1965M12</t>
  </si>
  <si>
    <t>1966M01</t>
  </si>
  <si>
    <t>1966M02</t>
  </si>
  <si>
    <t>1966M03</t>
  </si>
  <si>
    <t>1966M04</t>
  </si>
  <si>
    <t>1966M05</t>
  </si>
  <si>
    <t>1966M06</t>
  </si>
  <si>
    <t>1966M07</t>
  </si>
  <si>
    <t>1966M08</t>
  </si>
  <si>
    <t>1966M09</t>
  </si>
  <si>
    <t>1966M10</t>
  </si>
  <si>
    <t>1966M11</t>
  </si>
  <si>
    <t>1966M12</t>
  </si>
  <si>
    <t>1967M01</t>
  </si>
  <si>
    <t>1967M02</t>
  </si>
  <si>
    <t>1967M03</t>
  </si>
  <si>
    <t>1967M04</t>
  </si>
  <si>
    <t>1967M05</t>
  </si>
  <si>
    <t>1967M06</t>
  </si>
  <si>
    <t>1967M07</t>
  </si>
  <si>
    <t>1967M08</t>
  </si>
  <si>
    <t>1967M09</t>
  </si>
  <si>
    <t>1967M10</t>
  </si>
  <si>
    <t>1967M11</t>
  </si>
  <si>
    <t>1967M12</t>
  </si>
  <si>
    <t>1968M01</t>
  </si>
  <si>
    <t>1968M02</t>
  </si>
  <si>
    <t>1968M03</t>
  </si>
  <si>
    <t>1968M04</t>
  </si>
  <si>
    <t>1968M05</t>
  </si>
  <si>
    <t>1968M06</t>
  </si>
  <si>
    <t>1968M07</t>
  </si>
  <si>
    <t>1968M08</t>
  </si>
  <si>
    <t>1968M09</t>
  </si>
  <si>
    <t>1968M10</t>
  </si>
  <si>
    <t>1968M11</t>
  </si>
  <si>
    <t>1968M12</t>
  </si>
  <si>
    <t>1969M01</t>
  </si>
  <si>
    <t>1969M02</t>
  </si>
  <si>
    <t>1969M03</t>
  </si>
  <si>
    <t>1969M04</t>
  </si>
  <si>
    <t>1969M05</t>
  </si>
  <si>
    <t>1969M06</t>
  </si>
  <si>
    <t>1969M07</t>
  </si>
  <si>
    <t>1969M08</t>
  </si>
  <si>
    <t>1969M09</t>
  </si>
  <si>
    <t>1969M10</t>
  </si>
  <si>
    <t>1969M11</t>
  </si>
  <si>
    <t>1969M12</t>
  </si>
  <si>
    <t>1970M01</t>
  </si>
  <si>
    <t>1970M02</t>
  </si>
  <si>
    <t>1970M03</t>
  </si>
  <si>
    <t>1970M04</t>
  </si>
  <si>
    <t>1970M05</t>
  </si>
  <si>
    <t>1970M06</t>
  </si>
  <si>
    <t>1970M07</t>
  </si>
  <si>
    <t>1970M08</t>
  </si>
  <si>
    <t>1970M09</t>
  </si>
  <si>
    <t>1970M10</t>
  </si>
  <si>
    <t>1970M11</t>
  </si>
  <si>
    <t>1970M12</t>
  </si>
  <si>
    <t>1971M01</t>
  </si>
  <si>
    <t>1971M02</t>
  </si>
  <si>
    <t>1971M03</t>
  </si>
  <si>
    <t>1971M04</t>
  </si>
  <si>
    <t>1971M05</t>
  </si>
  <si>
    <t>1971M06</t>
  </si>
  <si>
    <t>1971M07</t>
  </si>
  <si>
    <t>1971M08</t>
  </si>
  <si>
    <t>1971M09</t>
  </si>
  <si>
    <t>1971M10</t>
  </si>
  <si>
    <t>1971M11</t>
  </si>
  <si>
    <t>1971M12</t>
  </si>
  <si>
    <t>1972M01</t>
  </si>
  <si>
    <t>1972M02</t>
  </si>
  <si>
    <t>1972M03</t>
  </si>
  <si>
    <t>1972M04</t>
  </si>
  <si>
    <t>1972M05</t>
  </si>
  <si>
    <t>1972M06</t>
  </si>
  <si>
    <t>1972M07</t>
  </si>
  <si>
    <t>1972M08</t>
  </si>
  <si>
    <t>1972M09</t>
  </si>
  <si>
    <t>1972M10</t>
  </si>
  <si>
    <t>1972M11</t>
  </si>
  <si>
    <t>1972M12</t>
  </si>
  <si>
    <t>1973M01</t>
  </si>
  <si>
    <t>1973M02</t>
  </si>
  <si>
    <t>1973M03</t>
  </si>
  <si>
    <t>1973M04</t>
  </si>
  <si>
    <t>1973M05</t>
  </si>
  <si>
    <t>1973M06</t>
  </si>
  <si>
    <t>1973M07</t>
  </si>
  <si>
    <t>1973M08</t>
  </si>
  <si>
    <t>1973M09</t>
  </si>
  <si>
    <t>1973M10</t>
  </si>
  <si>
    <t>1973M11</t>
  </si>
  <si>
    <t>1973M12</t>
  </si>
  <si>
    <t>1974M01</t>
  </si>
  <si>
    <t>1974M02</t>
  </si>
  <si>
    <t>1974M03</t>
  </si>
  <si>
    <t>1974M04</t>
  </si>
  <si>
    <t>1974M05</t>
  </si>
  <si>
    <t>1974M06</t>
  </si>
  <si>
    <t>1974M07</t>
  </si>
  <si>
    <t>1974M08</t>
  </si>
  <si>
    <t>1974M09</t>
  </si>
  <si>
    <t>1974M10</t>
  </si>
  <si>
    <t>1974M11</t>
  </si>
  <si>
    <t>1974M12</t>
  </si>
  <si>
    <t>1975M01</t>
  </si>
  <si>
    <t>1975M02</t>
  </si>
  <si>
    <t>1975M03</t>
  </si>
  <si>
    <t>1975M04</t>
  </si>
  <si>
    <t>1975M05</t>
  </si>
  <si>
    <t>1975M06</t>
  </si>
  <si>
    <t>1975M07</t>
  </si>
  <si>
    <t>1975M08</t>
  </si>
  <si>
    <t>1975M09</t>
  </si>
  <si>
    <t>1975M10</t>
  </si>
  <si>
    <t>1975M11</t>
  </si>
  <si>
    <t>1975M12</t>
  </si>
  <si>
    <t>1976M01</t>
  </si>
  <si>
    <t>1976M02</t>
  </si>
  <si>
    <t>1976M03</t>
  </si>
  <si>
    <t>1976M04</t>
  </si>
  <si>
    <t>1976M05</t>
  </si>
  <si>
    <t>1976M06</t>
  </si>
  <si>
    <t>1976M07</t>
  </si>
  <si>
    <t>1976M08</t>
  </si>
  <si>
    <t>1976M09</t>
  </si>
  <si>
    <t>1976M10</t>
  </si>
  <si>
    <t>1976M11</t>
  </si>
  <si>
    <t>1976M12</t>
  </si>
  <si>
    <t>1977M01</t>
  </si>
  <si>
    <t>1977M02</t>
  </si>
  <si>
    <t>1977M03</t>
  </si>
  <si>
    <t>1977M04</t>
  </si>
  <si>
    <t>1977M05</t>
  </si>
  <si>
    <t>1977M06</t>
  </si>
  <si>
    <t>1977M07</t>
  </si>
  <si>
    <t>1977M08</t>
  </si>
  <si>
    <t>1977M09</t>
  </si>
  <si>
    <t>1977M10</t>
  </si>
  <si>
    <t>1977M11</t>
  </si>
  <si>
    <t>1977M12</t>
  </si>
  <si>
    <t>1978M01</t>
  </si>
  <si>
    <t>1978M02</t>
  </si>
  <si>
    <t>1978M03</t>
  </si>
  <si>
    <t>1978M04</t>
  </si>
  <si>
    <t>1978M05</t>
  </si>
  <si>
    <t>1978M06</t>
  </si>
  <si>
    <t>1978M07</t>
  </si>
  <si>
    <t>1978M08</t>
  </si>
  <si>
    <t>1978M09</t>
  </si>
  <si>
    <t>1978M10</t>
  </si>
  <si>
    <t>1978M11</t>
  </si>
  <si>
    <t>1978M12</t>
  </si>
  <si>
    <t>1979M01</t>
  </si>
  <si>
    <t>1979M02</t>
  </si>
  <si>
    <t>1979M03</t>
  </si>
  <si>
    <t>1979M04</t>
  </si>
  <si>
    <t>1979M05</t>
  </si>
  <si>
    <t>1979M06</t>
  </si>
  <si>
    <t>1979M07</t>
  </si>
  <si>
    <t>1979M08</t>
  </si>
  <si>
    <t>1979M09</t>
  </si>
  <si>
    <t>1979M10</t>
  </si>
  <si>
    <t>1979M11</t>
  </si>
  <si>
    <t>1979M12</t>
  </si>
  <si>
    <t>1980M01</t>
  </si>
  <si>
    <t>1980M02</t>
  </si>
  <si>
    <t>1980M03</t>
  </si>
  <si>
    <t>1980M04</t>
  </si>
  <si>
    <t>1980M05</t>
  </si>
  <si>
    <t>1980M06</t>
  </si>
  <si>
    <t>1980M07</t>
  </si>
  <si>
    <t>1980M08</t>
  </si>
  <si>
    <t>1980M09</t>
  </si>
  <si>
    <t>1980M10</t>
  </si>
  <si>
    <t>1980M11</t>
  </si>
  <si>
    <t>1980M12</t>
  </si>
  <si>
    <t>1981M01</t>
  </si>
  <si>
    <t>1981M02</t>
  </si>
  <si>
    <t>1981M03</t>
  </si>
  <si>
    <t>1981M04</t>
  </si>
  <si>
    <t>1981M05</t>
  </si>
  <si>
    <t>1981M06</t>
  </si>
  <si>
    <t>1981M07</t>
  </si>
  <si>
    <t>1981M08</t>
  </si>
  <si>
    <t>1981M09</t>
  </si>
  <si>
    <t>1981M10</t>
  </si>
  <si>
    <t>1981M11</t>
  </si>
  <si>
    <t>1981M12</t>
  </si>
  <si>
    <t>1982M01</t>
  </si>
  <si>
    <t>1982M02</t>
  </si>
  <si>
    <t>1982M03</t>
  </si>
  <si>
    <t>1982M04</t>
  </si>
  <si>
    <t>1982M05</t>
  </si>
  <si>
    <t>1982M06</t>
  </si>
  <si>
    <t>1982M07</t>
  </si>
  <si>
    <t>1982M08</t>
  </si>
  <si>
    <t>1982M09</t>
  </si>
  <si>
    <t>1982M10</t>
  </si>
  <si>
    <t>1982M11</t>
  </si>
  <si>
    <t>1982M12</t>
  </si>
  <si>
    <t>1983M01</t>
  </si>
  <si>
    <t>1983M02</t>
  </si>
  <si>
    <t>1983M03</t>
  </si>
  <si>
    <t>1983M04</t>
  </si>
  <si>
    <t>1983M05</t>
  </si>
  <si>
    <t>1983M06</t>
  </si>
  <si>
    <t>1983M07</t>
  </si>
  <si>
    <t>1983M08</t>
  </si>
  <si>
    <t>1983M09</t>
  </si>
  <si>
    <t>1983M10</t>
  </si>
  <si>
    <t>1983M11</t>
  </si>
  <si>
    <t>1983M12</t>
  </si>
  <si>
    <t>1984M01</t>
  </si>
  <si>
    <t>1984M02</t>
  </si>
  <si>
    <t>1984M03</t>
  </si>
  <si>
    <t>1984M04</t>
  </si>
  <si>
    <t>1984M05</t>
  </si>
  <si>
    <t>1984M06</t>
  </si>
  <si>
    <t>1984M07</t>
  </si>
  <si>
    <t>1984M08</t>
  </si>
  <si>
    <t>1984M09</t>
  </si>
  <si>
    <t>1984M10</t>
  </si>
  <si>
    <t>1984M11</t>
  </si>
  <si>
    <t>1984M12</t>
  </si>
  <si>
    <t>1985M01</t>
  </si>
  <si>
    <t>1985M02</t>
  </si>
  <si>
    <t>1985M03</t>
  </si>
  <si>
    <t>1985M04</t>
  </si>
  <si>
    <t>1985M05</t>
  </si>
  <si>
    <t>1985M06</t>
  </si>
  <si>
    <t>1985M07</t>
  </si>
  <si>
    <t>1985M08</t>
  </si>
  <si>
    <t>1985M09</t>
  </si>
  <si>
    <t>1985M10</t>
  </si>
  <si>
    <t>1985M11</t>
  </si>
  <si>
    <t>1985M12</t>
  </si>
  <si>
    <t>1986M01</t>
  </si>
  <si>
    <t>1986M02</t>
  </si>
  <si>
    <t>1986M03</t>
  </si>
  <si>
    <t>1986M04</t>
  </si>
  <si>
    <t>1986M05</t>
  </si>
  <si>
    <t>1986M06</t>
  </si>
  <si>
    <t>1986M07</t>
  </si>
  <si>
    <t>1986M08</t>
  </si>
  <si>
    <t>1986M09</t>
  </si>
  <si>
    <t>1986M10</t>
  </si>
  <si>
    <t>1986M11</t>
  </si>
  <si>
    <t>1986M12</t>
  </si>
  <si>
    <t>1987M01</t>
  </si>
  <si>
    <t>1987M02</t>
  </si>
  <si>
    <t>1987M03</t>
  </si>
  <si>
    <t>1987M04</t>
  </si>
  <si>
    <t>1987M05</t>
  </si>
  <si>
    <t>1987M06</t>
  </si>
  <si>
    <t>1987M07</t>
  </si>
  <si>
    <t>1987M08</t>
  </si>
  <si>
    <t>1987M09</t>
  </si>
  <si>
    <t>1987M10</t>
  </si>
  <si>
    <t>1987M11</t>
  </si>
  <si>
    <t>1987M12</t>
  </si>
  <si>
    <t>1988M01</t>
  </si>
  <si>
    <t>1988M02</t>
  </si>
  <si>
    <t>1988M03</t>
  </si>
  <si>
    <t>1988M04</t>
  </si>
  <si>
    <t>1988M05</t>
  </si>
  <si>
    <t>1988M06</t>
  </si>
  <si>
    <t>1988M07</t>
  </si>
  <si>
    <t>1988M08</t>
  </si>
  <si>
    <t>1988M09</t>
  </si>
  <si>
    <t>1988M10</t>
  </si>
  <si>
    <t>1988M11</t>
  </si>
  <si>
    <t>1988M12</t>
  </si>
  <si>
    <t>1989M01</t>
  </si>
  <si>
    <t>1989M02</t>
  </si>
  <si>
    <t>1989M03</t>
  </si>
  <si>
    <t>1989M04</t>
  </si>
  <si>
    <t>1989M05</t>
  </si>
  <si>
    <t>1989M06</t>
  </si>
  <si>
    <t>1989M07</t>
  </si>
  <si>
    <t>1989M08</t>
  </si>
  <si>
    <t>1989M09</t>
  </si>
  <si>
    <t>1989M10</t>
  </si>
  <si>
    <t>1989M11</t>
  </si>
  <si>
    <t>1989M12</t>
  </si>
  <si>
    <t>1990M01</t>
  </si>
  <si>
    <t>1990M02</t>
  </si>
  <si>
    <t>1990M03</t>
  </si>
  <si>
    <t>1990M04</t>
  </si>
  <si>
    <t>1990M05</t>
  </si>
  <si>
    <t>1990M06</t>
  </si>
  <si>
    <t>1990M07</t>
  </si>
  <si>
    <t>1990M08</t>
  </si>
  <si>
    <t>1990M09</t>
  </si>
  <si>
    <t>1990M10</t>
  </si>
  <si>
    <t>1990M11</t>
  </si>
  <si>
    <t>1990M12</t>
  </si>
  <si>
    <t>1991M01</t>
  </si>
  <si>
    <t>1991M02</t>
  </si>
  <si>
    <t>1991M03</t>
  </si>
  <si>
    <t>1991M04</t>
  </si>
  <si>
    <t>1991M05</t>
  </si>
  <si>
    <t>1991M06</t>
  </si>
  <si>
    <t>1991M07</t>
  </si>
  <si>
    <t>1991M08</t>
  </si>
  <si>
    <t>1991M09</t>
  </si>
  <si>
    <t>1991M10</t>
  </si>
  <si>
    <t>1991M11</t>
  </si>
  <si>
    <t>1991M12</t>
  </si>
  <si>
    <t>1992M01</t>
  </si>
  <si>
    <t>1992M02</t>
  </si>
  <si>
    <t>1992M03</t>
  </si>
  <si>
    <t>1992M04</t>
  </si>
  <si>
    <t>1992M05</t>
  </si>
  <si>
    <t>1992M06</t>
  </si>
  <si>
    <t>1992M07</t>
  </si>
  <si>
    <t>1992M08</t>
  </si>
  <si>
    <t>1992M09</t>
  </si>
  <si>
    <t>1992M10</t>
  </si>
  <si>
    <t>1992M11</t>
  </si>
  <si>
    <t>1992M12</t>
  </si>
  <si>
    <t>1993M01</t>
  </si>
  <si>
    <t>1993M02</t>
  </si>
  <si>
    <t>1993M03</t>
  </si>
  <si>
    <t>1993M04</t>
  </si>
  <si>
    <t>1993M05</t>
  </si>
  <si>
    <t>1993M06</t>
  </si>
  <si>
    <t>1993M07</t>
  </si>
  <si>
    <t>1993M08</t>
  </si>
  <si>
    <t>1993M09</t>
  </si>
  <si>
    <t>1993M10</t>
  </si>
  <si>
    <t>1993M11</t>
  </si>
  <si>
    <t>1993M12</t>
  </si>
  <si>
    <t>1994M01</t>
  </si>
  <si>
    <t>1994M02</t>
  </si>
  <si>
    <t>1994M03</t>
  </si>
  <si>
    <t>1994M04</t>
  </si>
  <si>
    <t>1994M05</t>
  </si>
  <si>
    <t>1994M06</t>
  </si>
  <si>
    <t>1994M07</t>
  </si>
  <si>
    <t>1994M08</t>
  </si>
  <si>
    <t>1994M09</t>
  </si>
  <si>
    <t>1994M10</t>
  </si>
  <si>
    <t>1994M11</t>
  </si>
  <si>
    <t>1994M12</t>
  </si>
  <si>
    <t>1995M01</t>
  </si>
  <si>
    <t>1995M02</t>
  </si>
  <si>
    <t>1995M03</t>
  </si>
  <si>
    <t>1995M04</t>
  </si>
  <si>
    <t>1995M05</t>
  </si>
  <si>
    <t>1995M06</t>
  </si>
  <si>
    <t>1995M07</t>
  </si>
  <si>
    <t>1995M08</t>
  </si>
  <si>
    <t>1995M09</t>
  </si>
  <si>
    <t>1995M10</t>
  </si>
  <si>
    <t>1995M11</t>
  </si>
  <si>
    <t>1995M12</t>
  </si>
  <si>
    <t>1996M01</t>
  </si>
  <si>
    <t>1996M02</t>
  </si>
  <si>
    <t>1996M03</t>
  </si>
  <si>
    <t>1996M04</t>
  </si>
  <si>
    <t>1996M05</t>
  </si>
  <si>
    <t>1996M06</t>
  </si>
  <si>
    <t>1996M07</t>
  </si>
  <si>
    <t>1996M08</t>
  </si>
  <si>
    <t>1996M09</t>
  </si>
  <si>
    <t>1996M10</t>
  </si>
  <si>
    <t>1996M11</t>
  </si>
  <si>
    <t>1996M12</t>
  </si>
  <si>
    <t>1997M01</t>
  </si>
  <si>
    <t>1997M02</t>
  </si>
  <si>
    <t>1997M03</t>
  </si>
  <si>
    <t>1997M04</t>
  </si>
  <si>
    <t>1997M05</t>
  </si>
  <si>
    <t>1997M06</t>
  </si>
  <si>
    <t>1997M07</t>
  </si>
  <si>
    <t>1997M08</t>
  </si>
  <si>
    <t>1997M09</t>
  </si>
  <si>
    <t>1997M10</t>
  </si>
  <si>
    <t>1997M11</t>
  </si>
  <si>
    <t>1997M12</t>
  </si>
  <si>
    <t>1998M01</t>
  </si>
  <si>
    <t>1998M02</t>
  </si>
  <si>
    <t>1998M03</t>
  </si>
  <si>
    <t>1998M04</t>
  </si>
  <si>
    <t>1998M05</t>
  </si>
  <si>
    <t>1998M06</t>
  </si>
  <si>
    <t>1998M07</t>
  </si>
  <si>
    <t>1998M08</t>
  </si>
  <si>
    <t>1998M09</t>
  </si>
  <si>
    <t>1998M10</t>
  </si>
  <si>
    <t>1998M11</t>
  </si>
  <si>
    <t>1998M12</t>
  </si>
  <si>
    <t>1999M01</t>
  </si>
  <si>
    <t>1999M02</t>
  </si>
  <si>
    <t>1999M03</t>
  </si>
  <si>
    <t>1999M04</t>
  </si>
  <si>
    <t>1999M05</t>
  </si>
  <si>
    <t>1999M06</t>
  </si>
  <si>
    <t>1999M07</t>
  </si>
  <si>
    <t>1999M08</t>
  </si>
  <si>
    <t>1999M09</t>
  </si>
  <si>
    <t>1999M10</t>
  </si>
  <si>
    <t>1999M11</t>
  </si>
  <si>
    <t>1999M12</t>
  </si>
  <si>
    <t>2000M01</t>
  </si>
  <si>
    <t>2000M02</t>
  </si>
  <si>
    <t>2000M03</t>
  </si>
  <si>
    <t>2000M04</t>
  </si>
  <si>
    <t>2000M05</t>
  </si>
  <si>
    <t>2000M06</t>
  </si>
  <si>
    <t>2000M07</t>
  </si>
  <si>
    <t>2000M08</t>
  </si>
  <si>
    <t>2000M09</t>
  </si>
  <si>
    <t>2000M10</t>
  </si>
  <si>
    <t>2000M11</t>
  </si>
  <si>
    <t>2000M12</t>
  </si>
  <si>
    <t>2001M01</t>
  </si>
  <si>
    <t>2001M02</t>
  </si>
  <si>
    <t>2001M03</t>
  </si>
  <si>
    <t>2001M04</t>
  </si>
  <si>
    <t>2001M05</t>
  </si>
  <si>
    <t>2001M06</t>
  </si>
  <si>
    <t>2001M07</t>
  </si>
  <si>
    <t>2001M08</t>
  </si>
  <si>
    <t>2001M09</t>
  </si>
  <si>
    <t>2001M10</t>
  </si>
  <si>
    <t>2001M11</t>
  </si>
  <si>
    <t>2001M12</t>
  </si>
  <si>
    <t>2002M01</t>
  </si>
  <si>
    <t>2002M02</t>
  </si>
  <si>
    <t>2002M03</t>
  </si>
  <si>
    <t>2002M04</t>
  </si>
  <si>
    <t>2002M05</t>
  </si>
  <si>
    <t>2002M06</t>
  </si>
  <si>
    <t>2002M07</t>
  </si>
  <si>
    <t>2002M08</t>
  </si>
  <si>
    <t>2002M09</t>
  </si>
  <si>
    <t>2002M10</t>
  </si>
  <si>
    <t>2002M11</t>
  </si>
  <si>
    <t>2002M12</t>
  </si>
  <si>
    <t>2003M01</t>
  </si>
  <si>
    <t>2003M02</t>
  </si>
  <si>
    <t>2003M03</t>
  </si>
  <si>
    <t>2003M04</t>
  </si>
  <si>
    <t>2003M05</t>
  </si>
  <si>
    <t>2003M06</t>
  </si>
  <si>
    <t>2003M07</t>
  </si>
  <si>
    <t>2003M08</t>
  </si>
  <si>
    <t>2003M09</t>
  </si>
  <si>
    <t>2003M10</t>
  </si>
  <si>
    <t>2003M11</t>
  </si>
  <si>
    <t>2003M12</t>
  </si>
  <si>
    <t>2004M01</t>
  </si>
  <si>
    <t>2004M02</t>
  </si>
  <si>
    <t>2004M03</t>
  </si>
  <si>
    <t>2004M04</t>
  </si>
  <si>
    <t>2004M05</t>
  </si>
  <si>
    <t>2004M06</t>
  </si>
  <si>
    <t>2004M07</t>
  </si>
  <si>
    <t>2004M08</t>
  </si>
  <si>
    <t>2004M09</t>
  </si>
  <si>
    <t>2004M10</t>
  </si>
  <si>
    <t>2004M11</t>
  </si>
  <si>
    <t>2004M12</t>
  </si>
  <si>
    <t>2005M01</t>
  </si>
  <si>
    <t>2005M02</t>
  </si>
  <si>
    <t>2005M03</t>
  </si>
  <si>
    <t>2005M04</t>
  </si>
  <si>
    <t>2005M05</t>
  </si>
  <si>
    <t>2005M06</t>
  </si>
  <si>
    <t>2005M07</t>
  </si>
  <si>
    <t>2005M08</t>
  </si>
  <si>
    <t>2005M09</t>
  </si>
  <si>
    <t>2005M10</t>
  </si>
  <si>
    <t>2005M11</t>
  </si>
  <si>
    <t>2005M12</t>
  </si>
  <si>
    <t>2006M01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</si>
  <si>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</si>
  <si>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</si>
  <si>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</si>
  <si>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</si>
  <si>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</si>
  <si>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</si>
  <si>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</si>
  <si>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</si>
  <si>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</si>
  <si>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</si>
  <si>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</si>
  <si>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2007M01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</si>
  <si>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</si>
  <si>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</si>
  <si>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</si>
  <si>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</si>
  <si>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</si>
  <si>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</si>
  <si>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</si>
  <si>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</si>
  <si>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</si>
  <si>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</si>
  <si>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</si>
  <si>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2008M01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</si>
  <si>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</si>
  <si>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</si>
  <si>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</si>
  <si>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</si>
  <si>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</si>
  <si>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</si>
  <si>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</si>
  <si>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</si>
  <si>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</si>
  <si>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</si>
  <si>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</si>
  <si>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2009M01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</si>
  <si>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</si>
  <si>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</si>
  <si>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</si>
  <si>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</si>
  <si>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</si>
  <si>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</si>
  <si>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</si>
  <si>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</si>
  <si>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</si>
  <si>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</si>
  <si>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</si>
  <si>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</si>
  <si>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</si>
  <si>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</si>
  <si>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</si>
  <si>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</si>
  <si>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</si>
  <si>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</si>
  <si>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</si>
  <si>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</si>
  <si>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</si>
  <si>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</si>
  <si>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</si>
  <si>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</si>
  <si>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</si>
  <si>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</si>
  <si>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</si>
  <si>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</si>
  <si>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</si>
  <si>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</si>
  <si>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</si>
  <si>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</si>
  <si>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</si>
  <si>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</si>
  <si>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</si>
  <si>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</si>
  <si>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</si>
  <si>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</si>
  <si>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</si>
  <si>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</si>
  <si>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</si>
  <si>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</si>
  <si>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</si>
  <si>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</si>
  <si>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</si>
  <si>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</si>
  <si>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</si>
  <si>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2013M01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</si>
  <si>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</si>
  <si>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</si>
  <si>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</si>
  <si>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</si>
  <si>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</si>
  <si>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</si>
  <si>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</si>
  <si>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</si>
  <si>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</si>
  <si>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</si>
  <si>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</si>
  <si>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2014M01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</si>
  <si>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</si>
  <si>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</si>
  <si>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</si>
  <si>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</si>
  <si>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</si>
  <si>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</si>
  <si>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</si>
  <si>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</si>
  <si>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</si>
  <si>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</si>
  <si>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</si>
  <si>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</si>
  <si>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</si>
  <si>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</si>
  <si>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</si>
  <si>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</si>
  <si>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</si>
  <si>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</si>
  <si>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</si>
  <si>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</si>
  <si>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</si>
  <si>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</si>
  <si>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</si>
  <si>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</si>
  <si>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</si>
  <si>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</si>
  <si>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</si>
  <si>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</si>
  <si>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</si>
  <si>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</si>
  <si>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</si>
  <si>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</si>
  <si>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</si>
  <si>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</si>
  <si>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</si>
  <si>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</si>
  <si>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</si>
  <si>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</si>
  <si>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</si>
  <si>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</si>
  <si>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</si>
  <si>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</si>
  <si>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</si>
  <si>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</si>
  <si>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</si>
  <si>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</si>
  <si>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</si>
  <si>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</si>
  <si>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</si>
  <si>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</si>
  <si>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</si>
  <si>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</si>
  <si>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</si>
  <si>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</si>
  <si>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</si>
  <si>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</si>
  <si>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</si>
  <si>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</si>
  <si>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</si>
  <si>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</si>
  <si>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</si>
  <si>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</si>
  <si>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</si>
  <si>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</si>
  <si>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</si>
  <si>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</si>
  <si>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</si>
  <si>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</si>
  <si>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</si>
  <si>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</si>
  <si>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</si>
  <si>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</si>
  <si>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</si>
  <si>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</si>
  <si>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</si>
  <si>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</si>
  <si>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</si>
  <si>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</si>
  <si>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</si>
  <si>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</si>
  <si>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</si>
  <si>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</si>
  <si>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</si>
  <si>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</si>
  <si>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</si>
  <si>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</si>
  <si>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</si>
  <si>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</si>
  <si>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</si>
  <si>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</si>
  <si>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</si>
  <si>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</si>
  <si>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</si>
  <si>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</si>
  <si>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</si>
  <si>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</si>
  <si>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</si>
  <si>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</si>
  <si>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</si>
  <si>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</si>
  <si>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</si>
  <si>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</si>
  <si>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</si>
  <si>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</si>
  <si>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</si>
  <si>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</si>
  <si>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</si>
  <si>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</si>
  <si>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</si>
  <si>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</si>
  <si>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</si>
  <si>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</si>
  <si>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</si>
  <si>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</si>
  <si>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</si>
  <si>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</si>
  <si>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</si>
  <si>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</si>
  <si>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</si>
  <si>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Reported DSCR</t>
  </si>
  <si>
    <t>Add: Debt Draws</t>
  </si>
  <si>
    <t>Equity Cash Flow</t>
  </si>
  <si>
    <t>x</t>
  </si>
  <si>
    <t>Operating Cash Flow</t>
  </si>
  <si>
    <t>Draw Period</t>
  </si>
  <si>
    <t>BBL</t>
  </si>
  <si>
    <t>MT</t>
  </si>
  <si>
    <t>Draw Percent of Capital Expenditures</t>
  </si>
  <si>
    <t>Flag</t>
  </si>
  <si>
    <t xml:space="preserve">Debt Draw </t>
  </si>
  <si>
    <t>Opening Balance</t>
  </si>
  <si>
    <t>Add: Debt Draw</t>
  </si>
  <si>
    <t xml:space="preserve">Less: Repayment </t>
  </si>
  <si>
    <t>Closing Balance</t>
  </si>
  <si>
    <t>Less: DSRA Requirement</t>
  </si>
  <si>
    <t>Total Funding Requirements</t>
  </si>
  <si>
    <t>Equity IRR</t>
  </si>
  <si>
    <t>Sum</t>
  </si>
  <si>
    <t>Constant</t>
  </si>
  <si>
    <t>Add: Cost of Shipping</t>
  </si>
  <si>
    <t>Base Case Cost to End User</t>
  </si>
  <si>
    <t>Actual Oil Price</t>
  </si>
  <si>
    <t>Break Even Oil Price</t>
  </si>
  <si>
    <t>Oil Price Scenario</t>
  </si>
  <si>
    <t>Scenario</t>
  </si>
  <si>
    <t>Brent</t>
  </si>
  <si>
    <t>LNG</t>
  </si>
  <si>
    <t>Price of NG Realised from Base Case</t>
  </si>
  <si>
    <t>Base Case</t>
  </si>
  <si>
    <t>Actual</t>
  </si>
  <si>
    <t>Sensitivity/Break-Even</t>
  </si>
  <si>
    <t>Natural Gas Prices</t>
  </si>
  <si>
    <t>Equivalent Oil Prices</t>
  </si>
  <si>
    <t>Oil to Gas from Actual</t>
  </si>
  <si>
    <t>Computed End User Price from BE</t>
  </si>
  <si>
    <t>Total Cost to End User in Base Case</t>
  </si>
  <si>
    <t>Transport</t>
  </si>
  <si>
    <t>NPV of Cash Flow</t>
  </si>
  <si>
    <t>Debt</t>
  </si>
  <si>
    <t>PLCR</t>
  </si>
  <si>
    <t>Project IRR</t>
  </si>
  <si>
    <t>Debt IRR</t>
  </si>
  <si>
    <t>Minimum DSCR</t>
  </si>
  <si>
    <t>Interest Rate</t>
  </si>
  <si>
    <t>Break Even Price Oil</t>
  </si>
  <si>
    <t>Transport Margin for User</t>
  </si>
  <si>
    <t>Average Realised Gas Price</t>
  </si>
  <si>
    <t>NPV of Operating Costs</t>
  </si>
  <si>
    <t>NPV of Gas MMBTU Inlet</t>
  </si>
  <si>
    <t xml:space="preserve">Levelise Operating Cost </t>
  </si>
  <si>
    <t>MMBTU</t>
  </si>
  <si>
    <t>Levelised Capital Expenditures</t>
  </si>
  <si>
    <t>Average Equivalent Oil Price</t>
  </si>
  <si>
    <t>LLCR</t>
  </si>
  <si>
    <t>Oil Price</t>
  </si>
  <si>
    <t>Gas Price</t>
  </si>
  <si>
    <t>BBL/MMBTU</t>
  </si>
  <si>
    <t>Total Sources</t>
  </si>
  <si>
    <t>Volumes</t>
  </si>
  <si>
    <t>Assumed Prices</t>
  </si>
  <si>
    <t>Pricing Example</t>
  </si>
  <si>
    <t>Start with Oil Price per Contract</t>
  </si>
  <si>
    <t>Convert to MMBTU</t>
  </si>
  <si>
    <t>Implied MMUBT Price at Customer</t>
  </si>
  <si>
    <t>Subtract Transport Cost</t>
  </si>
  <si>
    <t>Net Gas Price per Unit Sold</t>
  </si>
  <si>
    <t>Losses</t>
  </si>
  <si>
    <t>Total Cash to Equity in USD over Life</t>
  </si>
  <si>
    <t>Equity Invested</t>
  </si>
  <si>
    <t>Realised at Production</t>
  </si>
  <si>
    <t>Operating Cost</t>
  </si>
  <si>
    <t>Operating Cost/Sold Gas</t>
  </si>
  <si>
    <t>Sold Gas</t>
  </si>
  <si>
    <t>Operating Cost Less Other Reveneus/Sold</t>
  </si>
  <si>
    <t>Levelised Operating Cost - Inlet</t>
  </si>
  <si>
    <t>Levelised Capital Cost - Inlet</t>
  </si>
  <si>
    <t>Total Levelised Cost - Inlet</t>
  </si>
  <si>
    <t>Operating Cost Less Other Revenues</t>
  </si>
  <si>
    <t>BBL to MMBTU Conversion</t>
  </si>
  <si>
    <t>Mainly Introduction to Next Case</t>
  </si>
  <si>
    <t>Adjust for Other Revenues</t>
  </si>
  <si>
    <t>Review Risk Analysis and Discussion of Diagram</t>
  </si>
  <si>
    <t>USD Cash Flow</t>
  </si>
  <si>
    <t>USD Billions</t>
  </si>
  <si>
    <t>USD Millions</t>
  </si>
  <si>
    <t>Total Cost to End User</t>
  </si>
  <si>
    <t>Actual Natural Gas to End User from LNG Price</t>
  </si>
  <si>
    <t>Actual Oil Price from Database</t>
  </si>
  <si>
    <t>Actual LNG Price from Database</t>
  </si>
  <si>
    <t>Gas to Oil Ratio</t>
  </si>
  <si>
    <t>Price of LNG to Final User</t>
  </si>
  <si>
    <t>Less: Price of Transport</t>
  </si>
  <si>
    <t>Net Price to Ras Laffan</t>
  </si>
  <si>
    <t>Importance of Parties and Reputation</t>
  </si>
  <si>
    <t>Minimum</t>
  </si>
  <si>
    <t>Operating Cash Flow - Revenues, Expenses and Cap Exp</t>
  </si>
  <si>
    <t>Equivalent Price of Oil to End User</t>
  </si>
  <si>
    <t xml:space="preserve"> </t>
  </si>
  <si>
    <t>Equivalent Price of Gas to End User</t>
  </si>
  <si>
    <t>Actual Cost of LNG in Asia</t>
  </si>
  <si>
    <t>Sources And Uses of Funds</t>
  </si>
  <si>
    <t>Population of Nationals</t>
  </si>
  <si>
    <t>What can you buy</t>
  </si>
  <si>
    <t>World Cup</t>
  </si>
  <si>
    <t>Big Airplane for US President</t>
  </si>
  <si>
    <t>Big Point - Enormus Profits from PF Structure</t>
  </si>
  <si>
    <t>Capital Expenditure</t>
  </si>
  <si>
    <t>Cash Flow Per National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</si>
</sst>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_-* #,##0.00_-;[Red]_(* \(#,##0.00\);_-* &quot;-&quot;??_-;_-@_-"/>
    <numFmt numFmtId="166" formatCode="_(* #,##0_);[Red]_(* \(#,##0\);_(* &quot;-&quot;??_);_(@_)"/>
    <numFmt numFmtId="167" formatCode="&quot;[&quot;@&quot;]&quot;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EE9D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8FFEF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9" tint="-0.2499465926084170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15" fontId="0" fillId="0" borderId="0" xfId="0" applyNumberFormat="1"/>
    <xf numFmtId="10" fontId="0" fillId="0" borderId="0" xfId="0" applyNumberFormat="1"/>
    <xf numFmtId="164" fontId="0" fillId="0" borderId="0" xfId="1" applyNumberFormat="1" applyFont="1"/>
    <xf numFmtId="0" fontId="0" fillId="0" borderId="1" xfId="0" applyBorder="1"/>
    <xf numFmtId="164" fontId="0" fillId="0" borderId="1" xfId="1" applyNumberFormat="1" applyFont="1" applyBorder="1"/>
    <xf numFmtId="165" fontId="0" fillId="0" borderId="0" xfId="1" applyNumberFormat="1" applyFont="1"/>
    <xf numFmtId="166" fontId="0" fillId="0" borderId="0" xfId="0" applyNumberFormat="1"/>
    <xf numFmtId="0" fontId="4" fillId="0" borderId="3" xfId="2" applyFont="1" applyBorder="1" applyAlignment="1">
      <alignment vertical="center"/>
    </xf>
    <xf numFmtId="0" fontId="5" fillId="0" borderId="3" xfId="2" applyFont="1" applyBorder="1" applyAlignment="1">
      <alignment vertical="center"/>
    </xf>
    <xf numFmtId="0" fontId="3" fillId="0" borderId="0" xfId="2"/>
    <xf numFmtId="0" fontId="6" fillId="0" borderId="0" xfId="2" applyFont="1"/>
    <xf numFmtId="0" fontId="7" fillId="0" borderId="0" xfId="2" applyFont="1"/>
    <xf numFmtId="0" fontId="8" fillId="0" borderId="0" xfId="2" applyFont="1"/>
    <xf numFmtId="0" fontId="3" fillId="0" borderId="0" xfId="2" applyAlignment="1">
      <alignment wrapText="1"/>
    </xf>
    <xf numFmtId="0" fontId="9" fillId="0" borderId="0" xfId="2" applyFont="1"/>
    <xf numFmtId="0" fontId="3" fillId="2" borderId="0" xfId="2" applyFill="1" applyAlignment="1">
      <alignment horizontal="right"/>
    </xf>
    <xf numFmtId="2" fontId="3" fillId="2" borderId="0" xfId="2" applyNumberFormat="1" applyFill="1" applyAlignment="1">
      <alignment horizontal="right"/>
    </xf>
    <xf numFmtId="0" fontId="3" fillId="0" borderId="0" xfId="2" applyAlignment="1">
      <alignment horizontal="right"/>
    </xf>
    <xf numFmtId="0" fontId="9" fillId="0" borderId="0" xfId="2" applyFont="1" applyAlignment="1">
      <alignment horizontal="right"/>
    </xf>
    <xf numFmtId="2" fontId="3" fillId="0" borderId="0" xfId="2" applyNumberFormat="1" applyAlignment="1">
      <alignment horizontal="right"/>
    </xf>
    <xf numFmtId="165" fontId="1" fillId="0" borderId="0" xfId="1" applyNumberFormat="1" applyFont="1"/>
    <xf numFmtId="0" fontId="0" fillId="0" borderId="2" xfId="0" applyBorder="1"/>
    <xf numFmtId="165" fontId="1" fillId="0" borderId="2" xfId="1" applyNumberFormat="1" applyFont="1" applyBorder="1"/>
    <xf numFmtId="166" fontId="1" fillId="0" borderId="0" xfId="1" applyNumberFormat="1" applyFont="1"/>
    <xf numFmtId="3" fontId="0" fillId="0" borderId="0" xfId="0" applyNumberFormat="1"/>
    <xf numFmtId="166" fontId="0" fillId="0" borderId="2" xfId="0" applyNumberFormat="1" applyBorder="1"/>
    <xf numFmtId="164" fontId="1" fillId="0" borderId="0" xfId="1" applyNumberFormat="1" applyFont="1"/>
    <xf numFmtId="4" fontId="0" fillId="0" borderId="0" xfId="0" applyNumberFormat="1"/>
    <xf numFmtId="43" fontId="0" fillId="0" borderId="0" xfId="0" applyNumberFormat="1"/>
    <xf numFmtId="164" fontId="0" fillId="0" borderId="0" xfId="0" applyNumberFormat="1"/>
    <xf numFmtId="9" fontId="0" fillId="0" borderId="0" xfId="0" applyNumberFormat="1"/>
    <xf numFmtId="10" fontId="1" fillId="0" borderId="0" xfId="1" applyNumberFormat="1" applyFont="1"/>
    <xf numFmtId="0" fontId="10" fillId="3" borderId="0" xfId="0" applyFont="1" applyFill="1"/>
    <xf numFmtId="165" fontId="10" fillId="3" borderId="0" xfId="1" applyNumberFormat="1" applyFont="1" applyFill="1"/>
    <xf numFmtId="166" fontId="10" fillId="3" borderId="0" xfId="0" applyNumberFormat="1" applyFont="1" applyFill="1"/>
    <xf numFmtId="4" fontId="10" fillId="3" borderId="0" xfId="0" applyNumberFormat="1" applyFont="1" applyFill="1"/>
    <xf numFmtId="3" fontId="10" fillId="3" borderId="0" xfId="0" applyNumberFormat="1" applyFont="1" applyFill="1"/>
    <xf numFmtId="166" fontId="11" fillId="4" borderId="0" xfId="0" applyNumberFormat="1" applyFont="1" applyFill="1"/>
    <xf numFmtId="166" fontId="11" fillId="4" borderId="2" xfId="0" applyNumberFormat="1" applyFont="1" applyFill="1" applyBorder="1"/>
    <xf numFmtId="3" fontId="11" fillId="4" borderId="0" xfId="0" applyNumberFormat="1" applyFont="1" applyFill="1"/>
    <xf numFmtId="164" fontId="11" fillId="4" borderId="0" xfId="0" applyNumberFormat="1" applyFont="1" applyFill="1"/>
    <xf numFmtId="0" fontId="11" fillId="5" borderId="0" xfId="0" applyFont="1" applyFill="1"/>
    <xf numFmtId="166" fontId="11" fillId="5" borderId="0" xfId="0" applyNumberFormat="1" applyFont="1" applyFill="1"/>
    <xf numFmtId="10" fontId="11" fillId="5" borderId="0" xfId="0" applyNumberFormat="1" applyFont="1" applyFill="1"/>
    <xf numFmtId="0" fontId="12" fillId="6" borderId="0" xfId="0" applyFont="1" applyFill="1"/>
    <xf numFmtId="0" fontId="2" fillId="7" borderId="0" xfId="0" applyFont="1" applyFill="1"/>
    <xf numFmtId="165" fontId="0" fillId="0" borderId="0" xfId="0" applyNumberFormat="1"/>
    <xf numFmtId="165" fontId="13" fillId="0" borderId="0" xfId="1" applyNumberFormat="1" applyFont="1" applyFill="1"/>
    <xf numFmtId="10" fontId="13" fillId="0" borderId="0" xfId="1" applyNumberFormat="1" applyFont="1" applyFill="1"/>
    <xf numFmtId="165" fontId="13" fillId="0" borderId="2" xfId="1" applyNumberFormat="1" applyFont="1" applyFill="1" applyBorder="1"/>
    <xf numFmtId="166" fontId="13" fillId="0" borderId="0" xfId="1" applyNumberFormat="1" applyFont="1" applyFill="1"/>
    <xf numFmtId="164" fontId="13" fillId="0" borderId="0" xfId="1" applyNumberFormat="1" applyFont="1" applyFill="1"/>
    <xf numFmtId="0" fontId="0" fillId="0" borderId="4" xfId="0" applyBorder="1"/>
    <xf numFmtId="164" fontId="1" fillId="0" borderId="4" xfId="1" applyNumberFormat="1" applyFont="1" applyBorder="1"/>
    <xf numFmtId="165" fontId="13" fillId="0" borderId="4" xfId="1" applyNumberFormat="1" applyFont="1" applyFill="1" applyBorder="1"/>
    <xf numFmtId="166" fontId="15" fillId="0" borderId="0" xfId="0" applyNumberFormat="1" applyFont="1"/>
    <xf numFmtId="164" fontId="13" fillId="0" borderId="4" xfId="1" applyNumberFormat="1" applyFont="1" applyFill="1" applyBorder="1"/>
    <xf numFmtId="167" fontId="12" fillId="6" borderId="0" xfId="0" applyNumberFormat="1" applyFont="1" applyFill="1" applyAlignment="1">
      <alignment horizontal="center"/>
    </xf>
    <xf numFmtId="0" fontId="14" fillId="0" borderId="0" xfId="0" applyFont="1"/>
    <xf numFmtId="0" fontId="13" fillId="0" borderId="0" xfId="0" applyFont="1"/>
    <xf numFmtId="165" fontId="13" fillId="0" borderId="0" xfId="0" applyNumberFormat="1" applyFont="1"/>
    <xf numFmtId="0" fontId="13" fillId="0" borderId="2" xfId="0" applyFont="1" applyBorder="1"/>
    <xf numFmtId="0" fontId="13" fillId="0" borderId="4" xfId="0" applyFont="1" applyBorder="1"/>
    <xf numFmtId="10" fontId="13" fillId="0" borderId="0" xfId="0" applyNumberFormat="1" applyFont="1"/>
    <xf numFmtId="0" fontId="16" fillId="8" borderId="0" xfId="0" applyFont="1" applyFill="1"/>
    <xf numFmtId="10" fontId="16" fillId="8" borderId="0" xfId="1" applyNumberFormat="1" applyFont="1" applyFill="1"/>
    <xf numFmtId="165" fontId="16" fillId="8" borderId="0" xfId="1" applyNumberFormat="1" applyFont="1" applyFill="1"/>
    <xf numFmtId="10" fontId="16" fillId="8" borderId="0" xfId="0" applyNumberFormat="1" applyFont="1" applyFill="1"/>
    <xf numFmtId="0" fontId="16" fillId="9" borderId="0" xfId="0" applyFont="1" applyFill="1"/>
    <xf numFmtId="165" fontId="16" fillId="9" borderId="0" xfId="1" applyNumberFormat="1" applyFont="1" applyFill="1"/>
    <xf numFmtId="165" fontId="16" fillId="9" borderId="0" xfId="0" applyNumberFormat="1" applyFont="1" applyFill="1"/>
    <xf numFmtId="167" fontId="13" fillId="0" borderId="0" xfId="0" applyNumberFormat="1" applyFont="1" applyAlignment="1">
      <alignment horizontal="center"/>
    </xf>
    <xf numFmtId="167" fontId="13" fillId="0" borderId="2" xfId="0" applyNumberFormat="1" applyFont="1" applyBorder="1" applyAlignment="1">
      <alignment horizontal="center"/>
    </xf>
    <xf numFmtId="166" fontId="13" fillId="0" borderId="0" xfId="0" applyNumberFormat="1" applyFont="1"/>
    <xf numFmtId="3" fontId="13" fillId="0" borderId="0" xfId="0" applyNumberFormat="1" applyFont="1"/>
    <xf numFmtId="4" fontId="13" fillId="0" borderId="0" xfId="0" applyNumberFormat="1" applyFont="1"/>
    <xf numFmtId="166" fontId="13" fillId="0" borderId="2" xfId="0" applyNumberFormat="1" applyFont="1" applyBorder="1"/>
    <xf numFmtId="164" fontId="13" fillId="0" borderId="0" xfId="0" applyNumberFormat="1" applyFont="1"/>
    <xf numFmtId="9" fontId="13" fillId="0" borderId="0" xfId="0" applyNumberFormat="1" applyFont="1"/>
    <xf numFmtId="167" fontId="13" fillId="0" borderId="4" xfId="0" applyNumberFormat="1" applyFont="1" applyBorder="1" applyAlignment="1">
      <alignment horizontal="center"/>
    </xf>
    <xf numFmtId="4" fontId="13" fillId="0" borderId="0" xfId="0" applyNumberFormat="1" applyFont="1" applyAlignment="1">
      <alignment horizontal="center"/>
    </xf>
    <xf numFmtId="43" fontId="13" fillId="0" borderId="0" xfId="0" applyNumberFormat="1" applyFont="1"/>
    <xf numFmtId="0" fontId="13" fillId="0" borderId="0" xfId="1" applyNumberFormat="1" applyFont="1" applyFill="1"/>
    <xf numFmtId="166" fontId="16" fillId="8" borderId="0" xfId="0" applyNumberFormat="1" applyFont="1" applyFill="1"/>
    <xf numFmtId="3" fontId="16" fillId="8" borderId="0" xfId="0" applyNumberFormat="1" applyFont="1" applyFill="1"/>
    <xf numFmtId="167" fontId="16" fillId="8" borderId="0" xfId="0" applyNumberFormat="1" applyFont="1" applyFill="1" applyAlignment="1">
      <alignment horizontal="center"/>
    </xf>
    <xf numFmtId="9" fontId="16" fillId="8" borderId="0" xfId="0" applyNumberFormat="1" applyFont="1" applyFill="1"/>
    <xf numFmtId="166" fontId="16" fillId="9" borderId="0" xfId="0" applyNumberFormat="1" applyFont="1" applyFill="1"/>
    <xf numFmtId="4" fontId="16" fillId="9" borderId="0" xfId="0" applyNumberFormat="1" applyFont="1" applyFill="1"/>
    <xf numFmtId="10" fontId="16" fillId="9" borderId="0" xfId="0" applyNumberFormat="1" applyFont="1" applyFill="1"/>
    <xf numFmtId="0" fontId="12" fillId="10" borderId="0" xfId="0" applyFont="1" applyFill="1"/>
    <xf numFmtId="165" fontId="12" fillId="10" borderId="0" xfId="1" applyNumberFormat="1" applyFont="1" applyFill="1"/>
    <xf numFmtId="0" fontId="12" fillId="10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Normal 2" xfId="2" xr:uid="{844195CB-ED71-490A-8DAF-7B3BE37035B8}"/>
  </cellStyles>
  <dxfs count="6"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F2F2F2"/>
        </patternFill>
      </fill>
    </dxf>
    <dxf>
      <fill>
        <patternFill>
          <bgColor rgb="FFF0FFE5"/>
        </patternFill>
      </fill>
    </dxf>
    <dxf>
      <fill>
        <patternFill>
          <bgColor rgb="FFFEECEE"/>
        </patternFill>
      </fill>
    </dxf>
    <dxf>
      <fill>
        <patternFill>
          <bgColor rgb="FFF0FFE5"/>
        </patternFill>
      </fill>
    </dxf>
    <dxf>
      <fill>
        <patternFill>
          <bgColor rgb="FFFEECE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Cash Flow and Debt Service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'Financial Model &amp; Sensitivity'!$D$100:$H$100</c:f>
              <c:strCache>
                <c:ptCount val="5"/>
                <c:pt idx="0">
                  <c:v>Cash Flow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'Financial Model &amp; Sensitivity'!$I$99:$AF$99</c:f>
              <c:numCache>
                <c:formatCode>General</c:formatCode>
                <c:ptCount val="24"/>
                <c:pt idx="0">
                  <c:v>#N/A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</c:numCache>
            </c:numRef>
          </c:cat>
          <c:val>
            <c:numRef>
              <c:f>'Financial Model &amp; Sensitivity'!$I$100:$AF$100</c:f>
              <c:numCache>
                <c:formatCode>_(* #,##0_);[Red]_(* \(#,##0\);_(* "-"??_);_(@_)</c:formatCode>
                <c:ptCount val="24"/>
                <c:pt idx="0">
                  <c:v>#N/A</c:v>
                </c:pt>
                <c:pt idx="1">
                  <c:v>1726222312.4999995</c:v>
                </c:pt>
                <c:pt idx="2">
                  <c:v>2841323817.8125</c:v>
                </c:pt>
                <c:pt idx="3">
                  <c:v>8552686261.890625</c:v>
                </c:pt>
                <c:pt idx="4">
                  <c:v>7444210682.1994152</c:v>
                </c:pt>
                <c:pt idx="5">
                  <c:v>12047758904.66897</c:v>
                </c:pt>
                <c:pt idx="6">
                  <c:v>17471516778.489941</c:v>
                </c:pt>
                <c:pt idx="7">
                  <c:v>20103291415.681362</c:v>
                </c:pt>
                <c:pt idx="8">
                  <c:v>19065058621.740067</c:v>
                </c:pt>
                <c:pt idx="9">
                  <c:v>19075608662.951626</c:v>
                </c:pt>
                <c:pt idx="10">
                  <c:v>11214428194.605925</c:v>
                </c:pt>
                <c:pt idx="11">
                  <c:v>5425064090.0976028</c:v>
                </c:pt>
                <c:pt idx="12">
                  <c:v>6569429033.1829987</c:v>
                </c:pt>
                <c:pt idx="13">
                  <c:v>9092900031.2212181</c:v>
                </c:pt>
                <c:pt idx="14">
                  <c:v>8686335147.2388573</c:v>
                </c:pt>
                <c:pt idx="15">
                  <c:v>4947465879.5136414</c:v>
                </c:pt>
                <c:pt idx="16">
                  <c:v>8466651694.8568535</c:v>
                </c:pt>
                <c:pt idx="17">
                  <c:v>19928061089.856857</c:v>
                </c:pt>
                <c:pt idx="18">
                  <c:v>13128917674.700653</c:v>
                </c:pt>
                <c:pt idx="19">
                  <c:v>12734080923.150349</c:v>
                </c:pt>
                <c:pt idx="20">
                  <c:v>12426080923.150349</c:v>
                </c:pt>
                <c:pt idx="21">
                  <c:v>12262080923.150349</c:v>
                </c:pt>
                <c:pt idx="22">
                  <c:v>12211080923.150349</c:v>
                </c:pt>
                <c:pt idx="23">
                  <c:v>13392080923.150349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B-4715-B18C-ABECBEC57193}"/>
            </c:ext>
          </c:extLst>
        </c:ser>
        <c:ser>
          <c:idx val="1"/>
          <c:order val="1"/>
          <c:tx>
            <c:strRef>
              <c:f>'Financial Model &amp; Sensitivity'!$D$101:$H$101</c:f>
              <c:strCache>
                <c:ptCount val="5"/>
                <c:pt idx="0">
                  <c:v>Debt Service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'Financial Model &amp; Sensitivity'!$I$99:$AF$99</c:f>
              <c:numCache>
                <c:formatCode>General</c:formatCode>
                <c:ptCount val="24"/>
                <c:pt idx="0">
                  <c:v>#N/A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</c:numCache>
            </c:numRef>
          </c:cat>
          <c:val>
            <c:numRef>
              <c:f>'Financial Model &amp; Sensitivity'!$I$101:$AF$101</c:f>
              <c:numCache>
                <c:formatCode>_(* #,##0_);[Red]_(* \(#,##0\);_(* "-"??_);_(@_)</c:formatCode>
                <c:ptCount val="24"/>
                <c:pt idx="0">
                  <c:v>#N/A</c:v>
                </c:pt>
                <c:pt idx="1">
                  <c:v>156000000</c:v>
                </c:pt>
                <c:pt idx="2">
                  <c:v>308000000</c:v>
                </c:pt>
                <c:pt idx="3">
                  <c:v>402000000</c:v>
                </c:pt>
                <c:pt idx="4">
                  <c:v>513000000</c:v>
                </c:pt>
                <c:pt idx="5">
                  <c:v>726000000</c:v>
                </c:pt>
                <c:pt idx="6">
                  <c:v>904000000</c:v>
                </c:pt>
                <c:pt idx="7">
                  <c:v>905000000</c:v>
                </c:pt>
                <c:pt idx="8">
                  <c:v>905000000</c:v>
                </c:pt>
                <c:pt idx="9">
                  <c:v>906000000</c:v>
                </c:pt>
                <c:pt idx="10">
                  <c:v>908000000</c:v>
                </c:pt>
                <c:pt idx="11">
                  <c:v>909000000</c:v>
                </c:pt>
                <c:pt idx="12">
                  <c:v>909000000</c:v>
                </c:pt>
                <c:pt idx="13">
                  <c:v>910000000</c:v>
                </c:pt>
                <c:pt idx="14">
                  <c:v>911000000</c:v>
                </c:pt>
                <c:pt idx="15">
                  <c:v>911000000</c:v>
                </c:pt>
                <c:pt idx="16">
                  <c:v>869000000</c:v>
                </c:pt>
                <c:pt idx="17">
                  <c:v>868000000</c:v>
                </c:pt>
                <c:pt idx="18">
                  <c:v>867000000</c:v>
                </c:pt>
                <c:pt idx="19">
                  <c:v>866000000</c:v>
                </c:pt>
                <c:pt idx="20">
                  <c:v>865000000</c:v>
                </c:pt>
                <c:pt idx="21">
                  <c:v>864000000</c:v>
                </c:pt>
                <c:pt idx="22">
                  <c:v>863000000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B-4715-B18C-ABECBEC5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8008672"/>
        <c:axId val="691468832"/>
      </c:barChart>
      <c:dateAx>
        <c:axId val="6180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468832"/>
        <c:crosses val="autoZero"/>
        <c:auto val="0"/>
        <c:lblOffset val="100"/>
        <c:baseTimeUnit val="days"/>
      </c:dateAx>
      <c:valAx>
        <c:axId val="6914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[Red]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00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'Financial Model &amp; Sensitivity'!$D$119:$H$119</c:f>
              <c:strCache>
                <c:ptCount val="5"/>
                <c:pt idx="0">
                  <c:v>Operating Cost/Input Gas</c:v>
                </c:pt>
                <c:pt idx="1">
                  <c:v>[USD/MMBTU]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'Financial Model &amp; Sensitivity'!$I$118:$AF$118</c:f>
              <c:numCache>
                <c:formatCode>General</c:formatCode>
                <c:ptCount val="2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</c:numCache>
            </c:numRef>
          </c:cat>
          <c:val>
            <c:numRef>
              <c:f>'Financial Model &amp; Sensitivity'!$I$119:$AF$119</c:f>
              <c:numCache>
                <c:formatCode>_(* #,##0.00_);_(* \(#,##0.00\);_(* "-"??_);_(@_)</c:formatCode>
                <c:ptCount val="24"/>
                <c:pt idx="0">
                  <c:v>0.38931257918870465</c:v>
                </c:pt>
                <c:pt idx="1">
                  <c:v>0.67653601674335218</c:v>
                </c:pt>
                <c:pt idx="2">
                  <c:v>0.79118372294621198</c:v>
                </c:pt>
                <c:pt idx="3">
                  <c:v>0.88448966266526907</c:v>
                </c:pt>
                <c:pt idx="4">
                  <c:v>0.90265292489851989</c:v>
                </c:pt>
                <c:pt idx="5">
                  <c:v>0.96864019832418902</c:v>
                </c:pt>
                <c:pt idx="6">
                  <c:v>1.0979592607923099</c:v>
                </c:pt>
                <c:pt idx="7">
                  <c:v>1.2217409051276069</c:v>
                </c:pt>
                <c:pt idx="8">
                  <c:v>1.2608580481426575</c:v>
                </c:pt>
                <c:pt idx="9">
                  <c:v>1.2946166784159203</c:v>
                </c:pt>
                <c:pt idx="10">
                  <c:v>1.281220396561451</c:v>
                </c:pt>
                <c:pt idx="11">
                  <c:v>1.4259002405897201</c:v>
                </c:pt>
                <c:pt idx="12">
                  <c:v>1.8031395376115777</c:v>
                </c:pt>
                <c:pt idx="13">
                  <c:v>2.1230427482963066</c:v>
                </c:pt>
                <c:pt idx="14">
                  <c:v>2.2275337467611673</c:v>
                </c:pt>
                <c:pt idx="15">
                  <c:v>2.3518512423706435</c:v>
                </c:pt>
                <c:pt idx="16">
                  <c:v>2.4756328867059403</c:v>
                </c:pt>
                <c:pt idx="17">
                  <c:v>2.614418366718243</c:v>
                </c:pt>
                <c:pt idx="18">
                  <c:v>2.7773171540685908</c:v>
                </c:pt>
                <c:pt idx="19">
                  <c:v>2.9589707360151953</c:v>
                </c:pt>
                <c:pt idx="20">
                  <c:v>3.1422318717843365</c:v>
                </c:pt>
                <c:pt idx="21">
                  <c:v>3.2483304240717339</c:v>
                </c:pt>
                <c:pt idx="22">
                  <c:v>3.2724437314097785</c:v>
                </c:pt>
                <c:pt idx="23">
                  <c:v>3.0816806778021348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C-4188-A766-83A5322E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4851231"/>
        <c:axId val="1103329967"/>
      </c:barChart>
      <c:catAx>
        <c:axId val="91485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329967"/>
        <c:crosses val="autoZero"/>
        <c:auto val="1"/>
        <c:lblAlgn val="ctr"/>
        <c:lblOffset val="100"/>
        <c:noMultiLvlLbl val="0"/>
      </c:catAx>
      <c:valAx>
        <c:axId val="110332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851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Gas Price to End User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'Financial Model &amp; Sensitivity'!$D$142:$H$142</c:f>
              <c:strCache>
                <c:ptCount val="5"/>
                <c:pt idx="0">
                  <c:v>Equivalent Price of Gas to End User</c:v>
                </c:pt>
                <c:pt idx="1">
                  <c:v>[USD/MMBTU]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'Financial Model &amp; Sensitivity'!$I$141:$AF$141</c:f>
              <c:numCache>
                <c:formatCode>General</c:formatCode>
                <c:ptCount val="2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</c:numCache>
            </c:numRef>
          </c:cat>
          <c:val>
            <c:numRef>
              <c:f>'Financial Model &amp; Sensitivity'!$I$142:$AF$142</c:f>
              <c:numCache>
                <c:formatCode>_-* #,##0.00_-;[Red]_(* \(#,##0.00\);_-* "-"??_-;_-@_-</c:formatCode>
                <c:ptCount val="24"/>
                <c:pt idx="0">
                  <c:v>5.9899999999999993</c:v>
                </c:pt>
                <c:pt idx="1">
                  <c:v>7.0749999999999984</c:v>
                </c:pt>
                <c:pt idx="2">
                  <c:v>7.6833333333333327</c:v>
                </c:pt>
                <c:pt idx="3">
                  <c:v>12.526666666666666</c:v>
                </c:pt>
                <c:pt idx="4">
                  <c:v>8.9358333333333331</c:v>
                </c:pt>
                <c:pt idx="5">
                  <c:v>10.848333333333334</c:v>
                </c:pt>
                <c:pt idx="6">
                  <c:v>14.655833333333332</c:v>
                </c:pt>
                <c:pt idx="7">
                  <c:v>16.553333333333335</c:v>
                </c:pt>
                <c:pt idx="8">
                  <c:v>15.955833333333336</c:v>
                </c:pt>
                <c:pt idx="9">
                  <c:v>16.035735552489168</c:v>
                </c:pt>
                <c:pt idx="10">
                  <c:v>10.934687423509168</c:v>
                </c:pt>
                <c:pt idx="11">
                  <c:v>7.3724439579908321</c:v>
                </c:pt>
                <c:pt idx="12">
                  <c:v>8.6061241944724998</c:v>
                </c:pt>
                <c:pt idx="13">
                  <c:v>10.669875822784169</c:v>
                </c:pt>
                <c:pt idx="14">
                  <c:v>10.564301899006667</c:v>
                </c:pt>
                <c:pt idx="15">
                  <c:v>8.3133475708483324</c:v>
                </c:pt>
                <c:pt idx="16">
                  <c:v>10.761649023844166</c:v>
                </c:pt>
                <c:pt idx="17">
                  <c:v>18.426924838624164</c:v>
                </c:pt>
                <c:pt idx="18">
                  <c:v>14.234562561702502</c:v>
                </c:pt>
                <c:pt idx="19">
                  <c:v>14.234562561702502</c:v>
                </c:pt>
                <c:pt idx="20">
                  <c:v>14.234562561702502</c:v>
                </c:pt>
                <c:pt idx="21">
                  <c:v>14.234562561702502</c:v>
                </c:pt>
                <c:pt idx="22">
                  <c:v>14.234562561702502</c:v>
                </c:pt>
                <c:pt idx="23">
                  <c:v>14.234562561702502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2-46C3-B1B6-334CF4F62AB8}"/>
            </c:ext>
          </c:extLst>
        </c:ser>
        <c:ser>
          <c:idx val="1"/>
          <c:order val="1"/>
          <c:tx>
            <c:strRef>
              <c:f>'Financial Model &amp; Sensitivity'!$D$143:$H$143</c:f>
              <c:strCache>
                <c:ptCount val="5"/>
                <c:pt idx="0">
                  <c:v>Actual Cost of LNG in Asia</c:v>
                </c:pt>
                <c:pt idx="1">
                  <c:v>[USD/MMBTU]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'Financial Model &amp; Sensitivity'!$I$141:$AF$141</c:f>
              <c:numCache>
                <c:formatCode>General</c:formatCode>
                <c:ptCount val="2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</c:numCache>
            </c:numRef>
          </c:cat>
          <c:val>
            <c:numRef>
              <c:f>'Financial Model &amp; Sensitivity'!$I$143:$AF$143</c:f>
              <c:numCache>
                <c:formatCode>_-* #,##0.00_-;[Red]_(* \(#,##0.00\);_-* "-"??_-;_-@_-</c:formatCode>
                <c:ptCount val="24"/>
                <c:pt idx="0">
                  <c:v>5.9899999999999993</c:v>
                </c:pt>
                <c:pt idx="1">
                  <c:v>7.0749999999999984</c:v>
                </c:pt>
                <c:pt idx="2">
                  <c:v>7.6833333333333327</c:v>
                </c:pt>
                <c:pt idx="3">
                  <c:v>12.526666666666666</c:v>
                </c:pt>
                <c:pt idx="4">
                  <c:v>8.9358333333333331</c:v>
                </c:pt>
                <c:pt idx="5">
                  <c:v>10.848333333333334</c:v>
                </c:pt>
                <c:pt idx="6">
                  <c:v>14.655833333333332</c:v>
                </c:pt>
                <c:pt idx="7">
                  <c:v>16.553333333333335</c:v>
                </c:pt>
                <c:pt idx="8">
                  <c:v>15.955833333333336</c:v>
                </c:pt>
                <c:pt idx="9">
                  <c:v>16.035735552489168</c:v>
                </c:pt>
                <c:pt idx="10">
                  <c:v>10.934687423509168</c:v>
                </c:pt>
                <c:pt idx="11">
                  <c:v>7.3724439579908321</c:v>
                </c:pt>
                <c:pt idx="12">
                  <c:v>8.6061241944724998</c:v>
                </c:pt>
                <c:pt idx="13">
                  <c:v>10.669875822784169</c:v>
                </c:pt>
                <c:pt idx="14">
                  <c:v>10.564301899006667</c:v>
                </c:pt>
                <c:pt idx="15">
                  <c:v>8.3133475708483324</c:v>
                </c:pt>
                <c:pt idx="16">
                  <c:v>10.761649023844166</c:v>
                </c:pt>
                <c:pt idx="17">
                  <c:v>18.426924838624164</c:v>
                </c:pt>
                <c:pt idx="18">
                  <c:v>14.234562561702502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2-46C3-B1B6-334CF4F62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602384"/>
        <c:axId val="634602864"/>
      </c:lineChart>
      <c:catAx>
        <c:axId val="63460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602864"/>
        <c:crosses val="autoZero"/>
        <c:auto val="1"/>
        <c:lblAlgn val="ctr"/>
        <c:lblOffset val="100"/>
        <c:noMultiLvlLbl val="0"/>
      </c:catAx>
      <c:valAx>
        <c:axId val="6346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[Red]_(* \(#,##0.00\)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60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Actual and Projected Equivalent Oil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'Financial Model &amp; Sensitivity'!$D$138:$H$138</c:f>
              <c:strCache>
                <c:ptCount val="5"/>
                <c:pt idx="0">
                  <c:v>Equivalent Price of Oil to End User</c:v>
                </c:pt>
                <c:pt idx="1">
                  <c:v>[USD/BBL]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'Financial Model &amp; Sensitivity'!$I$137:$AF$137</c:f>
              <c:numCache>
                <c:formatCode>General</c:formatCode>
                <c:ptCount val="2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</c:numCache>
            </c:numRef>
          </c:cat>
          <c:val>
            <c:numRef>
              <c:f>'Financial Model &amp; Sensitivity'!$I$138:$AF$138</c:f>
              <c:numCache>
                <c:formatCode>_-* #,##0.00_-;[Red]_(* \(#,##0.00\);_-* "-"??_-;_-@_-</c:formatCode>
                <c:ptCount val="24"/>
                <c:pt idx="0">
                  <c:v>31.668894952251023</c:v>
                </c:pt>
                <c:pt idx="1">
                  <c:v>39.057128240109137</c:v>
                </c:pt>
                <c:pt idx="2">
                  <c:v>43.076720952705777</c:v>
                </c:pt>
                <c:pt idx="3">
                  <c:v>76.959863396714425</c:v>
                </c:pt>
                <c:pt idx="4">
                  <c:v>51.34814374698017</c:v>
                </c:pt>
                <c:pt idx="5">
                  <c:v>64.545446988221755</c:v>
                </c:pt>
                <c:pt idx="6">
                  <c:v>91.101276773659436</c:v>
                </c:pt>
                <c:pt idx="7">
                  <c:v>104.17800179213691</c:v>
                </c:pt>
                <c:pt idx="8">
                  <c:v>99.64930949951426</c:v>
                </c:pt>
                <c:pt idx="9">
                  <c:v>99.890614562653298</c:v>
                </c:pt>
                <c:pt idx="10">
                  <c:v>63.581552986766233</c:v>
                </c:pt>
                <c:pt idx="11">
                  <c:v>38.117739742924684</c:v>
                </c:pt>
                <c:pt idx="12">
                  <c:v>46.472099936415816</c:v>
                </c:pt>
                <c:pt idx="13">
                  <c:v>60.672448637057812</c:v>
                </c:pt>
                <c:pt idx="14">
                  <c:v>59.563204415024444</c:v>
                </c:pt>
                <c:pt idx="15">
                  <c:v>43.313035006948212</c:v>
                </c:pt>
                <c:pt idx="16">
                  <c:v>60.198341562144179</c:v>
                </c:pt>
                <c:pt idx="17">
                  <c:v>113.87046630321787</c:v>
                </c:pt>
                <c:pt idx="18">
                  <c:v>83.898410761511599</c:v>
                </c:pt>
                <c:pt idx="19">
                  <c:v>83.485888477889034</c:v>
                </c:pt>
                <c:pt idx="20">
                  <c:v>83.485888477889034</c:v>
                </c:pt>
                <c:pt idx="21">
                  <c:v>83.485888477889034</c:v>
                </c:pt>
                <c:pt idx="22">
                  <c:v>83.485888477889034</c:v>
                </c:pt>
                <c:pt idx="23">
                  <c:v>83.485888477889034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F-48CC-BE0C-1002F5AF33CB}"/>
            </c:ext>
          </c:extLst>
        </c:ser>
        <c:ser>
          <c:idx val="1"/>
          <c:order val="1"/>
          <c:tx>
            <c:strRef>
              <c:f>'Financial Model &amp; Sensitivity'!$D$139:$H$139</c:f>
              <c:strCache>
                <c:ptCount val="5"/>
                <c:pt idx="0">
                  <c:v>Actual Oil Price</c:v>
                </c:pt>
                <c:pt idx="1">
                  <c:v>[USD/BBL]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'Financial Model &amp; Sensitivity'!$I$137:$AF$137</c:f>
              <c:numCache>
                <c:formatCode>General</c:formatCode>
                <c:ptCount val="2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</c:numCache>
            </c:numRef>
          </c:cat>
          <c:val>
            <c:numRef>
              <c:f>'Financial Model &amp; Sensitivity'!$I$139:$AF$139</c:f>
              <c:numCache>
                <c:formatCode>_-* #,##0.00_-;[Red]_(* \(#,##0.00\);_-* "-"??_-;_-@_-</c:formatCode>
                <c:ptCount val="24"/>
                <c:pt idx="0">
                  <c:v>54.434130411254991</c:v>
                </c:pt>
                <c:pt idx="1">
                  <c:v>65.391381220673338</c:v>
                </c:pt>
                <c:pt idx="2">
                  <c:v>72.696170525952496</c:v>
                </c:pt>
                <c:pt idx="3">
                  <c:v>97.636484181880817</c:v>
                </c:pt>
                <c:pt idx="4">
                  <c:v>61.862206890332494</c:v>
                </c:pt>
                <c:pt idx="5">
                  <c:v>79.635629979923337</c:v>
                </c:pt>
                <c:pt idx="6">
                  <c:v>110.93992536388832</c:v>
                </c:pt>
                <c:pt idx="7">
                  <c:v>111.96555833960834</c:v>
                </c:pt>
                <c:pt idx="8">
                  <c:v>108.85637454514166</c:v>
                </c:pt>
                <c:pt idx="9">
                  <c:v>98.9375</c:v>
                </c:pt>
                <c:pt idx="10">
                  <c:v>52.370000000000005</c:v>
                </c:pt>
                <c:pt idx="11">
                  <c:v>44.047500000000007</c:v>
                </c:pt>
                <c:pt idx="12">
                  <c:v>54.392500000000005</c:v>
                </c:pt>
                <c:pt idx="13">
                  <c:v>71.071666666666673</c:v>
                </c:pt>
                <c:pt idx="14">
                  <c:v>64.031666666666666</c:v>
                </c:pt>
                <c:pt idx="15">
                  <c:v>42.300000000000004</c:v>
                </c:pt>
                <c:pt idx="16">
                  <c:v>70.443333333333328</c:v>
                </c:pt>
                <c:pt idx="17">
                  <c:v>99.82416666666667</c:v>
                </c:pt>
                <c:pt idx="18">
                  <c:v>82.616249999999994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F-48CC-BE0C-1002F5AF3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9835104"/>
        <c:axId val="759833664"/>
      </c:lineChart>
      <c:catAx>
        <c:axId val="75983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833664"/>
        <c:crosses val="autoZero"/>
        <c:auto val="1"/>
        <c:lblAlgn val="ctr"/>
        <c:lblOffset val="100"/>
        <c:noMultiLvlLbl val="0"/>
      </c:catAx>
      <c:valAx>
        <c:axId val="75983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[Red]_(* \(#,##0.00\)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83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'InputS - Oil Price'!$F$22" fmlaRange="'InputS - Oil Price'!$D$18:$D$21" noThreeD="1" sel="2" val="0"/>
</file>

<file path=xl/ctrlProps/ctrlProp10.xml><?xml version="1.0" encoding="utf-8"?>
<formControlPr xmlns="http://schemas.microsoft.com/office/spreadsheetml/2009/9/main" objectType="Spin" dx="22" fmlaLink="'InputS - Oil Price'!$F$45" inc="10" max="400" page="10" val="150"/>
</file>

<file path=xl/ctrlProps/ctrlProp2.xml><?xml version="1.0" encoding="utf-8"?>
<formControlPr xmlns="http://schemas.microsoft.com/office/spreadsheetml/2009/9/main" objectType="Spin" dx="22" fmlaLink="'InputS - Oil Price'!$F$45" inc="10" max="400" page="10" val="150"/>
</file>

<file path=xl/ctrlProps/ctrlProp3.xml><?xml version="1.0" encoding="utf-8"?>
<formControlPr xmlns="http://schemas.microsoft.com/office/spreadsheetml/2009/9/main" objectType="Spin" dx="22" fmlaLink="'InputS - Oil Price'!$F$47" max="400" page="10" val="262"/>
</file>

<file path=xl/ctrlProps/ctrlProp4.xml><?xml version="1.0" encoding="utf-8"?>
<formControlPr xmlns="http://schemas.microsoft.com/office/spreadsheetml/2009/9/main" objectType="Drop" dropStyle="combo" dx="22" fmlaLink="'InputS - Oil Price'!$F$22" fmlaRange="'InputS - Oil Price'!$D$18:$D$21" noThreeD="1" sel="2" val="0"/>
</file>

<file path=xl/ctrlProps/ctrlProp5.xml><?xml version="1.0" encoding="utf-8"?>
<formControlPr xmlns="http://schemas.microsoft.com/office/spreadsheetml/2009/9/main" objectType="Drop" dropStyle="combo" dx="22" fmlaLink="'InputS - Oil Price'!$F$22" fmlaRange="'InputS - Oil Price'!$D$18:$D$21" noThreeD="1" sel="2" val="0"/>
</file>

<file path=xl/ctrlProps/ctrlProp6.xml><?xml version="1.0" encoding="utf-8"?>
<formControlPr xmlns="http://schemas.microsoft.com/office/spreadsheetml/2009/9/main" objectType="Spin" dx="22" fmlaLink="'InputS - Oil Price'!$F$45" inc="10" max="400" page="10" val="150"/>
</file>

<file path=xl/ctrlProps/ctrlProp7.xml><?xml version="1.0" encoding="utf-8"?>
<formControlPr xmlns="http://schemas.microsoft.com/office/spreadsheetml/2009/9/main" objectType="Spin" dx="22" fmlaLink="'InputS - Oil Price'!$F$45" inc="10" max="400" page="10" val="150"/>
</file>

<file path=xl/ctrlProps/ctrlProp8.xml><?xml version="1.0" encoding="utf-8"?>
<formControlPr xmlns="http://schemas.microsoft.com/office/spreadsheetml/2009/9/main" objectType="Spin" dx="22" fmlaLink="'InputS - Oil Price'!$F$47" max="400" page="10" val="262"/>
</file>

<file path=xl/ctrlProps/ctrlProp9.xml><?xml version="1.0" encoding="utf-8"?>
<formControlPr xmlns="http://schemas.microsoft.com/office/spreadsheetml/2009/9/main" objectType="Drop" dropStyle="combo" dx="22" fmlaLink="'InputS - Oil Price'!$F$22" fmlaRange="'InputS - Oil Price'!$D$18:$D$21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6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18</xdr:col>
      <xdr:colOff>590606</xdr:colOff>
      <xdr:row>28</xdr:row>
      <xdr:rowOff>133385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4A18C-C755-E307-C181-D768224F4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3900" y="361950"/>
          <a:ext cx="7715306" cy="483873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29</xdr:col>
      <xdr:colOff>466771</xdr:colOff>
      <xdr:row>8</xdr:row>
      <xdr:rowOff>38108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24E3F4-8C30-2017-7199-32A734926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4000" y="361950"/>
          <a:ext cx="6296071" cy="1123958"/>
        </a:xfrm>
        <a:prstGeom prst="rect">
          <a:avLst/>
        </a:prstGeom>
      </xdr:spPr>
    </xdr:pic>
    <xdr:clientData/>
  </xdr:twoCellAnchor>
  <xdr:twoCellAnchor editAs="oneCell">
    <xdr:from>
      <xdr:col>19</xdr:col>
      <xdr:colOff>528638</xdr:colOff>
      <xdr:row>9</xdr:row>
      <xdr:rowOff>114300</xdr:rowOff>
    </xdr:from>
    <xdr:to>
      <xdr:col>29</xdr:col>
      <xdr:colOff>481060</xdr:colOff>
      <xdr:row>18</xdr:row>
      <xdr:rowOff>66687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F6A049-84D5-B925-C033-72A68447C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34938" y="1743075"/>
          <a:ext cx="6429422" cy="1581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385762</xdr:colOff>
      <xdr:row>14</xdr:row>
      <xdr:rowOff>19050</xdr:rowOff>
    </xdr:from>
    <xdr:to>
      <xdr:col>3</xdr:col>
      <xdr:colOff>33388</xdr:colOff>
      <xdr:row>46</xdr:row>
      <xdr:rowOff>123868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D8B796-6219-C659-AE5C-DE53068E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5762" y="2552700"/>
          <a:ext cx="6915201" cy="58960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457251</xdr:colOff>
      <xdr:row>36</xdr:row>
      <xdr:rowOff>57193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BC8EEF-1F56-BC5C-F129-699762F0E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723900"/>
          <a:ext cx="6934251" cy="58483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13</xdr:col>
      <xdr:colOff>147687</xdr:colOff>
      <xdr:row>18</xdr:row>
      <xdr:rowOff>66697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EC521-A1ED-4811-166B-FF7B95DD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61950"/>
          <a:ext cx="6772325" cy="2962297"/>
        </a:xfrm>
        <a:prstGeom prst="rect">
          <a:avLst/>
        </a:prstGeom>
      </xdr:spPr>
    </xdr:pic>
    <xdr:clientData/>
  </xdr:twoCellAnchor>
  <xdr:twoCellAnchor editAs="oneCell">
    <xdr:from>
      <xdr:col>1</xdr:col>
      <xdr:colOff>576263</xdr:colOff>
      <xdr:row>18</xdr:row>
      <xdr:rowOff>66675</xdr:rowOff>
    </xdr:from>
    <xdr:to>
      <xdr:col>13</xdr:col>
      <xdr:colOff>385814</xdr:colOff>
      <xdr:row>57</xdr:row>
      <xdr:rowOff>114352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96606D-E086-FE96-DDF3-D4CA526DD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3963" y="3324225"/>
          <a:ext cx="7010451" cy="710570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</xdr:row>
      <xdr:rowOff>66680</xdr:rowOff>
    </xdr:from>
    <xdr:to>
      <xdr:col>24</xdr:col>
      <xdr:colOff>533451</xdr:colOff>
      <xdr:row>18</xdr:row>
      <xdr:rowOff>152425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F97050-EF5D-EAC7-7686-112F98AAA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7613" y="609605"/>
          <a:ext cx="7010451" cy="280037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24</xdr:col>
      <xdr:colOff>562026</xdr:colOff>
      <xdr:row>51</xdr:row>
      <xdr:rowOff>19094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8FF57A-FC6E-716A-6824-03CEC5DC5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67800" y="3257550"/>
          <a:ext cx="7039026" cy="59912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109538</xdr:colOff>
      <xdr:row>3</xdr:row>
      <xdr:rowOff>180974</xdr:rowOff>
    </xdr:from>
    <xdr:to>
      <xdr:col>12</xdr:col>
      <xdr:colOff>381058</xdr:colOff>
      <xdr:row>36</xdr:row>
      <xdr:rowOff>161968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902FB5-2754-BEF0-66E9-D91CEAB8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513" y="723899"/>
          <a:ext cx="7962958" cy="595316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11</xdr:col>
      <xdr:colOff>223885</xdr:colOff>
      <xdr:row>58</xdr:row>
      <xdr:rowOff>76224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CCEAE5-6B7D-B22F-6E4C-31B3A776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675" y="7239000"/>
          <a:ext cx="6619923" cy="333377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11</xdr:col>
      <xdr:colOff>157210</xdr:colOff>
      <xdr:row>79</xdr:row>
      <xdr:rowOff>38125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828D5C-3E7C-F905-3983-07A786424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675" y="10858500"/>
          <a:ext cx="6553248" cy="34766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62</xdr:row>
      <xdr:rowOff>147638</xdr:rowOff>
    </xdr:from>
    <xdr:to>
      <xdr:col>23</xdr:col>
      <xdr:colOff>438200</xdr:colOff>
      <xdr:row>78</xdr:row>
      <xdr:rowOff>119084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A053BC-8CA1-5934-5E19-3B06C6201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4725" y="11368088"/>
          <a:ext cx="6896150" cy="2867046"/>
        </a:xfrm>
        <a:prstGeom prst="rect">
          <a:avLst/>
        </a:prstGeom>
      </xdr:spPr>
    </xdr:pic>
    <xdr:clientData/>
  </xdr:twoCellAnchor>
  <xdr:twoCellAnchor editAs="oneCell">
    <xdr:from>
      <xdr:col>23</xdr:col>
      <xdr:colOff>504825</xdr:colOff>
      <xdr:row>62</xdr:row>
      <xdr:rowOff>76200</xdr:rowOff>
    </xdr:from>
    <xdr:to>
      <xdr:col>34</xdr:col>
      <xdr:colOff>171500</xdr:colOff>
      <xdr:row>81</xdr:row>
      <xdr:rowOff>171476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81B94B-D759-75C8-74B9-F976B15BA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00" y="11296650"/>
          <a:ext cx="6791375" cy="3533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447676</xdr:colOff>
      <xdr:row>1</xdr:row>
      <xdr:rowOff>33339</xdr:rowOff>
    </xdr:from>
    <xdr:to>
      <xdr:col>16</xdr:col>
      <xdr:colOff>542926</xdr:colOff>
      <xdr:row>13</xdr:row>
      <xdr:rowOff>71439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561975</xdr:colOff>
          <xdr:row>1</xdr:row>
          <xdr:rowOff>114300</xdr:rowOff>
        </xdr:from>
        <xdr:to>
          <xdr:col>6</xdr:col>
          <xdr:colOff>1162050</xdr:colOff>
          <xdr:row>2</xdr:row>
          <xdr:rowOff>123825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5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1695450</xdr:colOff>
          <xdr:row>17</xdr:row>
          <xdr:rowOff>9525</xdr:rowOff>
        </xdr:from>
        <xdr:to>
          <xdr:col>7</xdr:col>
          <xdr:colOff>180975</xdr:colOff>
          <xdr:row>17</xdr:row>
          <xdr:rowOff>161925</xdr:rowOff>
        </xdr:to>
        <xdr:sp macro="" textlink="">
          <xdr:nvSpPr>
            <xdr:cNvPr id="13315" name="Spinner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5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1704975</xdr:colOff>
          <xdr:row>14</xdr:row>
          <xdr:rowOff>0</xdr:rowOff>
        </xdr:from>
        <xdr:to>
          <xdr:col>7</xdr:col>
          <xdr:colOff>180975</xdr:colOff>
          <xdr:row>14</xdr:row>
          <xdr:rowOff>152400</xdr:rowOff>
        </xdr:to>
        <xdr:sp macro="" textlink="">
          <xdr:nvSpPr>
            <xdr:cNvPr id="13316" name="Spinner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5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9</xdr:col>
      <xdr:colOff>447674</xdr:colOff>
      <xdr:row>13</xdr:row>
      <xdr:rowOff>109537</xdr:rowOff>
    </xdr:from>
    <xdr:to>
      <xdr:col>16</xdr:col>
      <xdr:colOff>561975</xdr:colOff>
      <xdr:row>26</xdr:row>
      <xdr:rowOff>119062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30</xdr:row>
      <xdr:rowOff>0</xdr:rowOff>
    </xdr:from>
    <xdr:to>
      <xdr:col>6</xdr:col>
      <xdr:colOff>1752648</xdr:colOff>
      <xdr:row>39</xdr:row>
      <xdr:rowOff>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039C81-84FB-C56F-8B5F-E55490A6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5257800"/>
          <a:ext cx="6524673" cy="1628787"/>
        </a:xfrm>
        <a:prstGeom prst="rect">
          <a:avLst/>
        </a:prstGeom>
      </xdr:spPr>
    </xdr:pic>
    <xdr:clientData/>
  </xdr:twoCellAnchor>
  <xdr:twoCellAnchor>
    <xdr:from>
      <xdr:col>17</xdr:col>
      <xdr:colOff>61911</xdr:colOff>
      <xdr:row>1</xdr:row>
      <xdr:rowOff>61912</xdr:rowOff>
    </xdr:from>
    <xdr:to>
      <xdr:col>23</xdr:col>
      <xdr:colOff>523875</xdr:colOff>
      <xdr:row>13</xdr:row>
      <xdr:rowOff>61913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AA4EB4-B824-42F5-B22F-C1CE6D3C0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80963</xdr:colOff>
      <xdr:row>13</xdr:row>
      <xdr:rowOff>104775</xdr:rowOff>
    </xdr:from>
    <xdr:to>
      <xdr:col>23</xdr:col>
      <xdr:colOff>490538</xdr:colOff>
      <xdr:row>26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187D6F9-48CA-4C93-9218-7F673EB66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130635</xdr:colOff>
      <xdr:row>32</xdr:row>
      <xdr:rowOff>42861</xdr:rowOff>
    </xdr:from>
    <xdr:to>
      <xdr:col>14</xdr:col>
      <xdr:colOff>119106</xdr:colOff>
      <xdr:row>47</xdr:row>
      <xdr:rowOff>90523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BB3F1A1-0437-284A-EC26-2AE3472CD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26910" y="5843586"/>
          <a:ext cx="3226971" cy="276228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43</xdr:row>
          <xdr:rowOff>114300</xdr:rowOff>
        </xdr:from>
        <xdr:to>
          <xdr:col>6</xdr:col>
          <xdr:colOff>1809750</xdr:colOff>
          <xdr:row>44</xdr:row>
          <xdr:rowOff>123825</xdr:rowOff>
        </xdr:to>
        <xdr:sp macro="" textlink="">
          <xdr:nvSpPr>
            <xdr:cNvPr id="13317" name="Drop Down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1878F9A6-F07B-4E4F-682E-063A1EC86C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0</xdr:row>
          <xdr:rowOff>161925</xdr:rowOff>
        </xdr:from>
        <xdr:to>
          <xdr:col>3</xdr:col>
          <xdr:colOff>2162175</xdr:colOff>
          <xdr:row>1</xdr:row>
          <xdr:rowOff>171450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6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171450</xdr:colOff>
          <xdr:row>44</xdr:row>
          <xdr:rowOff>9525</xdr:rowOff>
        </xdr:from>
        <xdr:to>
          <xdr:col>6</xdr:col>
          <xdr:colOff>466725</xdr:colOff>
          <xdr:row>44</xdr:row>
          <xdr:rowOff>161925</xdr:rowOff>
        </xdr:to>
        <xdr:sp macro="" textlink="">
          <xdr:nvSpPr>
            <xdr:cNvPr id="10242" name="Spinner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6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6</xdr:row>
          <xdr:rowOff>9525</xdr:rowOff>
        </xdr:from>
        <xdr:to>
          <xdr:col>7</xdr:col>
          <xdr:colOff>466725</xdr:colOff>
          <xdr:row>6</xdr:row>
          <xdr:rowOff>161925</xdr:rowOff>
        </xdr:to>
        <xdr:sp macro="" textlink="">
          <xdr:nvSpPr>
            <xdr:cNvPr id="10243" name="Spinner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6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838200</xdr:colOff>
          <xdr:row>19</xdr:row>
          <xdr:rowOff>9525</xdr:rowOff>
        </xdr:from>
        <xdr:to>
          <xdr:col>5</xdr:col>
          <xdr:colOff>152400</xdr:colOff>
          <xdr:row>19</xdr:row>
          <xdr:rowOff>171450</xdr:rowOff>
        </xdr:to>
        <xdr:sp macro="" textlink="">
          <xdr:nvSpPr>
            <xdr:cNvPr id="10245" name="Spinner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6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0</xdr:row>
          <xdr:rowOff>104775</xdr:rowOff>
        </xdr:from>
        <xdr:to>
          <xdr:col>4</xdr:col>
          <xdr:colOff>352425</xdr:colOff>
          <xdr:row>1</xdr:row>
          <xdr:rowOff>114300</xdr:rowOff>
        </xdr:to>
        <xdr:sp macro="" textlink="">
          <xdr:nvSpPr>
            <xdr:cNvPr id="15367" name="Drop Down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7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</xdr:row>
          <xdr:rowOff>9525</xdr:rowOff>
        </xdr:from>
        <xdr:to>
          <xdr:col>7</xdr:col>
          <xdr:colOff>685800</xdr:colOff>
          <xdr:row>1</xdr:row>
          <xdr:rowOff>161925</xdr:rowOff>
        </xdr:to>
        <xdr:sp macro="" textlink="">
          <xdr:nvSpPr>
            <xdr:cNvPr id="15368" name="Spinner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7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448418</xdr:colOff>
      <xdr:row>15</xdr:row>
      <xdr:rowOff>28978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25218" cy="2886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11</xdr:col>
      <xdr:colOff>286726</xdr:colOff>
      <xdr:row>21</xdr:row>
      <xdr:rowOff>106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38500"/>
          <a:ext cx="699232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11</xdr:col>
      <xdr:colOff>982057</xdr:colOff>
      <xdr:row>37</xdr:row>
      <xdr:rowOff>28951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4381500"/>
          <a:ext cx="7039957" cy="26959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11</xdr:col>
      <xdr:colOff>181851</xdr:colOff>
      <xdr:row>64</xdr:row>
      <xdr:rowOff>29244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7429500"/>
          <a:ext cx="6277851" cy="47917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11</xdr:col>
      <xdr:colOff>848519</xdr:colOff>
      <xdr:row>73</xdr:row>
      <xdr:rowOff>114475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" y="12763500"/>
          <a:ext cx="5687219" cy="125747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74</xdr:row>
      <xdr:rowOff>49932</xdr:rowOff>
    </xdr:from>
    <xdr:to>
      <xdr:col>12</xdr:col>
      <xdr:colOff>481907</xdr:colOff>
      <xdr:row>80</xdr:row>
      <xdr:rowOff>57318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00" y="14146932"/>
          <a:ext cx="6144520" cy="115038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.xml"/><Relationship Id="rId4" Type="http://schemas.openxmlformats.org/officeDocument/2006/relationships/ctrlProp" Target="../ctrlProps/ctrlProp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6954E-915F-45A2-A8AB-65871A83813F}">
  <sheetPr codeName="Sheet7"/>
  <dimension ref="B5:B11"/>
  <sheetViews>
    <sheetView workbookViewId="0">
      <selection activeCell="B16" sqref="B16"/>
    </sheetView>
  </sheetViews>
  <sheetFormatPr defaultRowHeight="14.25" x14ac:dyDescent="0.45"/>
  <sheetData>
    <row r="5" spans="2:2" x14ac:dyDescent="0.45">
      <c r="B5" t="s">
        <v>1041</v>
      </c>
    </row>
    <row r="7" spans="2:2" x14ac:dyDescent="0.45">
      <c r="B7" t="s">
        <v>1043</v>
      </c>
    </row>
    <row r="9" spans="2:2" x14ac:dyDescent="0.45">
      <c r="B9" t="s">
        <v>1055</v>
      </c>
    </row>
    <row r="11" spans="2:2" x14ac:dyDescent="0.45">
      <c r="B11" t="s">
        <v>1067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AF117"/>
  <sheetViews>
    <sheetView showGridLines="0" zoomScale="90" zoomScaleNormal="90" workbookViewId="0">
      <pane xSplit="6" ySplit="4" topLeftCell="G11" activePane="bottomRight" state="frozen"/>
      <selection pane="topRight" activeCell="G1" sqref="G1"/>
      <selection pane="bottomLeft" activeCell="A4" sqref="A4"/>
      <selection pane="bottomRight" activeCell="I11" sqref="I11"/>
    </sheetView>
  </sheetViews>
  <sheetFormatPr defaultRowHeight="14.25" outlineLevelRow="1" x14ac:dyDescent="0.45"/>
  <cols>
    <col min="1" max="3" width="1" customWidth="1"/>
    <col min="4" max="4" width="35.265625" customWidth="1"/>
    <col min="5" max="5" width="12.73046875" customWidth="1"/>
    <col min="6" max="6" width="16.265625" customWidth="1"/>
    <col min="7" max="7" width="8.59765625" customWidth="1"/>
    <col min="8" max="8" width="17.73046875" customWidth="1"/>
    <col min="9" max="32" width="16.86328125" customWidth="1"/>
  </cols>
  <sheetData>
    <row r="2" spans="2:32" s="46" customFormat="1" x14ac:dyDescent="0.45">
      <c r="B2" s="46" t="s">
        <v>80</v>
      </c>
      <c r="I2" s="46">
        <v>1</v>
      </c>
      <c r="J2" s="46">
        <v>2</v>
      </c>
      <c r="K2" s="46">
        <v>3</v>
      </c>
      <c r="L2" s="46">
        <v>4</v>
      </c>
      <c r="M2" s="46">
        <v>5</v>
      </c>
      <c r="N2" s="46">
        <v>6</v>
      </c>
      <c r="O2" s="46">
        <v>7</v>
      </c>
      <c r="P2" s="46">
        <v>8</v>
      </c>
      <c r="Q2" s="46">
        <v>9</v>
      </c>
      <c r="R2" s="46">
        <v>10</v>
      </c>
      <c r="S2" s="46">
        <v>11</v>
      </c>
      <c r="T2" s="46">
        <v>12</v>
      </c>
      <c r="U2" s="46">
        <v>13</v>
      </c>
      <c r="V2" s="46">
        <v>14</v>
      </c>
      <c r="W2" s="46">
        <v>15</v>
      </c>
      <c r="X2" s="46">
        <v>16</v>
      </c>
      <c r="Y2" s="46">
        <v>17</v>
      </c>
      <c r="Z2" s="46">
        <v>18</v>
      </c>
      <c r="AA2" s="46">
        <v>19</v>
      </c>
      <c r="AB2" s="46">
        <v>20</v>
      </c>
      <c r="AC2" s="46">
        <v>21</v>
      </c>
      <c r="AD2" s="46">
        <v>22</v>
      </c>
      <c r="AE2" s="46">
        <v>23</v>
      </c>
      <c r="AF2" s="46">
        <v>24</v>
      </c>
    </row>
    <row r="3" spans="2:32" s="46" customFormat="1" outlineLevel="1" x14ac:dyDescent="0.45">
      <c r="D3" s="46" t="s">
        <v>77</v>
      </c>
      <c r="I3" s="46">
        <v>2005</v>
      </c>
      <c r="J3" s="46">
        <v>2006</v>
      </c>
      <c r="K3" s="46">
        <v>2007</v>
      </c>
      <c r="L3" s="46">
        <v>2008</v>
      </c>
      <c r="M3" s="46">
        <v>2009</v>
      </c>
      <c r="N3" s="46">
        <v>2010</v>
      </c>
      <c r="O3" s="46">
        <v>2011</v>
      </c>
      <c r="P3" s="46">
        <v>2012</v>
      </c>
      <c r="Q3" s="46">
        <v>2013</v>
      </c>
      <c r="R3" s="46">
        <v>2014</v>
      </c>
      <c r="S3" s="46">
        <v>2015</v>
      </c>
      <c r="T3" s="46">
        <v>2016</v>
      </c>
      <c r="U3" s="46">
        <v>2017</v>
      </c>
      <c r="V3" s="46">
        <v>2018</v>
      </c>
      <c r="W3" s="46">
        <v>2019</v>
      </c>
      <c r="X3" s="46">
        <v>2020</v>
      </c>
      <c r="Y3" s="46">
        <v>2021</v>
      </c>
      <c r="Z3" s="46">
        <v>2022</v>
      </c>
      <c r="AA3" s="46">
        <v>2023</v>
      </c>
      <c r="AB3" s="46">
        <v>2024</v>
      </c>
      <c r="AC3" s="46">
        <v>2025</v>
      </c>
      <c r="AD3" s="46">
        <v>2026</v>
      </c>
      <c r="AE3" s="46">
        <v>2027</v>
      </c>
      <c r="AF3" s="46">
        <v>2028</v>
      </c>
    </row>
    <row r="4" spans="2:32" s="46" customFormat="1" outlineLevel="1" x14ac:dyDescent="0.45">
      <c r="D4" s="46" t="s">
        <v>71</v>
      </c>
      <c r="I4" s="46" t="b">
        <v>0</v>
      </c>
      <c r="J4" s="46" t="b">
        <v>0</v>
      </c>
      <c r="K4" s="46" t="b">
        <v>0</v>
      </c>
      <c r="L4" s="46" t="b">
        <v>0</v>
      </c>
      <c r="M4" s="46" t="b">
        <v>0</v>
      </c>
      <c r="N4" s="46" t="b">
        <v>0</v>
      </c>
      <c r="O4" s="46" t="b">
        <v>1</v>
      </c>
      <c r="P4" s="46" t="b">
        <v>1</v>
      </c>
      <c r="Q4" s="46" t="b">
        <v>1</v>
      </c>
      <c r="R4" s="46" t="b">
        <v>1</v>
      </c>
      <c r="S4" s="46" t="b">
        <v>1</v>
      </c>
      <c r="T4" s="46" t="b">
        <v>1</v>
      </c>
      <c r="U4" s="46" t="b">
        <v>1</v>
      </c>
      <c r="V4" s="46" t="b">
        <v>1</v>
      </c>
      <c r="W4" s="46" t="b">
        <v>1</v>
      </c>
      <c r="X4" s="46" t="b">
        <v>1</v>
      </c>
      <c r="Y4" s="46" t="b">
        <v>1</v>
      </c>
      <c r="Z4" s="46" t="b">
        <v>1</v>
      </c>
      <c r="AA4" s="46" t="b">
        <v>1</v>
      </c>
      <c r="AB4" s="46" t="b">
        <v>1</v>
      </c>
      <c r="AC4" s="46" t="b">
        <v>1</v>
      </c>
      <c r="AD4" s="46" t="b">
        <v>1</v>
      </c>
      <c r="AE4" s="46" t="b">
        <v>1</v>
      </c>
      <c r="AF4" s="46" t="b">
        <v>1</v>
      </c>
    </row>
    <row r="5" spans="2:32" outlineLevel="1" x14ac:dyDescent="0.45"/>
    <row r="6" spans="2:32" x14ac:dyDescent="0.45">
      <c r="B6" s="45" t="s">
        <v>15</v>
      </c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</row>
    <row r="7" spans="2:32" outlineLevel="1" x14ac:dyDescent="0.45">
      <c r="D7" t="s">
        <v>16</v>
      </c>
      <c r="E7" t="s">
        <v>73</v>
      </c>
      <c r="I7" s="34">
        <v>4.4800000000000004</v>
      </c>
      <c r="J7" s="34">
        <v>4.7</v>
      </c>
      <c r="K7" s="34">
        <v>4.7</v>
      </c>
      <c r="L7" s="34">
        <v>4.7</v>
      </c>
      <c r="M7" s="34">
        <v>4.7</v>
      </c>
      <c r="N7" s="34">
        <v>4.7</v>
      </c>
      <c r="O7" s="34">
        <v>4.7</v>
      </c>
      <c r="P7" s="34">
        <v>4.7</v>
      </c>
      <c r="Q7" s="34">
        <v>4.7</v>
      </c>
      <c r="R7" s="34">
        <v>4.7</v>
      </c>
      <c r="S7" s="34">
        <v>4.7</v>
      </c>
      <c r="T7" s="34">
        <v>4.7</v>
      </c>
      <c r="U7" s="34">
        <v>4.7</v>
      </c>
      <c r="V7" s="34">
        <v>4.7</v>
      </c>
      <c r="W7" s="34">
        <v>4.7</v>
      </c>
      <c r="X7" s="34">
        <v>4.7</v>
      </c>
      <c r="Y7" s="34">
        <v>4.7</v>
      </c>
      <c r="Z7" s="34">
        <v>4.7</v>
      </c>
      <c r="AA7" s="34">
        <v>4.7</v>
      </c>
      <c r="AB7" s="34">
        <v>4.7</v>
      </c>
      <c r="AC7" s="34">
        <v>4.7</v>
      </c>
      <c r="AD7" s="34">
        <v>4.7</v>
      </c>
      <c r="AE7" s="34">
        <v>4.7</v>
      </c>
      <c r="AF7" s="34">
        <v>4.7</v>
      </c>
    </row>
    <row r="8" spans="2:32" outlineLevel="1" x14ac:dyDescent="0.45">
      <c r="D8" t="s">
        <v>17</v>
      </c>
      <c r="E8" t="s">
        <v>73</v>
      </c>
      <c r="I8" s="34">
        <v>0.31</v>
      </c>
      <c r="J8" s="34">
        <v>1.1200000000000001</v>
      </c>
      <c r="K8" s="34">
        <v>1.37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</row>
    <row r="9" spans="2:32" outlineLevel="1" x14ac:dyDescent="0.45">
      <c r="D9" t="s">
        <v>18</v>
      </c>
      <c r="E9" t="s">
        <v>73</v>
      </c>
      <c r="I9" s="34">
        <v>0</v>
      </c>
      <c r="J9" s="34">
        <v>0</v>
      </c>
      <c r="K9" s="34">
        <v>0</v>
      </c>
      <c r="L9" s="34">
        <v>4.7</v>
      </c>
      <c r="M9" s="34">
        <v>4.7</v>
      </c>
      <c r="N9" s="34">
        <v>4.7</v>
      </c>
      <c r="O9" s="34">
        <v>4.7</v>
      </c>
      <c r="P9" s="34">
        <v>4.7</v>
      </c>
      <c r="Q9" s="34">
        <v>4.7</v>
      </c>
      <c r="R9" s="34">
        <v>4.7</v>
      </c>
      <c r="S9" s="34">
        <v>4.7</v>
      </c>
      <c r="T9" s="34">
        <v>4.7</v>
      </c>
      <c r="U9" s="34">
        <v>4.7</v>
      </c>
      <c r="V9" s="34">
        <v>4.7</v>
      </c>
      <c r="W9" s="34">
        <v>4.7</v>
      </c>
      <c r="X9" s="34">
        <v>4.7</v>
      </c>
      <c r="Y9" s="34">
        <v>4.7</v>
      </c>
      <c r="Z9" s="34">
        <v>4.7</v>
      </c>
      <c r="AA9" s="34">
        <v>4.7</v>
      </c>
      <c r="AB9" s="34">
        <v>4.7</v>
      </c>
      <c r="AC9" s="34">
        <v>4.7</v>
      </c>
      <c r="AD9" s="34">
        <v>4.7</v>
      </c>
      <c r="AE9" s="34">
        <v>4.7</v>
      </c>
      <c r="AF9" s="34">
        <v>4.7</v>
      </c>
    </row>
    <row r="10" spans="2:32" outlineLevel="1" x14ac:dyDescent="0.45">
      <c r="D10" t="s">
        <v>19</v>
      </c>
      <c r="E10" t="s">
        <v>73</v>
      </c>
      <c r="I10" s="34">
        <v>0</v>
      </c>
      <c r="J10" s="34">
        <v>0</v>
      </c>
      <c r="K10" s="34">
        <v>1.57</v>
      </c>
      <c r="L10" s="34">
        <v>2.1</v>
      </c>
      <c r="M10" s="34">
        <v>2.1</v>
      </c>
      <c r="N10" s="34">
        <v>2.1</v>
      </c>
      <c r="O10" s="34">
        <v>2.1</v>
      </c>
      <c r="P10" s="34">
        <v>2.1</v>
      </c>
      <c r="Q10" s="34">
        <v>2.1</v>
      </c>
      <c r="R10" s="34">
        <v>2.1</v>
      </c>
      <c r="S10" s="34">
        <v>2.1</v>
      </c>
      <c r="T10" s="34">
        <v>2.1</v>
      </c>
      <c r="U10" s="34">
        <v>2.1</v>
      </c>
      <c r="V10" s="34">
        <v>2.1</v>
      </c>
      <c r="W10" s="34">
        <v>2.1</v>
      </c>
      <c r="X10" s="34">
        <v>2.1</v>
      </c>
      <c r="Y10" s="34">
        <v>2.1</v>
      </c>
      <c r="Z10" s="34">
        <v>2.1</v>
      </c>
      <c r="AA10" s="34">
        <v>2.1</v>
      </c>
      <c r="AB10" s="34">
        <v>2.1</v>
      </c>
      <c r="AC10" s="34">
        <v>2.1</v>
      </c>
      <c r="AD10" s="34">
        <v>2.1</v>
      </c>
      <c r="AE10" s="34">
        <v>2.1</v>
      </c>
      <c r="AF10" s="34">
        <v>2.1</v>
      </c>
    </row>
    <row r="11" spans="2:32" outlineLevel="1" x14ac:dyDescent="0.45">
      <c r="D11" t="s">
        <v>20</v>
      </c>
      <c r="E11" t="s">
        <v>73</v>
      </c>
      <c r="I11" s="34">
        <v>0.4</v>
      </c>
      <c r="J11" s="34">
        <v>0.8</v>
      </c>
      <c r="K11" s="34">
        <v>0.8</v>
      </c>
      <c r="L11" s="34">
        <v>0.8</v>
      </c>
      <c r="M11" s="34">
        <v>0.8</v>
      </c>
      <c r="N11" s="34">
        <v>0.8</v>
      </c>
      <c r="O11" s="34">
        <v>0.8</v>
      </c>
      <c r="P11" s="34">
        <v>0.8</v>
      </c>
      <c r="Q11" s="34">
        <v>0.8</v>
      </c>
      <c r="R11" s="34">
        <v>0.8</v>
      </c>
      <c r="S11" s="34">
        <v>0.8</v>
      </c>
      <c r="T11" s="34">
        <v>0.8</v>
      </c>
      <c r="U11" s="34">
        <v>0.8</v>
      </c>
      <c r="V11" s="34">
        <v>0.8</v>
      </c>
      <c r="W11" s="34">
        <v>0.8</v>
      </c>
      <c r="X11" s="34">
        <v>0.8</v>
      </c>
      <c r="Y11" s="34">
        <v>0.8</v>
      </c>
      <c r="Z11" s="34">
        <v>0.8</v>
      </c>
      <c r="AA11" s="34">
        <v>0.8</v>
      </c>
      <c r="AB11" s="34">
        <v>0.8</v>
      </c>
      <c r="AC11" s="34">
        <v>0.8</v>
      </c>
      <c r="AD11" s="34">
        <v>0.8</v>
      </c>
      <c r="AE11" s="34">
        <v>0.8</v>
      </c>
      <c r="AF11" s="34">
        <v>0.8</v>
      </c>
    </row>
    <row r="12" spans="2:32" outlineLevel="1" x14ac:dyDescent="0.45">
      <c r="D12" t="s">
        <v>21</v>
      </c>
      <c r="E12" t="s">
        <v>73</v>
      </c>
      <c r="I12" s="34">
        <v>0</v>
      </c>
      <c r="J12" s="34">
        <v>0</v>
      </c>
      <c r="K12" s="34">
        <v>1.58</v>
      </c>
      <c r="L12" s="34">
        <v>1.81</v>
      </c>
      <c r="M12" s="34">
        <v>1.81</v>
      </c>
      <c r="N12" s="34">
        <v>1.81</v>
      </c>
      <c r="O12" s="34">
        <v>1.81</v>
      </c>
      <c r="P12" s="34">
        <v>1.81</v>
      </c>
      <c r="Q12" s="34">
        <v>1.81</v>
      </c>
      <c r="R12" s="34">
        <v>1.81</v>
      </c>
      <c r="S12" s="34">
        <v>1.81</v>
      </c>
      <c r="T12" s="34">
        <v>1.81</v>
      </c>
      <c r="U12" s="34">
        <v>1.81</v>
      </c>
      <c r="V12" s="34">
        <v>1.81</v>
      </c>
      <c r="W12" s="34">
        <v>1.81</v>
      </c>
      <c r="X12" s="34">
        <v>1.81</v>
      </c>
      <c r="Y12" s="34">
        <v>1.81</v>
      </c>
      <c r="Z12" s="34">
        <v>1.81</v>
      </c>
      <c r="AA12" s="34">
        <v>1.81</v>
      </c>
      <c r="AB12" s="34">
        <v>1.81</v>
      </c>
      <c r="AC12" s="34">
        <v>1.81</v>
      </c>
      <c r="AD12" s="34">
        <v>1.81</v>
      </c>
      <c r="AE12" s="34">
        <v>1.81</v>
      </c>
      <c r="AF12" s="34">
        <v>1.81</v>
      </c>
    </row>
    <row r="13" spans="2:32" outlineLevel="1" x14ac:dyDescent="0.45">
      <c r="D13" t="s">
        <v>22</v>
      </c>
      <c r="E13" t="s">
        <v>73</v>
      </c>
      <c r="I13" s="34">
        <v>0</v>
      </c>
      <c r="J13" s="34">
        <v>0</v>
      </c>
      <c r="K13" s="34">
        <v>0</v>
      </c>
      <c r="L13" s="34">
        <v>2.87</v>
      </c>
      <c r="M13" s="34">
        <v>7.77</v>
      </c>
      <c r="N13" s="34">
        <v>7.8</v>
      </c>
      <c r="O13" s="34">
        <v>7.8</v>
      </c>
      <c r="P13" s="34">
        <v>7.8</v>
      </c>
      <c r="Q13" s="34">
        <v>7.8</v>
      </c>
      <c r="R13" s="34">
        <v>7.8</v>
      </c>
      <c r="S13" s="34">
        <v>7.8</v>
      </c>
      <c r="T13" s="34">
        <v>7.8</v>
      </c>
      <c r="U13" s="34">
        <v>7.8</v>
      </c>
      <c r="V13" s="34">
        <v>7.8</v>
      </c>
      <c r="W13" s="34">
        <v>7.8</v>
      </c>
      <c r="X13" s="34">
        <v>7.8</v>
      </c>
      <c r="Y13" s="34">
        <v>7.8</v>
      </c>
      <c r="Z13" s="34">
        <v>7.8</v>
      </c>
      <c r="AA13" s="34">
        <v>7.8</v>
      </c>
      <c r="AB13" s="34">
        <v>7.8</v>
      </c>
      <c r="AC13" s="34">
        <v>7.8</v>
      </c>
      <c r="AD13" s="34">
        <v>7.8</v>
      </c>
      <c r="AE13" s="34">
        <v>7.8</v>
      </c>
      <c r="AF13" s="34">
        <v>7.8</v>
      </c>
    </row>
    <row r="14" spans="2:32" outlineLevel="1" x14ac:dyDescent="0.45">
      <c r="D14" t="s">
        <v>23</v>
      </c>
      <c r="E14" t="s">
        <v>73</v>
      </c>
      <c r="I14" s="34">
        <v>0</v>
      </c>
      <c r="J14" s="34">
        <v>0</v>
      </c>
      <c r="K14" s="34">
        <v>0</v>
      </c>
      <c r="L14" s="34">
        <v>0</v>
      </c>
      <c r="M14" s="34">
        <v>1.61</v>
      </c>
      <c r="N14" s="34">
        <v>7.71</v>
      </c>
      <c r="O14" s="34">
        <v>7.8</v>
      </c>
      <c r="P14" s="34">
        <v>7.8</v>
      </c>
      <c r="Q14" s="34">
        <v>7.8</v>
      </c>
      <c r="R14" s="34">
        <v>7.8</v>
      </c>
      <c r="S14" s="34">
        <v>7.8</v>
      </c>
      <c r="T14" s="34">
        <v>7.8</v>
      </c>
      <c r="U14" s="34">
        <v>7.8</v>
      </c>
      <c r="V14" s="34">
        <v>7.8</v>
      </c>
      <c r="W14" s="34">
        <v>7.8</v>
      </c>
      <c r="X14" s="34">
        <v>7.8</v>
      </c>
      <c r="Y14" s="34">
        <v>7.8</v>
      </c>
      <c r="Z14" s="34">
        <v>7.8</v>
      </c>
      <c r="AA14" s="34">
        <v>7.8</v>
      </c>
      <c r="AB14" s="34">
        <v>7.8</v>
      </c>
      <c r="AC14" s="34">
        <v>7.8</v>
      </c>
      <c r="AD14" s="34">
        <v>7.8</v>
      </c>
      <c r="AE14" s="34">
        <v>7.8</v>
      </c>
      <c r="AF14" s="34">
        <v>7.8</v>
      </c>
    </row>
    <row r="15" spans="2:32" outlineLevel="1" x14ac:dyDescent="0.45">
      <c r="D15" t="s">
        <v>24</v>
      </c>
      <c r="E15" t="s">
        <v>73</v>
      </c>
      <c r="I15" s="34">
        <v>0.56000000000000005</v>
      </c>
      <c r="J15" s="34">
        <v>0.73</v>
      </c>
      <c r="K15" s="34">
        <v>1.1100000000000001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</row>
    <row r="16" spans="2:32" ht="14.65" outlineLevel="1" thickBot="1" x14ac:dyDescent="0.5">
      <c r="D16" s="22" t="s">
        <v>25</v>
      </c>
      <c r="E16" s="22" t="s">
        <v>73</v>
      </c>
      <c r="F16" s="22"/>
      <c r="G16" s="22"/>
      <c r="H16" s="22"/>
      <c r="I16" s="23">
        <f>SUM(I7:I15)</f>
        <v>5.75</v>
      </c>
      <c r="J16" s="23">
        <f t="shared" ref="J16:AF16" si="0">SUM(J7:J15)</f>
        <v>7.35</v>
      </c>
      <c r="K16" s="23">
        <f t="shared" si="0"/>
        <v>11.13</v>
      </c>
      <c r="L16" s="23">
        <f t="shared" si="0"/>
        <v>16.98</v>
      </c>
      <c r="M16" s="23">
        <f t="shared" si="0"/>
        <v>23.490000000000002</v>
      </c>
      <c r="N16" s="23">
        <f t="shared" si="0"/>
        <v>29.62</v>
      </c>
      <c r="O16" s="23">
        <f t="shared" si="0"/>
        <v>29.71</v>
      </c>
      <c r="P16" s="23">
        <f t="shared" si="0"/>
        <v>29.71</v>
      </c>
      <c r="Q16" s="23">
        <f t="shared" si="0"/>
        <v>29.71</v>
      </c>
      <c r="R16" s="23">
        <f t="shared" si="0"/>
        <v>29.71</v>
      </c>
      <c r="S16" s="23">
        <f t="shared" si="0"/>
        <v>29.71</v>
      </c>
      <c r="T16" s="23">
        <f t="shared" si="0"/>
        <v>29.71</v>
      </c>
      <c r="U16" s="23">
        <f t="shared" si="0"/>
        <v>29.71</v>
      </c>
      <c r="V16" s="23">
        <f t="shared" si="0"/>
        <v>29.71</v>
      </c>
      <c r="W16" s="23">
        <f t="shared" si="0"/>
        <v>29.71</v>
      </c>
      <c r="X16" s="23">
        <f t="shared" si="0"/>
        <v>29.71</v>
      </c>
      <c r="Y16" s="23">
        <f t="shared" si="0"/>
        <v>29.71</v>
      </c>
      <c r="Z16" s="23">
        <f t="shared" si="0"/>
        <v>29.71</v>
      </c>
      <c r="AA16" s="23">
        <f t="shared" si="0"/>
        <v>29.71</v>
      </c>
      <c r="AB16" s="23">
        <f t="shared" si="0"/>
        <v>29.71</v>
      </c>
      <c r="AC16" s="23">
        <f t="shared" si="0"/>
        <v>29.71</v>
      </c>
      <c r="AD16" s="23">
        <f t="shared" si="0"/>
        <v>29.71</v>
      </c>
      <c r="AE16" s="23">
        <f t="shared" si="0"/>
        <v>29.71</v>
      </c>
      <c r="AF16" s="23">
        <f t="shared" si="0"/>
        <v>29.71</v>
      </c>
    </row>
    <row r="17" spans="4:32" ht="14.65" outlineLevel="1" thickTop="1" x14ac:dyDescent="0.45"/>
    <row r="18" spans="4:32" outlineLevel="1" x14ac:dyDescent="0.45">
      <c r="D18" t="s">
        <v>78</v>
      </c>
      <c r="E18" t="s">
        <v>79</v>
      </c>
      <c r="I18" s="24">
        <f>I16*1000000</f>
        <v>5750000</v>
      </c>
      <c r="J18" s="24">
        <f t="shared" ref="J18:AF18" si="1">J16*1000000</f>
        <v>7350000</v>
      </c>
      <c r="K18" s="24">
        <f t="shared" si="1"/>
        <v>11130000</v>
      </c>
      <c r="L18" s="24">
        <f t="shared" si="1"/>
        <v>16980000</v>
      </c>
      <c r="M18" s="24">
        <f t="shared" si="1"/>
        <v>23490000.000000004</v>
      </c>
      <c r="N18" s="24">
        <f t="shared" si="1"/>
        <v>29620000</v>
      </c>
      <c r="O18" s="24">
        <f t="shared" si="1"/>
        <v>29710000</v>
      </c>
      <c r="P18" s="24">
        <f t="shared" si="1"/>
        <v>29710000</v>
      </c>
      <c r="Q18" s="24">
        <f t="shared" si="1"/>
        <v>29710000</v>
      </c>
      <c r="R18" s="24">
        <f t="shared" si="1"/>
        <v>29710000</v>
      </c>
      <c r="S18" s="24">
        <f t="shared" si="1"/>
        <v>29710000</v>
      </c>
      <c r="T18" s="24">
        <f t="shared" si="1"/>
        <v>29710000</v>
      </c>
      <c r="U18" s="24">
        <f t="shared" si="1"/>
        <v>29710000</v>
      </c>
      <c r="V18" s="24">
        <f t="shared" si="1"/>
        <v>29710000</v>
      </c>
      <c r="W18" s="24">
        <f t="shared" si="1"/>
        <v>29710000</v>
      </c>
      <c r="X18" s="24">
        <f t="shared" si="1"/>
        <v>29710000</v>
      </c>
      <c r="Y18" s="24">
        <f t="shared" si="1"/>
        <v>29710000</v>
      </c>
      <c r="Z18" s="24">
        <f t="shared" si="1"/>
        <v>29710000</v>
      </c>
      <c r="AA18" s="24">
        <f t="shared" si="1"/>
        <v>29710000</v>
      </c>
      <c r="AB18" s="24">
        <f t="shared" si="1"/>
        <v>29710000</v>
      </c>
      <c r="AC18" s="24">
        <f t="shared" si="1"/>
        <v>29710000</v>
      </c>
      <c r="AD18" s="24">
        <f t="shared" si="1"/>
        <v>29710000</v>
      </c>
      <c r="AE18" s="24">
        <f t="shared" si="1"/>
        <v>29710000</v>
      </c>
      <c r="AF18" s="24">
        <f t="shared" si="1"/>
        <v>29710000</v>
      </c>
    </row>
    <row r="19" spans="4:32" outlineLevel="1" x14ac:dyDescent="0.45">
      <c r="D19" t="s">
        <v>74</v>
      </c>
      <c r="E19" t="s">
        <v>72</v>
      </c>
      <c r="I19" s="42">
        <f>Conversions!$M$7</f>
        <v>51.7</v>
      </c>
      <c r="J19" s="42">
        <f>Conversions!$M$7</f>
        <v>51.7</v>
      </c>
      <c r="K19" s="42">
        <f>Conversions!$M$7</f>
        <v>51.7</v>
      </c>
      <c r="L19" s="42">
        <f>Conversions!$M$7</f>
        <v>51.7</v>
      </c>
      <c r="M19" s="42">
        <f>Conversions!$M$7</f>
        <v>51.7</v>
      </c>
      <c r="N19" s="42">
        <f>Conversions!$M$7</f>
        <v>51.7</v>
      </c>
      <c r="O19" s="42">
        <f>Conversions!$M$7</f>
        <v>51.7</v>
      </c>
      <c r="P19" s="42">
        <f>Conversions!$M$7</f>
        <v>51.7</v>
      </c>
      <c r="Q19" s="42">
        <f>Conversions!$M$7</f>
        <v>51.7</v>
      </c>
      <c r="R19" s="42">
        <f>Conversions!$M$7</f>
        <v>51.7</v>
      </c>
      <c r="S19" s="42">
        <f>Conversions!$M$7</f>
        <v>51.7</v>
      </c>
      <c r="T19" s="42">
        <f>Conversions!$M$7</f>
        <v>51.7</v>
      </c>
      <c r="U19" s="42">
        <f>Conversions!$M$7</f>
        <v>51.7</v>
      </c>
      <c r="V19" s="42">
        <f>Conversions!$M$7</f>
        <v>51.7</v>
      </c>
      <c r="W19" s="42">
        <f>Conversions!$M$7</f>
        <v>51.7</v>
      </c>
      <c r="X19" s="42">
        <f>Conversions!$M$7</f>
        <v>51.7</v>
      </c>
      <c r="Y19" s="42">
        <f>Conversions!$M$7</f>
        <v>51.7</v>
      </c>
      <c r="Z19" s="42">
        <f>Conversions!$M$7</f>
        <v>51.7</v>
      </c>
      <c r="AA19" s="42">
        <f>Conversions!$M$7</f>
        <v>51.7</v>
      </c>
      <c r="AB19" s="42">
        <f>Conversions!$M$7</f>
        <v>51.7</v>
      </c>
      <c r="AC19" s="42">
        <f>Conversions!$M$7</f>
        <v>51.7</v>
      </c>
      <c r="AD19" s="42">
        <f>Conversions!$M$7</f>
        <v>51.7</v>
      </c>
      <c r="AE19" s="42">
        <f>Conversions!$M$7</f>
        <v>51.7</v>
      </c>
      <c r="AF19" s="42">
        <f>Conversions!$M$7</f>
        <v>51.7</v>
      </c>
    </row>
    <row r="20" spans="4:32" outlineLevel="1" x14ac:dyDescent="0.45">
      <c r="D20" t="s">
        <v>75</v>
      </c>
      <c r="E20" t="s">
        <v>76</v>
      </c>
      <c r="I20" s="24">
        <f>I18*I19</f>
        <v>297275000</v>
      </c>
      <c r="J20" s="24">
        <f t="shared" ref="J20:AF20" si="2">J18*J19</f>
        <v>379995000</v>
      </c>
      <c r="K20" s="24">
        <f t="shared" si="2"/>
        <v>575421000</v>
      </c>
      <c r="L20" s="24">
        <f t="shared" si="2"/>
        <v>877866000</v>
      </c>
      <c r="M20" s="24">
        <f t="shared" si="2"/>
        <v>1214433000.0000002</v>
      </c>
      <c r="N20" s="24">
        <f t="shared" si="2"/>
        <v>1531354000</v>
      </c>
      <c r="O20" s="24">
        <f t="shared" si="2"/>
        <v>1536007000</v>
      </c>
      <c r="P20" s="24">
        <f t="shared" si="2"/>
        <v>1536007000</v>
      </c>
      <c r="Q20" s="24">
        <f t="shared" si="2"/>
        <v>1536007000</v>
      </c>
      <c r="R20" s="24">
        <f t="shared" si="2"/>
        <v>1536007000</v>
      </c>
      <c r="S20" s="24">
        <f t="shared" si="2"/>
        <v>1536007000</v>
      </c>
      <c r="T20" s="24">
        <f t="shared" si="2"/>
        <v>1536007000</v>
      </c>
      <c r="U20" s="24">
        <f t="shared" si="2"/>
        <v>1536007000</v>
      </c>
      <c r="V20" s="24">
        <f t="shared" si="2"/>
        <v>1536007000</v>
      </c>
      <c r="W20" s="24">
        <f t="shared" si="2"/>
        <v>1536007000</v>
      </c>
      <c r="X20" s="24">
        <f t="shared" si="2"/>
        <v>1536007000</v>
      </c>
      <c r="Y20" s="24">
        <f t="shared" si="2"/>
        <v>1536007000</v>
      </c>
      <c r="Z20" s="24">
        <f t="shared" si="2"/>
        <v>1536007000</v>
      </c>
      <c r="AA20" s="24">
        <f t="shared" si="2"/>
        <v>1536007000</v>
      </c>
      <c r="AB20" s="24">
        <f t="shared" si="2"/>
        <v>1536007000</v>
      </c>
      <c r="AC20" s="24">
        <f t="shared" si="2"/>
        <v>1536007000</v>
      </c>
      <c r="AD20" s="24">
        <f t="shared" si="2"/>
        <v>1536007000</v>
      </c>
      <c r="AE20" s="24">
        <f t="shared" si="2"/>
        <v>1536007000</v>
      </c>
      <c r="AF20" s="24">
        <f t="shared" si="2"/>
        <v>1536007000</v>
      </c>
    </row>
    <row r="21" spans="4:32" outlineLevel="1" x14ac:dyDescent="0.45"/>
    <row r="22" spans="4:32" outlineLevel="1" x14ac:dyDescent="0.45">
      <c r="D22" t="str">
        <f>D23</f>
        <v>Total inlet gas (bcf)</v>
      </c>
      <c r="E22" t="s">
        <v>82</v>
      </c>
      <c r="I22">
        <f t="shared" ref="I22:AF22" si="3">I23</f>
        <v>323.86</v>
      </c>
      <c r="J22">
        <f t="shared" si="3"/>
        <v>421.1</v>
      </c>
      <c r="K22">
        <f t="shared" si="3"/>
        <v>650.82000000000005</v>
      </c>
      <c r="L22">
        <f t="shared" si="3"/>
        <v>1009.81</v>
      </c>
      <c r="M22">
        <f t="shared" si="3"/>
        <v>1411.73</v>
      </c>
      <c r="N22">
        <f t="shared" si="3"/>
        <v>1790.51</v>
      </c>
      <c r="O22">
        <f t="shared" si="3"/>
        <v>1796.14</v>
      </c>
      <c r="P22">
        <f t="shared" si="3"/>
        <v>1796.14</v>
      </c>
      <c r="Q22">
        <f t="shared" si="3"/>
        <v>1796.14</v>
      </c>
      <c r="R22">
        <f t="shared" si="3"/>
        <v>1796.14</v>
      </c>
      <c r="S22">
        <f t="shared" si="3"/>
        <v>1796.14</v>
      </c>
      <c r="T22">
        <f t="shared" si="3"/>
        <v>1796.14</v>
      </c>
      <c r="U22">
        <f t="shared" si="3"/>
        <v>1796.14</v>
      </c>
      <c r="V22">
        <f t="shared" si="3"/>
        <v>1796.14</v>
      </c>
      <c r="W22">
        <f t="shared" si="3"/>
        <v>1796.14</v>
      </c>
      <c r="X22">
        <f t="shared" si="3"/>
        <v>1796.14</v>
      </c>
      <c r="Y22">
        <f t="shared" si="3"/>
        <v>1796.14</v>
      </c>
      <c r="Z22">
        <f t="shared" si="3"/>
        <v>1796.14</v>
      </c>
      <c r="AA22">
        <f t="shared" si="3"/>
        <v>1796.14</v>
      </c>
      <c r="AB22">
        <f t="shared" si="3"/>
        <v>1796.14</v>
      </c>
      <c r="AC22">
        <f t="shared" si="3"/>
        <v>1796.14</v>
      </c>
      <c r="AD22">
        <f t="shared" si="3"/>
        <v>1796.14</v>
      </c>
      <c r="AE22">
        <f t="shared" si="3"/>
        <v>1796.14</v>
      </c>
      <c r="AF22">
        <f t="shared" si="3"/>
        <v>1796.14</v>
      </c>
    </row>
    <row r="23" spans="4:32" outlineLevel="1" x14ac:dyDescent="0.45">
      <c r="D23" t="s">
        <v>31</v>
      </c>
      <c r="E23" t="s">
        <v>82</v>
      </c>
      <c r="I23" s="33">
        <v>323.86</v>
      </c>
      <c r="J23" s="33">
        <v>421.1</v>
      </c>
      <c r="K23" s="33">
        <v>650.82000000000005</v>
      </c>
      <c r="L23" s="33">
        <v>1009.81</v>
      </c>
      <c r="M23" s="33">
        <v>1411.73</v>
      </c>
      <c r="N23" s="33">
        <v>1790.51</v>
      </c>
      <c r="O23" s="33">
        <v>1796.14</v>
      </c>
      <c r="P23" s="33">
        <v>1796.14</v>
      </c>
      <c r="Q23" s="33">
        <v>1796.14</v>
      </c>
      <c r="R23" s="33">
        <v>1796.14</v>
      </c>
      <c r="S23" s="33">
        <v>1796.14</v>
      </c>
      <c r="T23" s="33">
        <v>1796.14</v>
      </c>
      <c r="U23" s="33">
        <v>1796.14</v>
      </c>
      <c r="V23" s="33">
        <v>1796.14</v>
      </c>
      <c r="W23" s="33">
        <v>1796.14</v>
      </c>
      <c r="X23" s="33">
        <v>1796.14</v>
      </c>
      <c r="Y23" s="33">
        <v>1796.14</v>
      </c>
      <c r="Z23" s="33">
        <v>1796.14</v>
      </c>
      <c r="AA23" s="33">
        <v>1796.14</v>
      </c>
      <c r="AB23" s="33">
        <v>1796.14</v>
      </c>
      <c r="AC23" s="33">
        <v>1796.14</v>
      </c>
      <c r="AD23" s="33">
        <v>1796.14</v>
      </c>
      <c r="AE23" s="33">
        <v>1796.14</v>
      </c>
      <c r="AF23" s="33">
        <v>1796.14</v>
      </c>
    </row>
    <row r="24" spans="4:32" outlineLevel="1" x14ac:dyDescent="0.45">
      <c r="D24" t="s">
        <v>81</v>
      </c>
      <c r="E24" t="s">
        <v>81</v>
      </c>
      <c r="I24" s="43">
        <f>Conversions!$Q$29</f>
        <v>1039000</v>
      </c>
      <c r="J24" s="43">
        <f>Conversions!$Q$29</f>
        <v>1039000</v>
      </c>
      <c r="K24" s="43">
        <f>Conversions!$Q$29</f>
        <v>1039000</v>
      </c>
      <c r="L24" s="43">
        <f>Conversions!$Q$29</f>
        <v>1039000</v>
      </c>
      <c r="M24" s="43">
        <f>Conversions!$Q$29</f>
        <v>1039000</v>
      </c>
      <c r="N24" s="43">
        <f>Conversions!$Q$29</f>
        <v>1039000</v>
      </c>
      <c r="O24" s="43">
        <f>Conversions!$Q$29</f>
        <v>1039000</v>
      </c>
      <c r="P24" s="43">
        <f>Conversions!$Q$29</f>
        <v>1039000</v>
      </c>
      <c r="Q24" s="43">
        <f>Conversions!$Q$29</f>
        <v>1039000</v>
      </c>
      <c r="R24" s="43">
        <f>Conversions!$Q$29</f>
        <v>1039000</v>
      </c>
      <c r="S24" s="43">
        <f>Conversions!$Q$29</f>
        <v>1039000</v>
      </c>
      <c r="T24" s="43">
        <f>Conversions!$Q$29</f>
        <v>1039000</v>
      </c>
      <c r="U24" s="43">
        <f>Conversions!$Q$29</f>
        <v>1039000</v>
      </c>
      <c r="V24" s="43">
        <f>Conversions!$Q$29</f>
        <v>1039000</v>
      </c>
      <c r="W24" s="43">
        <f>Conversions!$Q$29</f>
        <v>1039000</v>
      </c>
      <c r="X24" s="43">
        <f>Conversions!$Q$29</f>
        <v>1039000</v>
      </c>
      <c r="Y24" s="43">
        <f>Conversions!$Q$29</f>
        <v>1039000</v>
      </c>
      <c r="Z24" s="43">
        <f>Conversions!$Q$29</f>
        <v>1039000</v>
      </c>
      <c r="AA24" s="43">
        <f>Conversions!$Q$29</f>
        <v>1039000</v>
      </c>
      <c r="AB24" s="43">
        <f>Conversions!$Q$29</f>
        <v>1039000</v>
      </c>
      <c r="AC24" s="43">
        <f>Conversions!$Q$29</f>
        <v>1039000</v>
      </c>
      <c r="AD24" s="43">
        <f>Conversions!$Q$29</f>
        <v>1039000</v>
      </c>
      <c r="AE24" s="43">
        <f>Conversions!$Q$29</f>
        <v>1039000</v>
      </c>
      <c r="AF24" s="43">
        <f>Conversions!$Q$29</f>
        <v>1039000</v>
      </c>
    </row>
    <row r="25" spans="4:32" outlineLevel="1" x14ac:dyDescent="0.45">
      <c r="D25" t="s">
        <v>83</v>
      </c>
      <c r="E25" t="s">
        <v>76</v>
      </c>
      <c r="I25" s="7">
        <f>I22*I24</f>
        <v>336490540</v>
      </c>
      <c r="J25" s="7">
        <f t="shared" ref="J25:AF25" si="4">J22*J24</f>
        <v>437522900</v>
      </c>
      <c r="K25" s="7">
        <f t="shared" si="4"/>
        <v>676201980</v>
      </c>
      <c r="L25" s="7">
        <f t="shared" si="4"/>
        <v>1049192590</v>
      </c>
      <c r="M25" s="7">
        <f t="shared" si="4"/>
        <v>1466787470</v>
      </c>
      <c r="N25" s="7">
        <f t="shared" si="4"/>
        <v>1860339890</v>
      </c>
      <c r="O25" s="7">
        <f t="shared" si="4"/>
        <v>1866189460</v>
      </c>
      <c r="P25" s="7">
        <f t="shared" si="4"/>
        <v>1866189460</v>
      </c>
      <c r="Q25" s="7">
        <f t="shared" si="4"/>
        <v>1866189460</v>
      </c>
      <c r="R25" s="7">
        <f t="shared" si="4"/>
        <v>1866189460</v>
      </c>
      <c r="S25" s="7">
        <f t="shared" si="4"/>
        <v>1866189460</v>
      </c>
      <c r="T25" s="7">
        <f t="shared" si="4"/>
        <v>1866189460</v>
      </c>
      <c r="U25" s="7">
        <f t="shared" si="4"/>
        <v>1866189460</v>
      </c>
      <c r="V25" s="7">
        <f t="shared" si="4"/>
        <v>1866189460</v>
      </c>
      <c r="W25" s="7">
        <f t="shared" si="4"/>
        <v>1866189460</v>
      </c>
      <c r="X25" s="7">
        <f t="shared" si="4"/>
        <v>1866189460</v>
      </c>
      <c r="Y25" s="7">
        <f t="shared" si="4"/>
        <v>1866189460</v>
      </c>
      <c r="Z25" s="7">
        <f t="shared" si="4"/>
        <v>1866189460</v>
      </c>
      <c r="AA25" s="7">
        <f t="shared" si="4"/>
        <v>1866189460</v>
      </c>
      <c r="AB25" s="7">
        <f t="shared" si="4"/>
        <v>1866189460</v>
      </c>
      <c r="AC25" s="7">
        <f t="shared" si="4"/>
        <v>1866189460</v>
      </c>
      <c r="AD25" s="7">
        <f t="shared" si="4"/>
        <v>1866189460</v>
      </c>
      <c r="AE25" s="7">
        <f t="shared" si="4"/>
        <v>1866189460</v>
      </c>
      <c r="AF25" s="7">
        <f t="shared" si="4"/>
        <v>1866189460</v>
      </c>
    </row>
    <row r="26" spans="4:32" outlineLevel="1" x14ac:dyDescent="0.45"/>
    <row r="27" spans="4:32" outlineLevel="1" x14ac:dyDescent="0.45">
      <c r="D27" t="s">
        <v>90</v>
      </c>
      <c r="E27" t="s">
        <v>91</v>
      </c>
      <c r="I27" s="2">
        <f>I20/I25</f>
        <v>0.88345722884215405</v>
      </c>
      <c r="J27" s="2">
        <f t="shared" ref="J27:AF27" si="5">J20/J25</f>
        <v>0.86851453946753421</v>
      </c>
      <c r="K27" s="2">
        <f t="shared" si="5"/>
        <v>0.85096024119893876</v>
      </c>
      <c r="L27" s="2">
        <f t="shared" si="5"/>
        <v>0.83670625237641072</v>
      </c>
      <c r="M27" s="2">
        <f t="shared" si="5"/>
        <v>0.8279543047910003</v>
      </c>
      <c r="N27" s="2">
        <f t="shared" si="5"/>
        <v>0.82315818105690353</v>
      </c>
      <c r="O27" s="2">
        <f t="shared" si="5"/>
        <v>0.82307130809751761</v>
      </c>
      <c r="P27" s="2">
        <f t="shared" si="5"/>
        <v>0.82307130809751761</v>
      </c>
      <c r="Q27" s="2">
        <f t="shared" si="5"/>
        <v>0.82307130809751761</v>
      </c>
      <c r="R27" s="2">
        <f t="shared" si="5"/>
        <v>0.82307130809751761</v>
      </c>
      <c r="S27" s="2">
        <f t="shared" si="5"/>
        <v>0.82307130809751761</v>
      </c>
      <c r="T27" s="2">
        <f t="shared" si="5"/>
        <v>0.82307130809751761</v>
      </c>
      <c r="U27" s="2">
        <f t="shared" si="5"/>
        <v>0.82307130809751761</v>
      </c>
      <c r="V27" s="2">
        <f t="shared" si="5"/>
        <v>0.82307130809751761</v>
      </c>
      <c r="W27" s="2">
        <f t="shared" si="5"/>
        <v>0.82307130809751761</v>
      </c>
      <c r="X27" s="2">
        <f t="shared" si="5"/>
        <v>0.82307130809751761</v>
      </c>
      <c r="Y27" s="2">
        <f t="shared" si="5"/>
        <v>0.82307130809751761</v>
      </c>
      <c r="Z27" s="2">
        <f t="shared" si="5"/>
        <v>0.82307130809751761</v>
      </c>
      <c r="AA27" s="2">
        <f t="shared" si="5"/>
        <v>0.82307130809751761</v>
      </c>
      <c r="AB27" s="2">
        <f t="shared" si="5"/>
        <v>0.82307130809751761</v>
      </c>
      <c r="AC27" s="2">
        <f t="shared" si="5"/>
        <v>0.82307130809751761</v>
      </c>
      <c r="AD27" s="2">
        <f t="shared" si="5"/>
        <v>0.82307130809751761</v>
      </c>
      <c r="AE27" s="2">
        <f t="shared" si="5"/>
        <v>0.82307130809751761</v>
      </c>
      <c r="AF27" s="2">
        <f t="shared" si="5"/>
        <v>0.82307130809751761</v>
      </c>
    </row>
    <row r="28" spans="4:32" outlineLevel="1" x14ac:dyDescent="0.45"/>
    <row r="29" spans="4:32" outlineLevel="1" x14ac:dyDescent="0.45">
      <c r="D29" t="s">
        <v>26</v>
      </c>
    </row>
    <row r="30" spans="4:32" outlineLevel="1" x14ac:dyDescent="0.45">
      <c r="D30" t="s">
        <v>27</v>
      </c>
      <c r="E30" t="s">
        <v>967</v>
      </c>
      <c r="F30" s="25"/>
      <c r="I30" s="35">
        <v>9920000</v>
      </c>
      <c r="J30" s="35">
        <v>12820000</v>
      </c>
      <c r="K30" s="35">
        <v>19710000</v>
      </c>
      <c r="L30" s="35">
        <v>30610000</v>
      </c>
      <c r="M30" s="35">
        <v>42920000</v>
      </c>
      <c r="N30" s="35">
        <v>54350000</v>
      </c>
      <c r="O30" s="35">
        <v>53980000</v>
      </c>
      <c r="P30" s="35">
        <v>53440000</v>
      </c>
      <c r="Q30" s="35">
        <v>52900000</v>
      </c>
      <c r="R30" s="35">
        <v>52370000</v>
      </c>
      <c r="S30" s="35">
        <v>51850000</v>
      </c>
      <c r="T30" s="35">
        <v>51850000</v>
      </c>
      <c r="U30" s="35">
        <v>51850000</v>
      </c>
      <c r="V30" s="35">
        <v>51850000</v>
      </c>
      <c r="W30" s="35">
        <v>51850000</v>
      </c>
      <c r="X30" s="35">
        <v>51850000</v>
      </c>
      <c r="Y30" s="35">
        <v>51850000</v>
      </c>
      <c r="Z30" s="35">
        <v>51850000</v>
      </c>
      <c r="AA30" s="35">
        <v>51850000</v>
      </c>
      <c r="AB30" s="35">
        <v>51850000</v>
      </c>
      <c r="AC30" s="35">
        <v>51850000</v>
      </c>
      <c r="AD30" s="35">
        <v>51850000</v>
      </c>
      <c r="AE30" s="35">
        <v>51850000</v>
      </c>
      <c r="AF30" s="35">
        <v>51850000</v>
      </c>
    </row>
    <row r="31" spans="4:32" outlineLevel="1" x14ac:dyDescent="0.45">
      <c r="D31" t="s">
        <v>28</v>
      </c>
      <c r="E31" t="s">
        <v>967</v>
      </c>
      <c r="I31" s="35">
        <v>1460000</v>
      </c>
      <c r="J31" s="35">
        <v>1910000</v>
      </c>
      <c r="K31" s="35">
        <v>2960000</v>
      </c>
      <c r="L31" s="35">
        <v>4540000</v>
      </c>
      <c r="M31" s="35">
        <v>6260000</v>
      </c>
      <c r="N31" s="35">
        <v>7890000</v>
      </c>
      <c r="O31" s="35">
        <v>7960000</v>
      </c>
      <c r="P31" s="35">
        <v>7990000</v>
      </c>
      <c r="Q31" s="35">
        <v>8029999.9999999991</v>
      </c>
      <c r="R31" s="35">
        <v>8080000</v>
      </c>
      <c r="S31" s="35">
        <v>8119999.9999999991</v>
      </c>
      <c r="T31" s="35">
        <v>8119999.9999999991</v>
      </c>
      <c r="U31" s="35">
        <v>8119999.9999999991</v>
      </c>
      <c r="V31" s="35">
        <v>8119999.9999999991</v>
      </c>
      <c r="W31" s="35">
        <v>8119999.9999999991</v>
      </c>
      <c r="X31" s="35">
        <v>8119999.9999999991</v>
      </c>
      <c r="Y31" s="35">
        <v>8119999.9999999991</v>
      </c>
      <c r="Z31" s="35">
        <v>8119999.9999999991</v>
      </c>
      <c r="AA31" s="35">
        <v>8119999.9999999991</v>
      </c>
      <c r="AB31" s="35">
        <v>8119999.9999999991</v>
      </c>
      <c r="AC31" s="35">
        <v>8119999.9999999991</v>
      </c>
      <c r="AD31" s="35">
        <v>8119999.9999999991</v>
      </c>
      <c r="AE31" s="35">
        <v>8119999.9999999991</v>
      </c>
      <c r="AF31" s="35">
        <v>8119999.9999999991</v>
      </c>
    </row>
    <row r="32" spans="4:32" outlineLevel="1" x14ac:dyDescent="0.45">
      <c r="D32" t="s">
        <v>29</v>
      </c>
      <c r="E32" t="s">
        <v>968</v>
      </c>
      <c r="I32" s="35">
        <v>0</v>
      </c>
      <c r="J32" s="35">
        <v>80000</v>
      </c>
      <c r="K32" s="35">
        <v>190000</v>
      </c>
      <c r="L32" s="35">
        <v>350000</v>
      </c>
      <c r="M32" s="35">
        <v>500000</v>
      </c>
      <c r="N32" s="35">
        <v>640000</v>
      </c>
      <c r="O32" s="35">
        <v>640000</v>
      </c>
      <c r="P32" s="35">
        <v>650000</v>
      </c>
      <c r="Q32" s="35">
        <v>650000</v>
      </c>
      <c r="R32" s="35">
        <v>650000</v>
      </c>
      <c r="S32" s="35">
        <v>660000</v>
      </c>
      <c r="T32" s="35">
        <v>660000</v>
      </c>
      <c r="U32" s="35">
        <v>660000</v>
      </c>
      <c r="V32" s="35">
        <v>660000</v>
      </c>
      <c r="W32" s="35">
        <v>660000</v>
      </c>
      <c r="X32" s="35">
        <v>660000</v>
      </c>
      <c r="Y32" s="35">
        <v>660000</v>
      </c>
      <c r="Z32" s="35">
        <v>660000</v>
      </c>
      <c r="AA32" s="35">
        <v>660000</v>
      </c>
      <c r="AB32" s="35">
        <v>660000</v>
      </c>
      <c r="AC32" s="35">
        <v>660000</v>
      </c>
      <c r="AD32" s="35">
        <v>660000</v>
      </c>
      <c r="AE32" s="35">
        <v>660000</v>
      </c>
      <c r="AF32" s="35">
        <v>660000</v>
      </c>
    </row>
    <row r="33" spans="2:32" outlineLevel="1" x14ac:dyDescent="0.45">
      <c r="D33" t="s">
        <v>30</v>
      </c>
      <c r="E33" t="s">
        <v>968</v>
      </c>
      <c r="I33" s="35">
        <v>0</v>
      </c>
      <c r="J33" s="35">
        <v>180000</v>
      </c>
      <c r="K33" s="35">
        <v>430000</v>
      </c>
      <c r="L33" s="35">
        <v>780000</v>
      </c>
      <c r="M33" s="35">
        <v>1130000</v>
      </c>
      <c r="N33" s="35">
        <v>1460000</v>
      </c>
      <c r="O33" s="35">
        <v>1470000</v>
      </c>
      <c r="P33" s="35">
        <v>1480000</v>
      </c>
      <c r="Q33" s="35">
        <v>1480000</v>
      </c>
      <c r="R33" s="35">
        <v>1490000</v>
      </c>
      <c r="S33" s="35">
        <v>1500000</v>
      </c>
      <c r="T33" s="35">
        <v>1500000</v>
      </c>
      <c r="U33" s="35">
        <v>1500000</v>
      </c>
      <c r="V33" s="35">
        <v>1500000</v>
      </c>
      <c r="W33" s="35">
        <v>1500000</v>
      </c>
      <c r="X33" s="35">
        <v>1500000</v>
      </c>
      <c r="Y33" s="35">
        <v>1500000</v>
      </c>
      <c r="Z33" s="35">
        <v>1500000</v>
      </c>
      <c r="AA33" s="35">
        <v>1500000</v>
      </c>
      <c r="AB33" s="35">
        <v>1500000</v>
      </c>
      <c r="AC33" s="35">
        <v>1500000</v>
      </c>
      <c r="AD33" s="35">
        <v>1500000</v>
      </c>
      <c r="AE33" s="35">
        <v>1500000</v>
      </c>
      <c r="AF33" s="35">
        <v>1500000</v>
      </c>
    </row>
    <row r="34" spans="2:32" outlineLevel="1" x14ac:dyDescent="0.45"/>
    <row r="35" spans="2:32" x14ac:dyDescent="0.45">
      <c r="B35" s="45" t="s">
        <v>965</v>
      </c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</row>
    <row r="36" spans="2:32" outlineLevel="1" x14ac:dyDescent="0.45">
      <c r="D36" t="s">
        <v>40</v>
      </c>
      <c r="E36" t="s">
        <v>84</v>
      </c>
      <c r="H36" s="38">
        <f>SUM(I36:XFD36)</f>
        <v>167594000000</v>
      </c>
      <c r="I36" s="35">
        <v>794000000</v>
      </c>
      <c r="J36" s="35">
        <v>1143000000</v>
      </c>
      <c r="K36" s="35">
        <v>1738000000</v>
      </c>
      <c r="L36" s="35">
        <v>2755000000</v>
      </c>
      <c r="M36" s="35">
        <v>4332000000</v>
      </c>
      <c r="N36" s="35">
        <v>5849000000</v>
      </c>
      <c r="O36" s="35">
        <v>6172000000</v>
      </c>
      <c r="P36" s="35">
        <v>6440000000</v>
      </c>
      <c r="Q36" s="35">
        <v>6685000000</v>
      </c>
      <c r="R36" s="35">
        <v>6950000000</v>
      </c>
      <c r="S36" s="35">
        <v>6810000000</v>
      </c>
      <c r="T36" s="35">
        <v>7204000000</v>
      </c>
      <c r="U36" s="35">
        <v>7562000000</v>
      </c>
      <c r="V36" s="35">
        <v>7914000000</v>
      </c>
      <c r="W36" s="35">
        <v>8235000000</v>
      </c>
      <c r="X36" s="35">
        <v>8550000000</v>
      </c>
      <c r="Y36" s="35">
        <v>8858000000</v>
      </c>
      <c r="Z36" s="35">
        <v>9203000000</v>
      </c>
      <c r="AA36" s="35">
        <v>9535000000</v>
      </c>
      <c r="AB36" s="35">
        <v>9849000000</v>
      </c>
      <c r="AC36" s="35">
        <v>10179000000</v>
      </c>
      <c r="AD36" s="35">
        <v>10478000000</v>
      </c>
      <c r="AE36" s="35">
        <v>10632000000</v>
      </c>
      <c r="AF36" s="35">
        <v>9727000000</v>
      </c>
    </row>
    <row r="37" spans="2:32" outlineLevel="1" x14ac:dyDescent="0.45">
      <c r="D37" t="s">
        <v>41</v>
      </c>
      <c r="E37" t="s">
        <v>84</v>
      </c>
      <c r="H37" s="38">
        <f>SUM(I37:XFD37)</f>
        <v>51285000000</v>
      </c>
      <c r="I37" s="35">
        <v>410000000</v>
      </c>
      <c r="J37" s="35">
        <v>521000000</v>
      </c>
      <c r="K37" s="35">
        <v>671000000</v>
      </c>
      <c r="L37" s="35">
        <v>1034000000</v>
      </c>
      <c r="M37" s="35">
        <v>1509000000</v>
      </c>
      <c r="N37" s="35">
        <v>1971000000</v>
      </c>
      <c r="O37" s="35">
        <v>2043000000</v>
      </c>
      <c r="P37" s="35">
        <v>2086000000</v>
      </c>
      <c r="Q37" s="35">
        <v>2134000000</v>
      </c>
      <c r="R37" s="35">
        <v>2187000000</v>
      </c>
      <c r="S37" s="35">
        <v>2246000000</v>
      </c>
      <c r="T37" s="35">
        <v>2310000000</v>
      </c>
      <c r="U37" s="35">
        <v>2378000000</v>
      </c>
      <c r="V37" s="35">
        <v>2448000000</v>
      </c>
      <c r="W37" s="35">
        <v>2517000000</v>
      </c>
      <c r="X37" s="35">
        <v>2585000000</v>
      </c>
      <c r="Y37" s="35">
        <v>2649000000</v>
      </c>
      <c r="Z37" s="35">
        <v>2710000000</v>
      </c>
      <c r="AA37" s="35">
        <v>2768000000</v>
      </c>
      <c r="AB37" s="35">
        <v>2824000000</v>
      </c>
      <c r="AC37" s="35">
        <v>2879000000</v>
      </c>
      <c r="AD37" s="35">
        <v>2932000000</v>
      </c>
      <c r="AE37" s="35">
        <v>2904000000</v>
      </c>
      <c r="AF37" s="35">
        <v>2569000000</v>
      </c>
    </row>
    <row r="38" spans="2:32" outlineLevel="1" x14ac:dyDescent="0.45">
      <c r="D38" t="s">
        <v>42</v>
      </c>
      <c r="E38" t="s">
        <v>84</v>
      </c>
      <c r="H38" s="38">
        <f>SUM(I38:XFD38)</f>
        <v>15951000000</v>
      </c>
      <c r="I38" s="35">
        <v>0</v>
      </c>
      <c r="J38" s="35">
        <v>74000000</v>
      </c>
      <c r="K38" s="35">
        <v>170000000</v>
      </c>
      <c r="L38" s="35">
        <v>304000000</v>
      </c>
      <c r="M38" s="35">
        <v>440000000</v>
      </c>
      <c r="N38" s="35">
        <v>562000000</v>
      </c>
      <c r="O38" s="35">
        <v>585000000</v>
      </c>
      <c r="P38" s="35">
        <v>601000000</v>
      </c>
      <c r="Q38" s="35">
        <v>622000000</v>
      </c>
      <c r="R38" s="35">
        <v>644000000</v>
      </c>
      <c r="S38" s="35">
        <v>667000000</v>
      </c>
      <c r="T38" s="35">
        <v>694000000</v>
      </c>
      <c r="U38" s="35">
        <v>723000000</v>
      </c>
      <c r="V38" s="35">
        <v>752000000</v>
      </c>
      <c r="W38" s="35">
        <v>783000000</v>
      </c>
      <c r="X38" s="35">
        <v>815000000</v>
      </c>
      <c r="Y38" s="35">
        <v>846000000</v>
      </c>
      <c r="Z38" s="35">
        <v>877000000</v>
      </c>
      <c r="AA38" s="35">
        <v>908000000</v>
      </c>
      <c r="AB38" s="35">
        <v>941000000</v>
      </c>
      <c r="AC38" s="35">
        <v>974000000</v>
      </c>
      <c r="AD38" s="35">
        <v>1007000000</v>
      </c>
      <c r="AE38" s="35">
        <v>1000000000</v>
      </c>
      <c r="AF38" s="35">
        <v>962000000</v>
      </c>
    </row>
    <row r="39" spans="2:32" outlineLevel="1" x14ac:dyDescent="0.45">
      <c r="D39" t="s">
        <v>43</v>
      </c>
      <c r="E39" t="s">
        <v>84</v>
      </c>
      <c r="H39" s="38">
        <f>SUM(I39:XFD39)</f>
        <v>2503000000</v>
      </c>
      <c r="I39" s="35">
        <v>253000000</v>
      </c>
      <c r="J39" s="35">
        <v>40000000</v>
      </c>
      <c r="K39" s="35">
        <v>40000000</v>
      </c>
      <c r="L39" s="35">
        <v>56000000</v>
      </c>
      <c r="M39" s="35">
        <v>77000000</v>
      </c>
      <c r="N39" s="35">
        <v>108000000</v>
      </c>
      <c r="O39" s="35">
        <v>109000000</v>
      </c>
      <c r="P39" s="35">
        <v>109000000</v>
      </c>
      <c r="Q39" s="35">
        <v>109000000</v>
      </c>
      <c r="R39" s="35">
        <v>109000000</v>
      </c>
      <c r="S39" s="35">
        <v>109000000</v>
      </c>
      <c r="T39" s="35">
        <v>109000000</v>
      </c>
      <c r="U39" s="35">
        <v>109000000</v>
      </c>
      <c r="V39" s="35">
        <v>109000000</v>
      </c>
      <c r="W39" s="35">
        <v>109000000</v>
      </c>
      <c r="X39" s="35">
        <v>109000000</v>
      </c>
      <c r="Y39" s="35">
        <v>109000000</v>
      </c>
      <c r="Z39" s="35">
        <v>109000000</v>
      </c>
      <c r="AA39" s="35">
        <v>108000000</v>
      </c>
      <c r="AB39" s="35">
        <v>109000000</v>
      </c>
      <c r="AC39" s="35">
        <v>108000000</v>
      </c>
      <c r="AD39" s="35">
        <v>108000000</v>
      </c>
      <c r="AE39" s="35">
        <v>107000000</v>
      </c>
      <c r="AF39" s="35">
        <v>81000000</v>
      </c>
    </row>
    <row r="40" spans="2:32" ht="14.65" outlineLevel="1" thickBot="1" x14ac:dyDescent="0.5">
      <c r="D40" s="22" t="s">
        <v>56</v>
      </c>
      <c r="E40" s="22" t="s">
        <v>84</v>
      </c>
      <c r="F40" s="22"/>
      <c r="G40" s="22"/>
      <c r="H40" s="39">
        <f>SUM(I40:XFD40)</f>
        <v>237333000000</v>
      </c>
      <c r="I40" s="26">
        <f>(SUM(I36:I39))</f>
        <v>1457000000</v>
      </c>
      <c r="J40" s="26">
        <f t="shared" ref="J40:AF40" si="6">(SUM(J36:J39))</f>
        <v>1778000000</v>
      </c>
      <c r="K40" s="26">
        <f t="shared" si="6"/>
        <v>2619000000</v>
      </c>
      <c r="L40" s="26">
        <f t="shared" si="6"/>
        <v>4149000000</v>
      </c>
      <c r="M40" s="26">
        <f t="shared" si="6"/>
        <v>6358000000</v>
      </c>
      <c r="N40" s="26">
        <f t="shared" si="6"/>
        <v>8490000000</v>
      </c>
      <c r="O40" s="26">
        <f t="shared" si="6"/>
        <v>8909000000</v>
      </c>
      <c r="P40" s="26">
        <f t="shared" si="6"/>
        <v>9236000000</v>
      </c>
      <c r="Q40" s="26">
        <f t="shared" si="6"/>
        <v>9550000000</v>
      </c>
      <c r="R40" s="26">
        <f t="shared" si="6"/>
        <v>9890000000</v>
      </c>
      <c r="S40" s="26">
        <f t="shared" si="6"/>
        <v>9832000000</v>
      </c>
      <c r="T40" s="26">
        <f t="shared" si="6"/>
        <v>10317000000</v>
      </c>
      <c r="U40" s="26">
        <f t="shared" si="6"/>
        <v>10772000000</v>
      </c>
      <c r="V40" s="26">
        <f t="shared" si="6"/>
        <v>11223000000</v>
      </c>
      <c r="W40" s="26">
        <f t="shared" si="6"/>
        <v>11644000000</v>
      </c>
      <c r="X40" s="26">
        <f t="shared" si="6"/>
        <v>12059000000</v>
      </c>
      <c r="Y40" s="26">
        <f t="shared" si="6"/>
        <v>12462000000</v>
      </c>
      <c r="Z40" s="26">
        <f t="shared" si="6"/>
        <v>12899000000</v>
      </c>
      <c r="AA40" s="26">
        <f t="shared" si="6"/>
        <v>13319000000</v>
      </c>
      <c r="AB40" s="26">
        <f t="shared" si="6"/>
        <v>13723000000</v>
      </c>
      <c r="AC40" s="26">
        <f t="shared" si="6"/>
        <v>14140000000</v>
      </c>
      <c r="AD40" s="26">
        <f t="shared" si="6"/>
        <v>14525000000</v>
      </c>
      <c r="AE40" s="26">
        <f t="shared" si="6"/>
        <v>14643000000</v>
      </c>
      <c r="AF40" s="26">
        <f t="shared" si="6"/>
        <v>13339000000</v>
      </c>
    </row>
    <row r="41" spans="2:32" ht="14.65" outlineLevel="1" thickTop="1" x14ac:dyDescent="0.45"/>
    <row r="42" spans="2:32" outlineLevel="1" x14ac:dyDescent="0.45">
      <c r="D42" t="s">
        <v>44</v>
      </c>
      <c r="E42" t="s">
        <v>84</v>
      </c>
      <c r="H42" s="38">
        <f>SUM(I42:XFD42)</f>
        <v>-132815000000</v>
      </c>
      <c r="I42" s="35">
        <v>-794000000</v>
      </c>
      <c r="J42" s="35">
        <v>-857000000</v>
      </c>
      <c r="K42" s="35">
        <v>-1246000000</v>
      </c>
      <c r="L42" s="35">
        <v>-2018000000</v>
      </c>
      <c r="M42" s="35">
        <v>-2910000000</v>
      </c>
      <c r="N42" s="35">
        <v>-3881000000</v>
      </c>
      <c r="O42" s="35">
        <v>-4201000000</v>
      </c>
      <c r="P42" s="35">
        <v>-4475000000</v>
      </c>
      <c r="Q42" s="35">
        <v>-4596000000</v>
      </c>
      <c r="R42" s="35">
        <v>-4712000000</v>
      </c>
      <c r="S42" s="35">
        <v>-4746000000</v>
      </c>
      <c r="T42" s="35">
        <v>-5080000000</v>
      </c>
      <c r="U42" s="35">
        <v>-5852000000</v>
      </c>
      <c r="V42" s="35">
        <v>-6519000000</v>
      </c>
      <c r="W42" s="35">
        <v>-6783000000</v>
      </c>
      <c r="X42" s="35">
        <v>-7083000000</v>
      </c>
      <c r="Y42" s="35">
        <v>-7378000000</v>
      </c>
      <c r="Z42" s="35">
        <v>-7698000000</v>
      </c>
      <c r="AA42" s="35">
        <v>-8059000000</v>
      </c>
      <c r="AB42" s="35">
        <v>-8455000000</v>
      </c>
      <c r="AC42" s="35">
        <v>-8851000000</v>
      </c>
      <c r="AD42" s="35">
        <v>-9102000000</v>
      </c>
      <c r="AE42" s="35">
        <v>-9118000000</v>
      </c>
      <c r="AF42" s="35">
        <v>-8401000000</v>
      </c>
    </row>
    <row r="43" spans="2:32" outlineLevel="1" x14ac:dyDescent="0.45"/>
    <row r="44" spans="2:32" outlineLevel="1" x14ac:dyDescent="0.45">
      <c r="D44" t="s">
        <v>92</v>
      </c>
      <c r="E44" t="s">
        <v>84</v>
      </c>
      <c r="H44" s="38">
        <f>SUM(I44:XFD44)</f>
        <v>104518000000</v>
      </c>
      <c r="I44" s="7">
        <f>I40+I42</f>
        <v>663000000</v>
      </c>
      <c r="J44" s="7">
        <f t="shared" ref="J44:AF44" si="7">J40+J42</f>
        <v>921000000</v>
      </c>
      <c r="K44" s="7">
        <f t="shared" si="7"/>
        <v>1373000000</v>
      </c>
      <c r="L44" s="7">
        <f t="shared" si="7"/>
        <v>2131000000</v>
      </c>
      <c r="M44" s="7">
        <f t="shared" si="7"/>
        <v>3448000000</v>
      </c>
      <c r="N44" s="7">
        <f t="shared" si="7"/>
        <v>4609000000</v>
      </c>
      <c r="O44" s="7">
        <f t="shared" si="7"/>
        <v>4708000000</v>
      </c>
      <c r="P44" s="7">
        <f t="shared" si="7"/>
        <v>4761000000</v>
      </c>
      <c r="Q44" s="7">
        <f t="shared" si="7"/>
        <v>4954000000</v>
      </c>
      <c r="R44" s="7">
        <f t="shared" si="7"/>
        <v>5178000000</v>
      </c>
      <c r="S44" s="7">
        <f t="shared" si="7"/>
        <v>5086000000</v>
      </c>
      <c r="T44" s="7">
        <f t="shared" si="7"/>
        <v>5237000000</v>
      </c>
      <c r="U44" s="7">
        <f t="shared" si="7"/>
        <v>4920000000</v>
      </c>
      <c r="V44" s="7">
        <f t="shared" si="7"/>
        <v>4704000000</v>
      </c>
      <c r="W44" s="7">
        <f t="shared" si="7"/>
        <v>4861000000</v>
      </c>
      <c r="X44" s="7">
        <f t="shared" si="7"/>
        <v>4976000000</v>
      </c>
      <c r="Y44" s="7">
        <f t="shared" si="7"/>
        <v>5084000000</v>
      </c>
      <c r="Z44" s="7">
        <f t="shared" si="7"/>
        <v>5201000000</v>
      </c>
      <c r="AA44" s="7">
        <f t="shared" si="7"/>
        <v>5260000000</v>
      </c>
      <c r="AB44" s="7">
        <f t="shared" si="7"/>
        <v>5268000000</v>
      </c>
      <c r="AC44" s="7">
        <f t="shared" si="7"/>
        <v>5289000000</v>
      </c>
      <c r="AD44" s="7">
        <f t="shared" si="7"/>
        <v>5423000000</v>
      </c>
      <c r="AE44" s="7">
        <f t="shared" si="7"/>
        <v>5525000000</v>
      </c>
      <c r="AF44" s="7">
        <f t="shared" si="7"/>
        <v>4938000000</v>
      </c>
    </row>
    <row r="45" spans="2:32" outlineLevel="1" x14ac:dyDescent="0.45"/>
    <row r="46" spans="2:32" outlineLevel="1" x14ac:dyDescent="0.45">
      <c r="D46" t="s">
        <v>98</v>
      </c>
      <c r="E46" t="s">
        <v>91</v>
      </c>
      <c r="F46" s="33">
        <v>5</v>
      </c>
      <c r="I46" s="2">
        <f>IF(I2&lt;=$F$46,1/$F$46,FALSE)</f>
        <v>0.2</v>
      </c>
      <c r="J46" s="2">
        <f t="shared" ref="J46:AF46" si="8">IF(J2&lt;=$F$46,1/$F$46,FALSE)</f>
        <v>0.2</v>
      </c>
      <c r="K46" s="2">
        <f t="shared" si="8"/>
        <v>0.2</v>
      </c>
      <c r="L46" s="2">
        <f t="shared" si="8"/>
        <v>0.2</v>
      </c>
      <c r="M46" s="2">
        <f t="shared" si="8"/>
        <v>0.2</v>
      </c>
      <c r="N46" s="2" t="b">
        <f t="shared" si="8"/>
        <v>0</v>
      </c>
      <c r="O46" s="2" t="b">
        <f t="shared" si="8"/>
        <v>0</v>
      </c>
      <c r="P46" s="2" t="b">
        <f t="shared" si="8"/>
        <v>0</v>
      </c>
      <c r="Q46" s="2" t="b">
        <f t="shared" si="8"/>
        <v>0</v>
      </c>
      <c r="R46" s="2" t="b">
        <f t="shared" si="8"/>
        <v>0</v>
      </c>
      <c r="S46" s="2" t="b">
        <f t="shared" si="8"/>
        <v>0</v>
      </c>
      <c r="T46" s="2" t="b">
        <f t="shared" si="8"/>
        <v>0</v>
      </c>
      <c r="U46" s="2" t="b">
        <f t="shared" si="8"/>
        <v>0</v>
      </c>
      <c r="V46" s="2" t="b">
        <f t="shared" si="8"/>
        <v>0</v>
      </c>
      <c r="W46" s="2" t="b">
        <f t="shared" si="8"/>
        <v>0</v>
      </c>
      <c r="X46" s="2" t="b">
        <f t="shared" si="8"/>
        <v>0</v>
      </c>
      <c r="Y46" s="2" t="b">
        <f t="shared" si="8"/>
        <v>0</v>
      </c>
      <c r="Z46" s="2" t="b">
        <f t="shared" si="8"/>
        <v>0</v>
      </c>
      <c r="AA46" s="2" t="b">
        <f t="shared" si="8"/>
        <v>0</v>
      </c>
      <c r="AB46" s="2" t="b">
        <f t="shared" si="8"/>
        <v>0</v>
      </c>
      <c r="AC46" s="2" t="b">
        <f t="shared" si="8"/>
        <v>0</v>
      </c>
      <c r="AD46" s="2" t="b">
        <f t="shared" si="8"/>
        <v>0</v>
      </c>
      <c r="AE46" s="2" t="b">
        <f t="shared" si="8"/>
        <v>0</v>
      </c>
      <c r="AF46" s="2" t="b">
        <f t="shared" si="8"/>
        <v>0</v>
      </c>
    </row>
    <row r="47" spans="2:32" outlineLevel="1" x14ac:dyDescent="0.45">
      <c r="D47" t="s">
        <v>62</v>
      </c>
      <c r="E47" t="s">
        <v>84</v>
      </c>
      <c r="F47" s="43">
        <f>'Ras Laffan Summary'!H9*1000000</f>
        <v>13151000000</v>
      </c>
      <c r="G47" s="7"/>
      <c r="H47" s="7"/>
      <c r="I47" s="27">
        <f t="shared" ref="I47:AF47" si="9">$F$47*I46</f>
        <v>2630200000</v>
      </c>
      <c r="J47" s="27">
        <f t="shared" si="9"/>
        <v>2630200000</v>
      </c>
      <c r="K47" s="27">
        <f t="shared" si="9"/>
        <v>2630200000</v>
      </c>
      <c r="L47" s="27">
        <f t="shared" si="9"/>
        <v>2630200000</v>
      </c>
      <c r="M47" s="27">
        <f t="shared" si="9"/>
        <v>2630200000</v>
      </c>
      <c r="N47" s="27">
        <f t="shared" si="9"/>
        <v>0</v>
      </c>
      <c r="O47" s="27">
        <f t="shared" si="9"/>
        <v>0</v>
      </c>
      <c r="P47" s="27">
        <f t="shared" si="9"/>
        <v>0</v>
      </c>
      <c r="Q47" s="27">
        <f t="shared" si="9"/>
        <v>0</v>
      </c>
      <c r="R47" s="27">
        <f t="shared" si="9"/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</row>
    <row r="48" spans="2:32" outlineLevel="1" x14ac:dyDescent="0.45"/>
    <row r="49" spans="2:32" outlineLevel="1" x14ac:dyDescent="0.45">
      <c r="D49" t="s">
        <v>93</v>
      </c>
      <c r="E49" t="s">
        <v>84</v>
      </c>
      <c r="I49" s="7">
        <f>I44-I47</f>
        <v>-1967200000</v>
      </c>
      <c r="J49" s="7">
        <f t="shared" ref="J49:AF49" si="10">J44-J47</f>
        <v>-1709200000</v>
      </c>
      <c r="K49" s="7">
        <f t="shared" si="10"/>
        <v>-1257200000</v>
      </c>
      <c r="L49" s="7">
        <f t="shared" si="10"/>
        <v>-499200000</v>
      </c>
      <c r="M49" s="7">
        <f t="shared" si="10"/>
        <v>817800000</v>
      </c>
      <c r="N49" s="7">
        <f t="shared" si="10"/>
        <v>4609000000</v>
      </c>
      <c r="O49" s="7">
        <f t="shared" si="10"/>
        <v>4708000000</v>
      </c>
      <c r="P49" s="7">
        <f t="shared" si="10"/>
        <v>4761000000</v>
      </c>
      <c r="Q49" s="7">
        <f t="shared" si="10"/>
        <v>4954000000</v>
      </c>
      <c r="R49" s="7">
        <f t="shared" si="10"/>
        <v>5178000000</v>
      </c>
      <c r="S49" s="7">
        <f t="shared" si="10"/>
        <v>5086000000</v>
      </c>
      <c r="T49" s="7">
        <f t="shared" si="10"/>
        <v>5237000000</v>
      </c>
      <c r="U49" s="7">
        <f t="shared" si="10"/>
        <v>4920000000</v>
      </c>
      <c r="V49" s="7">
        <f t="shared" si="10"/>
        <v>4704000000</v>
      </c>
      <c r="W49" s="7">
        <f t="shared" si="10"/>
        <v>4861000000</v>
      </c>
      <c r="X49" s="7">
        <f t="shared" si="10"/>
        <v>4976000000</v>
      </c>
      <c r="Y49" s="7">
        <f t="shared" si="10"/>
        <v>5084000000</v>
      </c>
      <c r="Z49" s="7">
        <f t="shared" si="10"/>
        <v>5201000000</v>
      </c>
      <c r="AA49" s="7">
        <f t="shared" si="10"/>
        <v>5260000000</v>
      </c>
      <c r="AB49" s="7">
        <f t="shared" si="10"/>
        <v>5268000000</v>
      </c>
      <c r="AC49" s="7">
        <f t="shared" si="10"/>
        <v>5289000000</v>
      </c>
      <c r="AD49" s="7">
        <f t="shared" si="10"/>
        <v>5423000000</v>
      </c>
      <c r="AE49" s="7">
        <f t="shared" si="10"/>
        <v>5525000000</v>
      </c>
      <c r="AF49" s="7">
        <f t="shared" si="10"/>
        <v>4938000000</v>
      </c>
    </row>
    <row r="50" spans="2:32" outlineLevel="1" x14ac:dyDescent="0.45">
      <c r="D50" t="s">
        <v>94</v>
      </c>
      <c r="E50" t="s">
        <v>91</v>
      </c>
      <c r="F50" s="2">
        <f>IRR(I49:AF49)</f>
        <v>0.36204040060616882</v>
      </c>
    </row>
    <row r="51" spans="2:32" outlineLevel="1" x14ac:dyDescent="0.45"/>
    <row r="52" spans="2:32" x14ac:dyDescent="0.45">
      <c r="B52" s="45" t="s">
        <v>95</v>
      </c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</row>
    <row r="53" spans="2:32" outlineLevel="1" x14ac:dyDescent="0.45">
      <c r="D53" t="s">
        <v>58</v>
      </c>
      <c r="E53" t="s">
        <v>86</v>
      </c>
      <c r="I53" s="28">
        <f t="shared" ref="I53:AF53" si="11">I40/I25</f>
        <v>4.3299879990682655</v>
      </c>
      <c r="J53" s="28">
        <f t="shared" si="11"/>
        <v>4.0637872897624332</v>
      </c>
      <c r="K53" s="28">
        <f t="shared" si="11"/>
        <v>3.8731031222357557</v>
      </c>
      <c r="L53" s="28">
        <f t="shared" si="11"/>
        <v>3.9544694077566827</v>
      </c>
      <c r="M53" s="28">
        <f t="shared" si="11"/>
        <v>4.3346429731909284</v>
      </c>
      <c r="N53" s="28">
        <f t="shared" si="11"/>
        <v>4.563682177454143</v>
      </c>
      <c r="O53" s="28">
        <f t="shared" si="11"/>
        <v>4.7738990016587062</v>
      </c>
      <c r="P53" s="28">
        <f t="shared" si="11"/>
        <v>4.9491223683151659</v>
      </c>
      <c r="Q53" s="28">
        <f t="shared" si="11"/>
        <v>5.1173796684073007</v>
      </c>
      <c r="R53" s="28">
        <f t="shared" si="11"/>
        <v>5.2995691016280846</v>
      </c>
      <c r="S53" s="28">
        <f t="shared" si="11"/>
        <v>5.2684897277257159</v>
      </c>
      <c r="T53" s="28">
        <f t="shared" si="11"/>
        <v>5.5283775957024215</v>
      </c>
      <c r="U53" s="28">
        <f t="shared" si="11"/>
        <v>5.7721899254537643</v>
      </c>
      <c r="V53" s="28">
        <f t="shared" si="11"/>
        <v>6.0138588501083916</v>
      </c>
      <c r="W53" s="28">
        <f t="shared" si="11"/>
        <v>6.2394522365376561</v>
      </c>
      <c r="X53" s="28">
        <f t="shared" si="11"/>
        <v>6.4618305153218474</v>
      </c>
      <c r="Y53" s="28">
        <f t="shared" si="11"/>
        <v>6.6777785788158939</v>
      </c>
      <c r="Z53" s="28">
        <f t="shared" si="11"/>
        <v>6.9119455856320187</v>
      </c>
      <c r="AA53" s="28">
        <f t="shared" si="11"/>
        <v>7.1370031207871039</v>
      </c>
      <c r="AB53" s="28">
        <f t="shared" si="11"/>
        <v>7.3534870355553288</v>
      </c>
      <c r="AC53" s="28">
        <f t="shared" si="11"/>
        <v>7.5769370168878778</v>
      </c>
      <c r="AD53" s="28">
        <f t="shared" si="11"/>
        <v>7.7832397574467063</v>
      </c>
      <c r="AE53" s="28">
        <f t="shared" si="11"/>
        <v>7.8464702077998014</v>
      </c>
      <c r="AF53" s="28">
        <f t="shared" si="11"/>
        <v>7.1477201462706796</v>
      </c>
    </row>
    <row r="54" spans="2:32" outlineLevel="1" x14ac:dyDescent="0.45">
      <c r="D54" t="s">
        <v>85</v>
      </c>
      <c r="E54" t="s">
        <v>86</v>
      </c>
      <c r="I54" s="28">
        <f t="shared" ref="I54:AF54" si="12">I36/I20</f>
        <v>2.6709275922966951</v>
      </c>
      <c r="J54" s="28">
        <f t="shared" si="12"/>
        <v>3.0079343149251963</v>
      </c>
      <c r="K54" s="28">
        <f t="shared" si="12"/>
        <v>3.0203972395863201</v>
      </c>
      <c r="L54" s="28">
        <f t="shared" si="12"/>
        <v>3.1382921767103409</v>
      </c>
      <c r="M54" s="28">
        <f t="shared" si="12"/>
        <v>3.5670967439125905</v>
      </c>
      <c r="N54" s="28">
        <f t="shared" si="12"/>
        <v>3.8194956881295901</v>
      </c>
      <c r="O54" s="28">
        <f t="shared" si="12"/>
        <v>4.0182108545078243</v>
      </c>
      <c r="P54" s="28">
        <f t="shared" si="12"/>
        <v>4.1926892260256627</v>
      </c>
      <c r="Q54" s="28">
        <f t="shared" si="12"/>
        <v>4.3521937074505521</v>
      </c>
      <c r="R54" s="28">
        <f t="shared" si="12"/>
        <v>4.5247189628693096</v>
      </c>
      <c r="S54" s="28">
        <f t="shared" si="12"/>
        <v>4.43357354491223</v>
      </c>
      <c r="T54" s="28">
        <f t="shared" si="12"/>
        <v>4.6900827925914399</v>
      </c>
      <c r="U54" s="28">
        <f t="shared" si="12"/>
        <v>4.9231546470816863</v>
      </c>
      <c r="V54" s="28">
        <f t="shared" si="12"/>
        <v>5.1523202693737726</v>
      </c>
      <c r="W54" s="28">
        <f t="shared" si="12"/>
        <v>5.3613036919753618</v>
      </c>
      <c r="X54" s="28">
        <f t="shared" si="12"/>
        <v>5.566380882378791</v>
      </c>
      <c r="Y54" s="28">
        <f t="shared" si="12"/>
        <v>5.7669008018843666</v>
      </c>
      <c r="Z54" s="28">
        <f t="shared" si="12"/>
        <v>5.9915091532785985</v>
      </c>
      <c r="AA54" s="28">
        <f t="shared" si="12"/>
        <v>6.2076540015768158</v>
      </c>
      <c r="AB54" s="28">
        <f t="shared" si="12"/>
        <v>6.4120801532805514</v>
      </c>
      <c r="AC54" s="28">
        <f t="shared" si="12"/>
        <v>6.6269229241793823</v>
      </c>
      <c r="AD54" s="28">
        <f t="shared" si="12"/>
        <v>6.8215834953877161</v>
      </c>
      <c r="AE54" s="28">
        <f t="shared" si="12"/>
        <v>6.9218434551405039</v>
      </c>
      <c r="AF54" s="28">
        <f t="shared" si="12"/>
        <v>6.3326534319179535</v>
      </c>
    </row>
    <row r="55" spans="2:32" outlineLevel="1" x14ac:dyDescent="0.45"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</row>
    <row r="56" spans="2:32" outlineLevel="1" x14ac:dyDescent="0.45">
      <c r="D56" t="s">
        <v>100</v>
      </c>
      <c r="E56" t="s">
        <v>86</v>
      </c>
      <c r="F56" s="34">
        <f>'InputS - Oil Price'!F7</f>
        <v>1.5</v>
      </c>
      <c r="I56" s="28">
        <f>$F$56</f>
        <v>1.5</v>
      </c>
      <c r="J56" s="28">
        <f t="shared" ref="J56:AF56" si="13">$F$56</f>
        <v>1.5</v>
      </c>
      <c r="K56" s="28">
        <f t="shared" si="13"/>
        <v>1.5</v>
      </c>
      <c r="L56" s="28">
        <f t="shared" si="13"/>
        <v>1.5</v>
      </c>
      <c r="M56" s="28">
        <f t="shared" si="13"/>
        <v>1.5</v>
      </c>
      <c r="N56" s="28">
        <f t="shared" si="13"/>
        <v>1.5</v>
      </c>
      <c r="O56" s="28">
        <f t="shared" si="13"/>
        <v>1.5</v>
      </c>
      <c r="P56" s="28">
        <f t="shared" si="13"/>
        <v>1.5</v>
      </c>
      <c r="Q56" s="28">
        <f t="shared" si="13"/>
        <v>1.5</v>
      </c>
      <c r="R56" s="28">
        <f t="shared" si="13"/>
        <v>1.5</v>
      </c>
      <c r="S56" s="28">
        <f t="shared" si="13"/>
        <v>1.5</v>
      </c>
      <c r="T56" s="28">
        <f t="shared" si="13"/>
        <v>1.5</v>
      </c>
      <c r="U56" s="28">
        <f t="shared" si="13"/>
        <v>1.5</v>
      </c>
      <c r="V56" s="28">
        <f t="shared" si="13"/>
        <v>1.5</v>
      </c>
      <c r="W56" s="28">
        <f t="shared" si="13"/>
        <v>1.5</v>
      </c>
      <c r="X56" s="28">
        <f t="shared" si="13"/>
        <v>1.5</v>
      </c>
      <c r="Y56" s="28">
        <f t="shared" si="13"/>
        <v>1.5</v>
      </c>
      <c r="Z56" s="28">
        <f t="shared" si="13"/>
        <v>1.5</v>
      </c>
      <c r="AA56" s="28">
        <f t="shared" si="13"/>
        <v>1.5</v>
      </c>
      <c r="AB56" s="28">
        <f t="shared" si="13"/>
        <v>1.5</v>
      </c>
      <c r="AC56" s="28">
        <f t="shared" si="13"/>
        <v>1.5</v>
      </c>
      <c r="AD56" s="28">
        <f t="shared" si="13"/>
        <v>1.5</v>
      </c>
      <c r="AE56" s="28">
        <f t="shared" si="13"/>
        <v>1.5</v>
      </c>
      <c r="AF56" s="28">
        <f t="shared" si="13"/>
        <v>1.5</v>
      </c>
    </row>
    <row r="57" spans="2:32" outlineLevel="1" x14ac:dyDescent="0.45"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</row>
    <row r="58" spans="2:32" outlineLevel="1" x14ac:dyDescent="0.45">
      <c r="D58" t="s">
        <v>101</v>
      </c>
      <c r="E58" t="s">
        <v>86</v>
      </c>
      <c r="I58" s="28">
        <f>I54+I56</f>
        <v>4.1709275922966951</v>
      </c>
      <c r="J58" s="28">
        <f t="shared" ref="J58:AF58" si="14">J54+J56</f>
        <v>4.5079343149251958</v>
      </c>
      <c r="K58" s="28">
        <f t="shared" si="14"/>
        <v>4.5203972395863197</v>
      </c>
      <c r="L58" s="28">
        <f t="shared" si="14"/>
        <v>4.6382921767103404</v>
      </c>
      <c r="M58" s="28">
        <f t="shared" si="14"/>
        <v>5.0670967439125905</v>
      </c>
      <c r="N58" s="28">
        <f t="shared" si="14"/>
        <v>5.3194956881295905</v>
      </c>
      <c r="O58" s="28">
        <f t="shared" si="14"/>
        <v>5.5182108545078243</v>
      </c>
      <c r="P58" s="28">
        <f t="shared" si="14"/>
        <v>5.6926892260256627</v>
      </c>
      <c r="Q58" s="28">
        <f t="shared" si="14"/>
        <v>5.8521937074505521</v>
      </c>
      <c r="R58" s="28">
        <f t="shared" si="14"/>
        <v>6.0247189628693096</v>
      </c>
      <c r="S58" s="28">
        <f t="shared" si="14"/>
        <v>5.93357354491223</v>
      </c>
      <c r="T58" s="28">
        <f t="shared" si="14"/>
        <v>6.1900827925914399</v>
      </c>
      <c r="U58" s="28">
        <f t="shared" si="14"/>
        <v>6.4231546470816863</v>
      </c>
      <c r="V58" s="28">
        <f t="shared" si="14"/>
        <v>6.6523202693737726</v>
      </c>
      <c r="W58" s="28">
        <f t="shared" si="14"/>
        <v>6.8613036919753618</v>
      </c>
      <c r="X58" s="28">
        <f t="shared" si="14"/>
        <v>7.066380882378791</v>
      </c>
      <c r="Y58" s="28">
        <f t="shared" si="14"/>
        <v>7.2669008018843666</v>
      </c>
      <c r="Z58" s="28">
        <f t="shared" si="14"/>
        <v>7.4915091532785985</v>
      </c>
      <c r="AA58" s="28">
        <f t="shared" si="14"/>
        <v>7.7076540015768158</v>
      </c>
      <c r="AB58" s="28">
        <f t="shared" si="14"/>
        <v>7.9120801532805514</v>
      </c>
      <c r="AC58" s="28">
        <f t="shared" si="14"/>
        <v>8.1269229241793823</v>
      </c>
      <c r="AD58" s="28">
        <f t="shared" si="14"/>
        <v>8.321583495387717</v>
      </c>
      <c r="AE58" s="28">
        <f t="shared" si="14"/>
        <v>8.4218434551405039</v>
      </c>
      <c r="AF58" s="28">
        <f t="shared" si="14"/>
        <v>7.8326534319179535</v>
      </c>
    </row>
    <row r="59" spans="2:32" outlineLevel="1" x14ac:dyDescent="0.45"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</row>
    <row r="60" spans="2:32" outlineLevel="1" x14ac:dyDescent="0.45">
      <c r="D60" t="s">
        <v>60</v>
      </c>
      <c r="E60" t="s">
        <v>87</v>
      </c>
      <c r="I60" s="36">
        <v>6</v>
      </c>
      <c r="J60" s="36">
        <v>6</v>
      </c>
      <c r="K60" s="36">
        <v>6</v>
      </c>
      <c r="L60" s="36">
        <v>6</v>
      </c>
      <c r="M60" s="36">
        <v>6</v>
      </c>
      <c r="N60" s="36">
        <v>6</v>
      </c>
      <c r="O60" s="36">
        <v>6</v>
      </c>
      <c r="P60" s="36">
        <v>6</v>
      </c>
      <c r="Q60" s="36">
        <v>6</v>
      </c>
      <c r="R60" s="36">
        <v>6</v>
      </c>
      <c r="S60" s="36">
        <v>6</v>
      </c>
      <c r="T60" s="36">
        <v>6</v>
      </c>
      <c r="U60" s="36">
        <v>6</v>
      </c>
      <c r="V60" s="36">
        <v>6</v>
      </c>
      <c r="W60" s="36">
        <v>6</v>
      </c>
      <c r="X60" s="36">
        <v>6</v>
      </c>
      <c r="Y60" s="36">
        <v>6</v>
      </c>
      <c r="Z60" s="36">
        <v>6</v>
      </c>
      <c r="AA60" s="36">
        <v>6</v>
      </c>
      <c r="AB60" s="36">
        <v>6</v>
      </c>
      <c r="AC60" s="36">
        <v>6</v>
      </c>
      <c r="AD60" s="36">
        <v>6</v>
      </c>
      <c r="AE60" s="36">
        <v>6</v>
      </c>
      <c r="AF60" s="36">
        <v>6</v>
      </c>
    </row>
    <row r="61" spans="2:32" outlineLevel="1" x14ac:dyDescent="0.45">
      <c r="D61" t="s">
        <v>61</v>
      </c>
      <c r="E61" t="s">
        <v>88</v>
      </c>
      <c r="I61" s="28">
        <f>I58*I60</f>
        <v>25.025565553780169</v>
      </c>
      <c r="J61" s="28">
        <f t="shared" ref="J61:AF61" si="15">J58*J60</f>
        <v>27.047605889551175</v>
      </c>
      <c r="K61" s="28">
        <f t="shared" si="15"/>
        <v>27.122383437517918</v>
      </c>
      <c r="L61" s="28">
        <f t="shared" si="15"/>
        <v>27.829753060262043</v>
      </c>
      <c r="M61" s="28">
        <f t="shared" si="15"/>
        <v>30.402580463475545</v>
      </c>
      <c r="N61" s="28">
        <f t="shared" si="15"/>
        <v>31.916974128777543</v>
      </c>
      <c r="O61" s="28">
        <f t="shared" si="15"/>
        <v>33.109265127046946</v>
      </c>
      <c r="P61" s="28">
        <f t="shared" si="15"/>
        <v>34.156135356153975</v>
      </c>
      <c r="Q61" s="28">
        <f t="shared" si="15"/>
        <v>35.113162244703311</v>
      </c>
      <c r="R61" s="28">
        <f t="shared" si="15"/>
        <v>36.148313777215861</v>
      </c>
      <c r="S61" s="28">
        <f t="shared" si="15"/>
        <v>35.601441269473383</v>
      </c>
      <c r="T61" s="28">
        <f t="shared" si="15"/>
        <v>37.140496755548639</v>
      </c>
      <c r="U61" s="28">
        <f t="shared" si="15"/>
        <v>38.538927882490114</v>
      </c>
      <c r="V61" s="28">
        <f t="shared" si="15"/>
        <v>39.913921616242632</v>
      </c>
      <c r="W61" s="28">
        <f t="shared" si="15"/>
        <v>41.167822151852171</v>
      </c>
      <c r="X61" s="28">
        <f t="shared" si="15"/>
        <v>42.398285294272746</v>
      </c>
      <c r="Y61" s="28">
        <f t="shared" si="15"/>
        <v>43.601404811306196</v>
      </c>
      <c r="Z61" s="28">
        <f t="shared" si="15"/>
        <v>44.949054919671589</v>
      </c>
      <c r="AA61" s="28">
        <f t="shared" si="15"/>
        <v>46.245924009460893</v>
      </c>
      <c r="AB61" s="28">
        <f t="shared" si="15"/>
        <v>47.472480919683306</v>
      </c>
      <c r="AC61" s="28">
        <f t="shared" si="15"/>
        <v>48.761537545076294</v>
      </c>
      <c r="AD61" s="28">
        <f t="shared" si="15"/>
        <v>49.929500972326302</v>
      </c>
      <c r="AE61" s="28">
        <f t="shared" si="15"/>
        <v>50.531060730843024</v>
      </c>
      <c r="AF61" s="28">
        <f t="shared" si="15"/>
        <v>46.995920591507719</v>
      </c>
    </row>
    <row r="62" spans="2:32" outlineLevel="1" x14ac:dyDescent="0.45">
      <c r="D62" t="s">
        <v>89</v>
      </c>
      <c r="E62" t="s">
        <v>88</v>
      </c>
      <c r="I62" s="28">
        <f>I61</f>
        <v>25.025565553780169</v>
      </c>
      <c r="J62" s="28">
        <f t="shared" ref="J62:AF62" si="16">J61</f>
        <v>27.047605889551175</v>
      </c>
      <c r="K62" s="28">
        <f t="shared" si="16"/>
        <v>27.122383437517918</v>
      </c>
      <c r="L62" s="28">
        <f t="shared" si="16"/>
        <v>27.829753060262043</v>
      </c>
      <c r="M62" s="28">
        <f t="shared" si="16"/>
        <v>30.402580463475545</v>
      </c>
      <c r="N62" s="28">
        <f t="shared" si="16"/>
        <v>31.916974128777543</v>
      </c>
      <c r="O62" s="28">
        <f t="shared" si="16"/>
        <v>33.109265127046946</v>
      </c>
      <c r="P62" s="28">
        <f t="shared" si="16"/>
        <v>34.156135356153975</v>
      </c>
      <c r="Q62" s="28">
        <f t="shared" si="16"/>
        <v>35.113162244703311</v>
      </c>
      <c r="R62" s="28">
        <f t="shared" si="16"/>
        <v>36.148313777215861</v>
      </c>
      <c r="S62" s="28">
        <f t="shared" si="16"/>
        <v>35.601441269473383</v>
      </c>
      <c r="T62" s="28">
        <f t="shared" si="16"/>
        <v>37.140496755548639</v>
      </c>
      <c r="U62" s="28">
        <f t="shared" si="16"/>
        <v>38.538927882490114</v>
      </c>
      <c r="V62" s="28">
        <f t="shared" si="16"/>
        <v>39.913921616242632</v>
      </c>
      <c r="W62" s="28">
        <f t="shared" si="16"/>
        <v>41.167822151852171</v>
      </c>
      <c r="X62" s="28">
        <f t="shared" si="16"/>
        <v>42.398285294272746</v>
      </c>
      <c r="Y62" s="28">
        <f t="shared" si="16"/>
        <v>43.601404811306196</v>
      </c>
      <c r="Z62" s="28">
        <f t="shared" si="16"/>
        <v>44.949054919671589</v>
      </c>
      <c r="AA62" s="28">
        <f t="shared" si="16"/>
        <v>46.245924009460893</v>
      </c>
      <c r="AB62" s="28">
        <f t="shared" si="16"/>
        <v>47.472480919683306</v>
      </c>
      <c r="AC62" s="28">
        <f t="shared" si="16"/>
        <v>48.761537545076294</v>
      </c>
      <c r="AD62" s="28">
        <f t="shared" si="16"/>
        <v>49.929500972326302</v>
      </c>
      <c r="AE62" s="28">
        <f t="shared" si="16"/>
        <v>50.531060730843024</v>
      </c>
      <c r="AF62" s="28">
        <f t="shared" si="16"/>
        <v>46.995920591507719</v>
      </c>
    </row>
    <row r="63" spans="2:32" outlineLevel="1" x14ac:dyDescent="0.45"/>
    <row r="64" spans="2:32" outlineLevel="1" x14ac:dyDescent="0.45">
      <c r="D64" t="s">
        <v>96</v>
      </c>
      <c r="E64" t="s">
        <v>86</v>
      </c>
      <c r="I64" s="29">
        <f t="shared" ref="I64:AF64" si="17">-I42/I25</f>
        <v>2.359650289128485</v>
      </c>
      <c r="J64" s="29">
        <f t="shared" si="17"/>
        <v>1.9587546160440974</v>
      </c>
      <c r="K64" s="29">
        <f t="shared" si="17"/>
        <v>1.8426447080205237</v>
      </c>
      <c r="L64" s="29">
        <f t="shared" si="17"/>
        <v>1.9233837707527079</v>
      </c>
      <c r="M64" s="29">
        <f t="shared" si="17"/>
        <v>1.9839275010987107</v>
      </c>
      <c r="N64" s="29">
        <f t="shared" si="17"/>
        <v>2.0861779188103093</v>
      </c>
      <c r="O64" s="29">
        <f t="shared" si="17"/>
        <v>2.2511112028250335</v>
      </c>
      <c r="P64" s="29">
        <f t="shared" si="17"/>
        <v>2.3979344519500181</v>
      </c>
      <c r="Q64" s="29">
        <f t="shared" si="17"/>
        <v>2.4627724561256499</v>
      </c>
      <c r="R64" s="29">
        <f t="shared" si="17"/>
        <v>2.5249312039303877</v>
      </c>
      <c r="S64" s="29">
        <f t="shared" si="17"/>
        <v>2.543150147252466</v>
      </c>
      <c r="T64" s="29">
        <f t="shared" si="17"/>
        <v>2.722124472828177</v>
      </c>
      <c r="U64" s="29">
        <f t="shared" si="17"/>
        <v>3.1358016564941913</v>
      </c>
      <c r="V64" s="29">
        <f t="shared" si="17"/>
        <v>3.493214456371434</v>
      </c>
      <c r="W64" s="29">
        <f t="shared" si="17"/>
        <v>3.6346791927546307</v>
      </c>
      <c r="X64" s="29">
        <f t="shared" si="17"/>
        <v>3.795434575008263</v>
      </c>
      <c r="Y64" s="29">
        <f t="shared" si="17"/>
        <v>3.9535107008910018</v>
      </c>
      <c r="Z64" s="29">
        <f t="shared" si="17"/>
        <v>4.1249831086282098</v>
      </c>
      <c r="AA64" s="29">
        <f t="shared" si="17"/>
        <v>4.3184254186067479</v>
      </c>
      <c r="AB64" s="29">
        <f t="shared" si="17"/>
        <v>4.5306225231815427</v>
      </c>
      <c r="AC64" s="29">
        <f t="shared" si="17"/>
        <v>4.7428196277563375</v>
      </c>
      <c r="AD64" s="29">
        <f t="shared" si="17"/>
        <v>4.8773182975752096</v>
      </c>
      <c r="AE64" s="29">
        <f t="shared" si="17"/>
        <v>4.8858919179620699</v>
      </c>
      <c r="AF64" s="29">
        <f t="shared" si="17"/>
        <v>4.5016865543758886</v>
      </c>
    </row>
    <row r="65" spans="2:32" outlineLevel="1" x14ac:dyDescent="0.45"/>
    <row r="66" spans="2:32" outlineLevel="1" x14ac:dyDescent="0.45">
      <c r="C66" t="s">
        <v>97</v>
      </c>
    </row>
    <row r="67" spans="2:32" outlineLevel="1" x14ac:dyDescent="0.45">
      <c r="D67" t="s">
        <v>32</v>
      </c>
      <c r="E67" t="s">
        <v>88</v>
      </c>
      <c r="I67" s="33">
        <v>38.5</v>
      </c>
      <c r="J67" s="33">
        <v>33.6</v>
      </c>
      <c r="K67" s="33">
        <v>28.7</v>
      </c>
      <c r="L67" s="33">
        <v>28.93</v>
      </c>
      <c r="M67" s="33">
        <v>29.71</v>
      </c>
      <c r="N67" s="33">
        <v>30.54</v>
      </c>
      <c r="O67" s="33">
        <v>31.42</v>
      </c>
      <c r="P67" s="33">
        <v>32.380000000000003</v>
      </c>
      <c r="Q67" s="33">
        <v>33.42</v>
      </c>
      <c r="R67" s="33">
        <v>34.58</v>
      </c>
      <c r="S67" s="33">
        <v>35.840000000000003</v>
      </c>
      <c r="T67" s="33">
        <v>35.840000000000003</v>
      </c>
      <c r="U67" s="33">
        <v>35.840000000000003</v>
      </c>
      <c r="V67" s="33">
        <v>35.840000000000003</v>
      </c>
      <c r="W67" s="33">
        <v>35.840000000000003</v>
      </c>
      <c r="X67" s="33">
        <v>35.840000000000003</v>
      </c>
      <c r="Y67" s="33">
        <v>35.840000000000003</v>
      </c>
      <c r="Z67" s="33">
        <v>35.840000000000003</v>
      </c>
      <c r="AA67" s="33">
        <v>35.840000000000003</v>
      </c>
      <c r="AB67" s="33">
        <v>35.840000000000003</v>
      </c>
      <c r="AC67" s="33">
        <v>35.840000000000003</v>
      </c>
      <c r="AD67" s="33">
        <v>35.840000000000003</v>
      </c>
      <c r="AE67" s="33">
        <v>35.840000000000003</v>
      </c>
      <c r="AF67" s="33">
        <v>35.840000000000003</v>
      </c>
    </row>
    <row r="68" spans="2:32" outlineLevel="1" x14ac:dyDescent="0.45">
      <c r="D68" t="s">
        <v>33</v>
      </c>
      <c r="E68" t="s">
        <v>88</v>
      </c>
      <c r="I68" s="33">
        <v>38.25</v>
      </c>
      <c r="J68" s="33">
        <v>33.950000000000003</v>
      </c>
      <c r="K68" s="33">
        <v>29.53</v>
      </c>
      <c r="L68" s="33">
        <v>29.68</v>
      </c>
      <c r="M68" s="33">
        <v>30.28</v>
      </c>
      <c r="N68" s="33">
        <v>30.98</v>
      </c>
      <c r="O68" s="33">
        <v>31.81</v>
      </c>
      <c r="P68" s="33">
        <v>32.74</v>
      </c>
      <c r="Q68" s="33">
        <v>33.78</v>
      </c>
      <c r="R68" s="33">
        <v>34.93</v>
      </c>
      <c r="S68" s="33">
        <v>36.200000000000003</v>
      </c>
      <c r="T68" s="33">
        <v>36.200000000000003</v>
      </c>
      <c r="U68" s="33">
        <v>36.200000000000003</v>
      </c>
      <c r="V68" s="33">
        <v>36.200000000000003</v>
      </c>
      <c r="W68" s="33">
        <v>36.200000000000003</v>
      </c>
      <c r="X68" s="33">
        <v>36.200000000000003</v>
      </c>
      <c r="Y68" s="33">
        <v>36.200000000000003</v>
      </c>
      <c r="Z68" s="33">
        <v>36.200000000000003</v>
      </c>
      <c r="AA68" s="33">
        <v>36.200000000000003</v>
      </c>
      <c r="AB68" s="33">
        <v>36.200000000000003</v>
      </c>
      <c r="AC68" s="33">
        <v>36.200000000000003</v>
      </c>
      <c r="AD68" s="33">
        <v>36.200000000000003</v>
      </c>
      <c r="AE68" s="33">
        <v>36.200000000000003</v>
      </c>
      <c r="AF68" s="33">
        <v>36.200000000000003</v>
      </c>
    </row>
    <row r="69" spans="2:32" outlineLevel="1" x14ac:dyDescent="0.45"/>
    <row r="70" spans="2:32" outlineLevel="1" x14ac:dyDescent="0.45">
      <c r="D70" t="s">
        <v>34</v>
      </c>
      <c r="E70" t="s">
        <v>86</v>
      </c>
      <c r="I70" s="33">
        <v>6.39</v>
      </c>
      <c r="J70" s="33">
        <v>5.87</v>
      </c>
      <c r="K70" s="33">
        <v>5.0599999999999996</v>
      </c>
      <c r="L70" s="33">
        <v>4.54</v>
      </c>
      <c r="M70" s="33">
        <v>4.6399999999999997</v>
      </c>
      <c r="N70" s="33">
        <v>4.8</v>
      </c>
      <c r="O70" s="33">
        <v>4.9800000000000004</v>
      </c>
      <c r="P70" s="33">
        <v>5.19</v>
      </c>
      <c r="Q70" s="33">
        <v>5.41</v>
      </c>
      <c r="R70" s="33">
        <v>5.66</v>
      </c>
      <c r="S70" s="33">
        <v>5.33</v>
      </c>
      <c r="T70" s="33">
        <v>5.33</v>
      </c>
      <c r="U70" s="33">
        <v>5.33</v>
      </c>
      <c r="V70" s="33">
        <v>5.33</v>
      </c>
      <c r="W70" s="33">
        <v>5.33</v>
      </c>
      <c r="X70" s="33">
        <v>5.33</v>
      </c>
      <c r="Y70" s="33">
        <v>5.33</v>
      </c>
      <c r="Z70" s="33">
        <v>5.33</v>
      </c>
      <c r="AA70" s="33">
        <v>5.33</v>
      </c>
      <c r="AB70" s="33">
        <v>5.33</v>
      </c>
      <c r="AC70" s="33">
        <v>5.33</v>
      </c>
      <c r="AD70" s="33">
        <v>5.33</v>
      </c>
      <c r="AE70" s="33">
        <v>5.33</v>
      </c>
      <c r="AF70" s="33">
        <v>5.33</v>
      </c>
    </row>
    <row r="71" spans="2:32" outlineLevel="1" x14ac:dyDescent="0.45">
      <c r="D71" t="s">
        <v>35</v>
      </c>
      <c r="E71" t="s">
        <v>86</v>
      </c>
      <c r="I71" s="33">
        <v>4.93</v>
      </c>
      <c r="J71" s="33">
        <v>4.5</v>
      </c>
      <c r="K71" s="33">
        <v>4.03</v>
      </c>
      <c r="L71" s="33">
        <v>3.84</v>
      </c>
      <c r="M71" s="33">
        <v>3.78</v>
      </c>
      <c r="N71" s="33">
        <v>3.74</v>
      </c>
      <c r="O71" s="33">
        <v>3.78</v>
      </c>
      <c r="P71" s="33">
        <v>3.83</v>
      </c>
      <c r="Q71" s="33">
        <v>3.88</v>
      </c>
      <c r="R71" s="33">
        <v>3.95</v>
      </c>
      <c r="S71" s="33">
        <v>4.03</v>
      </c>
      <c r="T71" s="33">
        <v>4.03</v>
      </c>
      <c r="U71" s="33">
        <v>4.03</v>
      </c>
      <c r="V71" s="33">
        <v>4.03</v>
      </c>
      <c r="W71" s="33">
        <v>4.03</v>
      </c>
      <c r="X71" s="33">
        <v>4.03</v>
      </c>
      <c r="Y71" s="33">
        <v>4.03</v>
      </c>
      <c r="Z71" s="33">
        <v>4.03</v>
      </c>
      <c r="AA71" s="33">
        <v>4.03</v>
      </c>
      <c r="AB71" s="33">
        <v>4.03</v>
      </c>
      <c r="AC71" s="33">
        <v>4.03</v>
      </c>
      <c r="AD71" s="33">
        <v>4.03</v>
      </c>
      <c r="AE71" s="33">
        <v>4.03</v>
      </c>
      <c r="AF71" s="33">
        <v>4.03</v>
      </c>
    </row>
    <row r="72" spans="2:32" outlineLevel="1" x14ac:dyDescent="0.45"/>
    <row r="73" spans="2:32" outlineLevel="1" x14ac:dyDescent="0.45">
      <c r="D73" t="s">
        <v>36</v>
      </c>
      <c r="E73" t="s">
        <v>88</v>
      </c>
      <c r="I73" s="33">
        <v>40.270000000000003</v>
      </c>
      <c r="J73" s="33">
        <v>35.79</v>
      </c>
      <c r="K73" s="33">
        <v>30.89</v>
      </c>
      <c r="L73" s="33">
        <v>30.95</v>
      </c>
      <c r="M73" s="33">
        <v>31.71</v>
      </c>
      <c r="N73" s="33">
        <v>32.549999999999997</v>
      </c>
      <c r="O73" s="33">
        <v>33.450000000000003</v>
      </c>
      <c r="P73" s="33">
        <v>34.44</v>
      </c>
      <c r="Q73" s="33">
        <v>35.53</v>
      </c>
      <c r="R73" s="33">
        <v>36.72</v>
      </c>
      <c r="S73" s="33">
        <v>38.020000000000003</v>
      </c>
      <c r="T73" s="33">
        <v>38.020000000000003</v>
      </c>
      <c r="U73" s="33">
        <v>38.020000000000003</v>
      </c>
      <c r="V73" s="33">
        <v>38.020000000000003</v>
      </c>
      <c r="W73" s="33">
        <v>38.020000000000003</v>
      </c>
      <c r="X73" s="33">
        <v>38.020000000000003</v>
      </c>
      <c r="Y73" s="33">
        <v>38.020000000000003</v>
      </c>
      <c r="Z73" s="33">
        <v>38.020000000000003</v>
      </c>
      <c r="AA73" s="33">
        <v>38.020000000000003</v>
      </c>
      <c r="AB73" s="33">
        <v>38.020000000000003</v>
      </c>
      <c r="AC73" s="33">
        <v>38.020000000000003</v>
      </c>
      <c r="AD73" s="33">
        <v>38.020000000000003</v>
      </c>
      <c r="AE73" s="33">
        <v>38.020000000000003</v>
      </c>
      <c r="AF73" s="33">
        <v>38.020000000000003</v>
      </c>
    </row>
    <row r="74" spans="2:32" outlineLevel="1" x14ac:dyDescent="0.45">
      <c r="D74" t="s">
        <v>37</v>
      </c>
      <c r="E74" t="s">
        <v>88</v>
      </c>
      <c r="I74" s="33">
        <v>38.21</v>
      </c>
      <c r="J74" s="33">
        <v>33.5</v>
      </c>
      <c r="K74" s="33">
        <v>29.19</v>
      </c>
      <c r="L74" s="33">
        <v>29.4</v>
      </c>
      <c r="M74" s="33">
        <v>30.12</v>
      </c>
      <c r="N74" s="33">
        <v>30.91</v>
      </c>
      <c r="O74" s="33">
        <v>31.78</v>
      </c>
      <c r="P74" s="33">
        <v>32.72</v>
      </c>
      <c r="Q74" s="33">
        <v>33.76</v>
      </c>
      <c r="R74" s="33">
        <v>34.89</v>
      </c>
      <c r="S74" s="33">
        <v>36.119999999999997</v>
      </c>
      <c r="T74" s="33">
        <v>36.119999999999997</v>
      </c>
      <c r="U74" s="33">
        <v>36.119999999999997</v>
      </c>
      <c r="V74" s="33">
        <v>36.119999999999997</v>
      </c>
      <c r="W74" s="33">
        <v>36.119999999999997</v>
      </c>
      <c r="X74" s="33">
        <v>36.119999999999997</v>
      </c>
      <c r="Y74" s="33">
        <v>36.119999999999997</v>
      </c>
      <c r="Z74" s="33">
        <v>36.119999999999997</v>
      </c>
      <c r="AA74" s="33">
        <v>36.119999999999997</v>
      </c>
      <c r="AB74" s="33">
        <v>36.119999999999997</v>
      </c>
      <c r="AC74" s="33">
        <v>36.119999999999997</v>
      </c>
      <c r="AD74" s="33">
        <v>36.119999999999997</v>
      </c>
      <c r="AE74" s="33">
        <v>36.119999999999997</v>
      </c>
      <c r="AF74" s="33">
        <v>36.119999999999997</v>
      </c>
    </row>
    <row r="75" spans="2:32" outlineLevel="1" x14ac:dyDescent="0.45"/>
    <row r="76" spans="2:32" outlineLevel="1" x14ac:dyDescent="0.45">
      <c r="D76" t="s">
        <v>38</v>
      </c>
      <c r="E76" t="s">
        <v>99</v>
      </c>
      <c r="I76" s="33">
        <v>344.97</v>
      </c>
      <c r="J76" s="33">
        <v>319.93</v>
      </c>
      <c r="K76" s="33">
        <v>297.72000000000003</v>
      </c>
      <c r="L76" s="33">
        <v>284.85000000000002</v>
      </c>
      <c r="M76" s="33">
        <v>279.05</v>
      </c>
      <c r="N76" s="33">
        <v>274.87</v>
      </c>
      <c r="O76" s="33">
        <v>281.2</v>
      </c>
      <c r="P76" s="33">
        <v>287.39</v>
      </c>
      <c r="Q76" s="33">
        <v>296.02999999999997</v>
      </c>
      <c r="R76" s="33">
        <v>304.99</v>
      </c>
      <c r="S76" s="33">
        <v>314.32</v>
      </c>
      <c r="T76" s="33">
        <v>314.32</v>
      </c>
      <c r="U76" s="33">
        <v>314.32</v>
      </c>
      <c r="V76" s="33">
        <v>314.32</v>
      </c>
      <c r="W76" s="33">
        <v>314.32</v>
      </c>
      <c r="X76" s="33">
        <v>314.32</v>
      </c>
      <c r="Y76" s="33">
        <v>314.32</v>
      </c>
      <c r="Z76" s="33">
        <v>314.32</v>
      </c>
      <c r="AA76" s="33">
        <v>314.32</v>
      </c>
      <c r="AB76" s="33">
        <v>314.32</v>
      </c>
      <c r="AC76" s="33">
        <v>314.32</v>
      </c>
      <c r="AD76" s="33">
        <v>314.32</v>
      </c>
      <c r="AE76" s="33">
        <v>314.32</v>
      </c>
      <c r="AF76" s="33">
        <v>314.32</v>
      </c>
    </row>
    <row r="77" spans="2:32" outlineLevel="1" x14ac:dyDescent="0.45">
      <c r="D77" t="s">
        <v>39</v>
      </c>
      <c r="E77" t="s">
        <v>99</v>
      </c>
      <c r="I77" s="33">
        <v>343.76</v>
      </c>
      <c r="J77" s="33">
        <v>312.14999999999998</v>
      </c>
      <c r="K77" s="33">
        <v>283.85000000000002</v>
      </c>
      <c r="L77" s="33">
        <v>276.58</v>
      </c>
      <c r="M77" s="33">
        <v>274</v>
      </c>
      <c r="N77" s="33">
        <v>269.69</v>
      </c>
      <c r="O77" s="33">
        <v>275.22000000000003</v>
      </c>
      <c r="P77" s="33">
        <v>281.52</v>
      </c>
      <c r="Q77" s="33">
        <v>289.10000000000002</v>
      </c>
      <c r="R77" s="33">
        <v>297.97000000000003</v>
      </c>
      <c r="S77" s="33">
        <v>308.16000000000003</v>
      </c>
      <c r="T77" s="33">
        <v>308.16000000000003</v>
      </c>
      <c r="U77" s="33">
        <v>308.16000000000003</v>
      </c>
      <c r="V77" s="33">
        <v>308.16000000000003</v>
      </c>
      <c r="W77" s="33">
        <v>308.16000000000003</v>
      </c>
      <c r="X77" s="33">
        <v>308.16000000000003</v>
      </c>
      <c r="Y77" s="33">
        <v>308.16000000000003</v>
      </c>
      <c r="Z77" s="33">
        <v>308.16000000000003</v>
      </c>
      <c r="AA77" s="33">
        <v>308.16000000000003</v>
      </c>
      <c r="AB77" s="33">
        <v>308.16000000000003</v>
      </c>
      <c r="AC77" s="33">
        <v>308.16000000000003</v>
      </c>
      <c r="AD77" s="33">
        <v>308.16000000000003</v>
      </c>
      <c r="AE77" s="33">
        <v>308.16000000000003</v>
      </c>
      <c r="AF77" s="33">
        <v>308.16000000000003</v>
      </c>
    </row>
    <row r="78" spans="2:32" outlineLevel="1" x14ac:dyDescent="0.45"/>
    <row r="79" spans="2:32" x14ac:dyDescent="0.45">
      <c r="B79" s="45" t="s">
        <v>102</v>
      </c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</row>
    <row r="80" spans="2:32" outlineLevel="1" x14ac:dyDescent="0.45">
      <c r="D80" t="s">
        <v>103</v>
      </c>
      <c r="E80" t="s">
        <v>84</v>
      </c>
      <c r="I80" s="7">
        <f>I40</f>
        <v>1457000000</v>
      </c>
      <c r="J80" s="7">
        <f t="shared" ref="J80:AF80" si="18">J40</f>
        <v>1778000000</v>
      </c>
      <c r="K80" s="7">
        <f t="shared" si="18"/>
        <v>2619000000</v>
      </c>
      <c r="L80" s="7">
        <f t="shared" si="18"/>
        <v>4149000000</v>
      </c>
      <c r="M80" s="7">
        <f t="shared" si="18"/>
        <v>6358000000</v>
      </c>
      <c r="N80" s="7">
        <f t="shared" si="18"/>
        <v>8490000000</v>
      </c>
      <c r="O80" s="7">
        <f t="shared" si="18"/>
        <v>8909000000</v>
      </c>
      <c r="P80" s="7">
        <f t="shared" si="18"/>
        <v>9236000000</v>
      </c>
      <c r="Q80" s="7">
        <f t="shared" si="18"/>
        <v>9550000000</v>
      </c>
      <c r="R80" s="7">
        <f t="shared" si="18"/>
        <v>9890000000</v>
      </c>
      <c r="S80" s="7">
        <f t="shared" si="18"/>
        <v>9832000000</v>
      </c>
      <c r="T80" s="7">
        <f t="shared" si="18"/>
        <v>10317000000</v>
      </c>
      <c r="U80" s="7">
        <f t="shared" si="18"/>
        <v>10772000000</v>
      </c>
      <c r="V80" s="7">
        <f t="shared" si="18"/>
        <v>11223000000</v>
      </c>
      <c r="W80" s="7">
        <f t="shared" si="18"/>
        <v>11644000000</v>
      </c>
      <c r="X80" s="7">
        <f t="shared" si="18"/>
        <v>12059000000</v>
      </c>
      <c r="Y80" s="7">
        <f t="shared" si="18"/>
        <v>12462000000</v>
      </c>
      <c r="Z80" s="7">
        <f t="shared" si="18"/>
        <v>12899000000</v>
      </c>
      <c r="AA80" s="7">
        <f t="shared" si="18"/>
        <v>13319000000</v>
      </c>
      <c r="AB80" s="7">
        <f t="shared" si="18"/>
        <v>13723000000</v>
      </c>
      <c r="AC80" s="7">
        <f t="shared" si="18"/>
        <v>14140000000</v>
      </c>
      <c r="AD80" s="7">
        <f t="shared" si="18"/>
        <v>14525000000</v>
      </c>
      <c r="AE80" s="7">
        <f t="shared" si="18"/>
        <v>14643000000</v>
      </c>
      <c r="AF80" s="7">
        <f t="shared" si="18"/>
        <v>13339000000</v>
      </c>
    </row>
    <row r="81" spans="4:32" outlineLevel="1" x14ac:dyDescent="0.45">
      <c r="D81" t="s">
        <v>104</v>
      </c>
      <c r="E81" t="s">
        <v>84</v>
      </c>
      <c r="I81" s="7">
        <f>I42</f>
        <v>-794000000</v>
      </c>
      <c r="J81" s="7">
        <f t="shared" ref="J81:AF81" si="19">J42</f>
        <v>-857000000</v>
      </c>
      <c r="K81" s="7">
        <f t="shared" si="19"/>
        <v>-1246000000</v>
      </c>
      <c r="L81" s="7">
        <f t="shared" si="19"/>
        <v>-2018000000</v>
      </c>
      <c r="M81" s="7">
        <f t="shared" si="19"/>
        <v>-2910000000</v>
      </c>
      <c r="N81" s="7">
        <f t="shared" si="19"/>
        <v>-3881000000</v>
      </c>
      <c r="O81" s="7">
        <f t="shared" si="19"/>
        <v>-4201000000</v>
      </c>
      <c r="P81" s="7">
        <f t="shared" si="19"/>
        <v>-4475000000</v>
      </c>
      <c r="Q81" s="7">
        <f t="shared" si="19"/>
        <v>-4596000000</v>
      </c>
      <c r="R81" s="7">
        <f t="shared" si="19"/>
        <v>-4712000000</v>
      </c>
      <c r="S81" s="7">
        <f t="shared" si="19"/>
        <v>-4746000000</v>
      </c>
      <c r="T81" s="7">
        <f t="shared" si="19"/>
        <v>-5080000000</v>
      </c>
      <c r="U81" s="7">
        <f t="shared" si="19"/>
        <v>-5852000000</v>
      </c>
      <c r="V81" s="7">
        <f t="shared" si="19"/>
        <v>-6519000000</v>
      </c>
      <c r="W81" s="7">
        <f t="shared" si="19"/>
        <v>-6783000000</v>
      </c>
      <c r="X81" s="7">
        <f t="shared" si="19"/>
        <v>-7083000000</v>
      </c>
      <c r="Y81" s="7">
        <f t="shared" si="19"/>
        <v>-7378000000</v>
      </c>
      <c r="Z81" s="7">
        <f t="shared" si="19"/>
        <v>-7698000000</v>
      </c>
      <c r="AA81" s="7">
        <f t="shared" si="19"/>
        <v>-8059000000</v>
      </c>
      <c r="AB81" s="7">
        <f t="shared" si="19"/>
        <v>-8455000000</v>
      </c>
      <c r="AC81" s="7">
        <f t="shared" si="19"/>
        <v>-8851000000</v>
      </c>
      <c r="AD81" s="7">
        <f t="shared" si="19"/>
        <v>-9102000000</v>
      </c>
      <c r="AE81" s="7">
        <f t="shared" si="19"/>
        <v>-9118000000</v>
      </c>
      <c r="AF81" s="7">
        <f t="shared" si="19"/>
        <v>-8401000000</v>
      </c>
    </row>
    <row r="82" spans="4:32" outlineLevel="1" x14ac:dyDescent="0.45">
      <c r="D82" t="s">
        <v>57</v>
      </c>
      <c r="E82" t="s">
        <v>84</v>
      </c>
      <c r="I82" s="7">
        <f>I80+I81</f>
        <v>663000000</v>
      </c>
      <c r="J82" s="7">
        <f t="shared" ref="J82:AF82" si="20">J80+J81</f>
        <v>921000000</v>
      </c>
      <c r="K82" s="7">
        <f t="shared" si="20"/>
        <v>1373000000</v>
      </c>
      <c r="L82" s="7">
        <f t="shared" si="20"/>
        <v>2131000000</v>
      </c>
      <c r="M82" s="7">
        <f t="shared" si="20"/>
        <v>3448000000</v>
      </c>
      <c r="N82" s="7">
        <f t="shared" si="20"/>
        <v>4609000000</v>
      </c>
      <c r="O82" s="7">
        <f t="shared" si="20"/>
        <v>4708000000</v>
      </c>
      <c r="P82" s="7">
        <f t="shared" si="20"/>
        <v>4761000000</v>
      </c>
      <c r="Q82" s="7">
        <f t="shared" si="20"/>
        <v>4954000000</v>
      </c>
      <c r="R82" s="7">
        <f t="shared" si="20"/>
        <v>5178000000</v>
      </c>
      <c r="S82" s="7">
        <f t="shared" si="20"/>
        <v>5086000000</v>
      </c>
      <c r="T82" s="7">
        <f t="shared" si="20"/>
        <v>5237000000</v>
      </c>
      <c r="U82" s="7">
        <f t="shared" si="20"/>
        <v>4920000000</v>
      </c>
      <c r="V82" s="7">
        <f t="shared" si="20"/>
        <v>4704000000</v>
      </c>
      <c r="W82" s="7">
        <f t="shared" si="20"/>
        <v>4861000000</v>
      </c>
      <c r="X82" s="7">
        <f t="shared" si="20"/>
        <v>4976000000</v>
      </c>
      <c r="Y82" s="7">
        <f t="shared" si="20"/>
        <v>5084000000</v>
      </c>
      <c r="Z82" s="7">
        <f t="shared" si="20"/>
        <v>5201000000</v>
      </c>
      <c r="AA82" s="7">
        <f t="shared" si="20"/>
        <v>5260000000</v>
      </c>
      <c r="AB82" s="7">
        <f t="shared" si="20"/>
        <v>5268000000</v>
      </c>
      <c r="AC82" s="7">
        <f t="shared" si="20"/>
        <v>5289000000</v>
      </c>
      <c r="AD82" s="7">
        <f t="shared" si="20"/>
        <v>5423000000</v>
      </c>
      <c r="AE82" s="7">
        <f t="shared" si="20"/>
        <v>5525000000</v>
      </c>
      <c r="AF82" s="7">
        <f t="shared" si="20"/>
        <v>4938000000</v>
      </c>
    </row>
    <row r="83" spans="4:32" outlineLevel="1" x14ac:dyDescent="0.45"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4:32" outlineLevel="1" x14ac:dyDescent="0.45">
      <c r="D84" t="s">
        <v>45</v>
      </c>
      <c r="E84" t="s">
        <v>84</v>
      </c>
      <c r="F84" s="25"/>
      <c r="H84" s="40">
        <f>SUM(I84:XFD84)</f>
        <v>10000000000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180000000</v>
      </c>
      <c r="O84" s="37">
        <v>373000000</v>
      </c>
      <c r="P84" s="37">
        <v>393000000</v>
      </c>
      <c r="Q84" s="37">
        <v>415000000</v>
      </c>
      <c r="R84" s="37">
        <v>439000000</v>
      </c>
      <c r="S84" s="37">
        <v>463000000</v>
      </c>
      <c r="T84" s="37">
        <v>488000000</v>
      </c>
      <c r="U84" s="37">
        <v>516000000</v>
      </c>
      <c r="V84" s="37">
        <v>546000000</v>
      </c>
      <c r="W84" s="37">
        <v>577000000</v>
      </c>
      <c r="X84" s="37">
        <v>610000000</v>
      </c>
      <c r="Y84" s="37">
        <v>601000000</v>
      </c>
      <c r="Z84" s="37">
        <v>635000000</v>
      </c>
      <c r="AA84" s="37">
        <v>672000000</v>
      </c>
      <c r="AB84" s="37">
        <v>710000000</v>
      </c>
      <c r="AC84" s="37">
        <v>750000000</v>
      </c>
      <c r="AD84" s="37">
        <v>793000000</v>
      </c>
      <c r="AE84" s="37">
        <v>839000000</v>
      </c>
      <c r="AF84" s="37">
        <v>0</v>
      </c>
    </row>
    <row r="85" spans="4:32" outlineLevel="1" x14ac:dyDescent="0.45">
      <c r="D85" t="s">
        <v>46</v>
      </c>
      <c r="E85" t="s">
        <v>84</v>
      </c>
      <c r="I85" s="37">
        <v>56000000</v>
      </c>
      <c r="J85" s="37">
        <v>156000000</v>
      </c>
      <c r="K85" s="37">
        <v>308000000</v>
      </c>
      <c r="L85" s="37">
        <v>402000000</v>
      </c>
      <c r="M85" s="37">
        <v>513000000</v>
      </c>
      <c r="N85" s="37">
        <v>546000000</v>
      </c>
      <c r="O85" s="37">
        <v>532000000</v>
      </c>
      <c r="P85" s="37">
        <v>512000000</v>
      </c>
      <c r="Q85" s="37">
        <v>490000000</v>
      </c>
      <c r="R85" s="37">
        <v>467000000</v>
      </c>
      <c r="S85" s="37">
        <v>444000000</v>
      </c>
      <c r="T85" s="37">
        <v>421000000</v>
      </c>
      <c r="U85" s="37">
        <v>393000000</v>
      </c>
      <c r="V85" s="37">
        <v>364000000</v>
      </c>
      <c r="W85" s="37">
        <v>334000000</v>
      </c>
      <c r="X85" s="37">
        <v>301000000</v>
      </c>
      <c r="Y85" s="37">
        <v>268000000</v>
      </c>
      <c r="Z85" s="37">
        <v>233000000</v>
      </c>
      <c r="AA85" s="37">
        <v>196000000</v>
      </c>
      <c r="AB85" s="37">
        <v>156000000</v>
      </c>
      <c r="AC85" s="37">
        <v>115000000</v>
      </c>
      <c r="AD85" s="37">
        <v>71000000</v>
      </c>
      <c r="AE85" s="37">
        <v>24000000</v>
      </c>
      <c r="AF85" s="37">
        <v>0</v>
      </c>
    </row>
    <row r="86" spans="4:32" outlineLevel="1" x14ac:dyDescent="0.45">
      <c r="D86" t="s">
        <v>47</v>
      </c>
      <c r="E86" t="s">
        <v>84</v>
      </c>
      <c r="I86" s="37">
        <v>56000000</v>
      </c>
      <c r="J86" s="37">
        <v>156000000</v>
      </c>
      <c r="K86" s="37">
        <v>308000000</v>
      </c>
      <c r="L86" s="37">
        <v>402000000</v>
      </c>
      <c r="M86" s="37">
        <v>513000000</v>
      </c>
      <c r="N86" s="37">
        <v>726000000</v>
      </c>
      <c r="O86" s="37">
        <v>904000000</v>
      </c>
      <c r="P86" s="37">
        <v>905000000</v>
      </c>
      <c r="Q86" s="37">
        <v>905000000</v>
      </c>
      <c r="R86" s="37">
        <v>906000000</v>
      </c>
      <c r="S86" s="37">
        <v>908000000</v>
      </c>
      <c r="T86" s="37">
        <v>909000000</v>
      </c>
      <c r="U86" s="37">
        <v>909000000</v>
      </c>
      <c r="V86" s="37">
        <v>910000000</v>
      </c>
      <c r="W86" s="37">
        <v>911000000</v>
      </c>
      <c r="X86" s="37">
        <v>911000000</v>
      </c>
      <c r="Y86" s="37">
        <v>869000000</v>
      </c>
      <c r="Z86" s="37">
        <v>868000000</v>
      </c>
      <c r="AA86" s="37">
        <v>867000000</v>
      </c>
      <c r="AB86" s="37">
        <v>866000000</v>
      </c>
      <c r="AC86" s="37">
        <v>865000000</v>
      </c>
      <c r="AD86" s="37">
        <v>864000000</v>
      </c>
      <c r="AE86" s="37">
        <v>863000000</v>
      </c>
      <c r="AF86" s="37">
        <v>0</v>
      </c>
    </row>
    <row r="87" spans="4:32" outlineLevel="1" x14ac:dyDescent="0.45"/>
    <row r="88" spans="4:32" outlineLevel="1" x14ac:dyDescent="0.45">
      <c r="D88" t="s">
        <v>105</v>
      </c>
      <c r="E88" t="s">
        <v>84</v>
      </c>
      <c r="I88" s="7">
        <f>I82-I86</f>
        <v>607000000</v>
      </c>
      <c r="J88" s="7">
        <f t="shared" ref="J88:AF88" si="21">J82-J86</f>
        <v>765000000</v>
      </c>
      <c r="K88" s="7">
        <f t="shared" si="21"/>
        <v>1065000000</v>
      </c>
      <c r="L88" s="7">
        <f t="shared" si="21"/>
        <v>1729000000</v>
      </c>
      <c r="M88" s="7">
        <f t="shared" si="21"/>
        <v>2935000000</v>
      </c>
      <c r="N88" s="7">
        <f t="shared" si="21"/>
        <v>3883000000</v>
      </c>
      <c r="O88" s="7">
        <f t="shared" si="21"/>
        <v>3804000000</v>
      </c>
      <c r="P88" s="7">
        <f t="shared" si="21"/>
        <v>3856000000</v>
      </c>
      <c r="Q88" s="7">
        <f t="shared" si="21"/>
        <v>4049000000</v>
      </c>
      <c r="R88" s="7">
        <f t="shared" si="21"/>
        <v>4272000000</v>
      </c>
      <c r="S88" s="7">
        <f t="shared" si="21"/>
        <v>4178000000</v>
      </c>
      <c r="T88" s="7">
        <f t="shared" si="21"/>
        <v>4328000000</v>
      </c>
      <c r="U88" s="7">
        <f t="shared" si="21"/>
        <v>4011000000</v>
      </c>
      <c r="V88" s="7">
        <f t="shared" si="21"/>
        <v>3794000000</v>
      </c>
      <c r="W88" s="7">
        <f t="shared" si="21"/>
        <v>3950000000</v>
      </c>
      <c r="X88" s="7">
        <f t="shared" si="21"/>
        <v>4065000000</v>
      </c>
      <c r="Y88" s="7">
        <f t="shared" si="21"/>
        <v>4215000000</v>
      </c>
      <c r="Z88" s="7">
        <f t="shared" si="21"/>
        <v>4333000000</v>
      </c>
      <c r="AA88" s="7">
        <f t="shared" si="21"/>
        <v>4393000000</v>
      </c>
      <c r="AB88" s="7">
        <f t="shared" si="21"/>
        <v>4402000000</v>
      </c>
      <c r="AC88" s="7">
        <f t="shared" si="21"/>
        <v>4424000000</v>
      </c>
      <c r="AD88" s="7">
        <f t="shared" si="21"/>
        <v>4559000000</v>
      </c>
      <c r="AE88" s="7">
        <f t="shared" si="21"/>
        <v>4662000000</v>
      </c>
      <c r="AF88" s="7">
        <f t="shared" si="21"/>
        <v>4938000000</v>
      </c>
    </row>
    <row r="89" spans="4:32" outlineLevel="1" x14ac:dyDescent="0.45"/>
    <row r="90" spans="4:32" outlineLevel="1" x14ac:dyDescent="0.45">
      <c r="D90" t="s">
        <v>106</v>
      </c>
      <c r="E90" t="s">
        <v>84</v>
      </c>
      <c r="H90" s="41">
        <f>SUM(I90:XFD90)</f>
        <v>13151000000</v>
      </c>
      <c r="I90" s="30">
        <f>I47</f>
        <v>2630200000</v>
      </c>
      <c r="J90" s="30">
        <f t="shared" ref="J90:AF90" si="22">J47</f>
        <v>2630200000</v>
      </c>
      <c r="K90" s="30">
        <f t="shared" si="22"/>
        <v>2630200000</v>
      </c>
      <c r="L90" s="30">
        <f t="shared" si="22"/>
        <v>2630200000</v>
      </c>
      <c r="M90" s="30">
        <f t="shared" si="22"/>
        <v>2630200000</v>
      </c>
      <c r="N90" s="30">
        <f t="shared" si="22"/>
        <v>0</v>
      </c>
      <c r="O90" s="30">
        <f t="shared" si="22"/>
        <v>0</v>
      </c>
      <c r="P90" s="30">
        <f t="shared" si="22"/>
        <v>0</v>
      </c>
      <c r="Q90" s="30">
        <f t="shared" si="22"/>
        <v>0</v>
      </c>
      <c r="R90" s="30">
        <f t="shared" si="22"/>
        <v>0</v>
      </c>
      <c r="S90" s="30">
        <f t="shared" si="22"/>
        <v>0</v>
      </c>
      <c r="T90" s="30">
        <f t="shared" si="22"/>
        <v>0</v>
      </c>
      <c r="U90" s="30">
        <f t="shared" si="22"/>
        <v>0</v>
      </c>
      <c r="V90" s="30">
        <f t="shared" si="22"/>
        <v>0</v>
      </c>
      <c r="W90" s="30">
        <f t="shared" si="22"/>
        <v>0</v>
      </c>
      <c r="X90" s="30">
        <f t="shared" si="22"/>
        <v>0</v>
      </c>
      <c r="Y90" s="30">
        <f t="shared" si="22"/>
        <v>0</v>
      </c>
      <c r="Z90" s="30">
        <f t="shared" si="22"/>
        <v>0</v>
      </c>
      <c r="AA90" s="30">
        <f t="shared" si="22"/>
        <v>0</v>
      </c>
      <c r="AB90" s="30">
        <f t="shared" si="22"/>
        <v>0</v>
      </c>
      <c r="AC90" s="30">
        <f t="shared" si="22"/>
        <v>0</v>
      </c>
      <c r="AD90" s="30">
        <f t="shared" si="22"/>
        <v>0</v>
      </c>
      <c r="AE90" s="30">
        <f t="shared" si="22"/>
        <v>0</v>
      </c>
      <c r="AF90" s="30">
        <f t="shared" si="22"/>
        <v>0</v>
      </c>
    </row>
    <row r="91" spans="4:32" outlineLevel="1" x14ac:dyDescent="0.45">
      <c r="D91" t="s">
        <v>976</v>
      </c>
      <c r="E91" t="s">
        <v>84</v>
      </c>
      <c r="F91" s="43">
        <f>'Ras Laffan Summary'!H10*1000000</f>
        <v>504000000</v>
      </c>
      <c r="H91" s="30"/>
      <c r="I91" s="30">
        <f>F91</f>
        <v>504000000</v>
      </c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</row>
    <row r="92" spans="4:32" outlineLevel="1" x14ac:dyDescent="0.45">
      <c r="D92" t="s">
        <v>977</v>
      </c>
      <c r="F92" s="7"/>
      <c r="H92" s="30"/>
      <c r="I92" s="30">
        <f>SUM(I90:I91)</f>
        <v>3134200000</v>
      </c>
      <c r="J92" s="30">
        <f t="shared" ref="J92:AF92" si="23">SUM(J90:J91)</f>
        <v>2630200000</v>
      </c>
      <c r="K92" s="30">
        <f t="shared" si="23"/>
        <v>2630200000</v>
      </c>
      <c r="L92" s="30">
        <f t="shared" si="23"/>
        <v>2630200000</v>
      </c>
      <c r="M92" s="30">
        <f t="shared" si="23"/>
        <v>2630200000</v>
      </c>
      <c r="N92" s="30">
        <f t="shared" si="23"/>
        <v>0</v>
      </c>
      <c r="O92" s="30">
        <f t="shared" si="23"/>
        <v>0</v>
      </c>
      <c r="P92" s="30">
        <f t="shared" si="23"/>
        <v>0</v>
      </c>
      <c r="Q92" s="30">
        <f t="shared" si="23"/>
        <v>0</v>
      </c>
      <c r="R92" s="30">
        <f t="shared" si="23"/>
        <v>0</v>
      </c>
      <c r="S92" s="30">
        <f t="shared" si="23"/>
        <v>0</v>
      </c>
      <c r="T92" s="30">
        <f t="shared" si="23"/>
        <v>0</v>
      </c>
      <c r="U92" s="30">
        <f t="shared" si="23"/>
        <v>0</v>
      </c>
      <c r="V92" s="30">
        <f t="shared" si="23"/>
        <v>0</v>
      </c>
      <c r="W92" s="30">
        <f t="shared" si="23"/>
        <v>0</v>
      </c>
      <c r="X92" s="30">
        <f t="shared" si="23"/>
        <v>0</v>
      </c>
      <c r="Y92" s="30">
        <f t="shared" si="23"/>
        <v>0</v>
      </c>
      <c r="Z92" s="30">
        <f t="shared" si="23"/>
        <v>0</v>
      </c>
      <c r="AA92" s="30">
        <f t="shared" si="23"/>
        <v>0</v>
      </c>
      <c r="AB92" s="30">
        <f t="shared" si="23"/>
        <v>0</v>
      </c>
      <c r="AC92" s="30">
        <f t="shared" si="23"/>
        <v>0</v>
      </c>
      <c r="AD92" s="30">
        <f t="shared" si="23"/>
        <v>0</v>
      </c>
      <c r="AE92" s="30">
        <f t="shared" si="23"/>
        <v>0</v>
      </c>
      <c r="AF92" s="30">
        <f t="shared" si="23"/>
        <v>0</v>
      </c>
    </row>
    <row r="93" spans="4:32" outlineLevel="1" x14ac:dyDescent="0.45">
      <c r="F93" s="7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</row>
    <row r="94" spans="4:32" outlineLevel="1" x14ac:dyDescent="0.45">
      <c r="D94" t="s">
        <v>962</v>
      </c>
      <c r="E94" t="s">
        <v>84</v>
      </c>
      <c r="H94" s="38">
        <f>SUM(I94:XFD94)</f>
        <v>10000000000</v>
      </c>
      <c r="I94" s="7">
        <f>I105</f>
        <v>2295276455.5108018</v>
      </c>
      <c r="J94" s="7">
        <f t="shared" ref="J94:AF94" si="24">J105</f>
        <v>1926180886.1222994</v>
      </c>
      <c r="K94" s="7">
        <f t="shared" si="24"/>
        <v>1926180886.1222994</v>
      </c>
      <c r="L94" s="7">
        <f t="shared" si="24"/>
        <v>1926180886.1222994</v>
      </c>
      <c r="M94" s="7">
        <f t="shared" si="24"/>
        <v>1926180886.1222994</v>
      </c>
      <c r="N94" s="7">
        <f t="shared" si="24"/>
        <v>0</v>
      </c>
      <c r="O94" s="7">
        <f t="shared" si="24"/>
        <v>0</v>
      </c>
      <c r="P94" s="7">
        <f t="shared" si="24"/>
        <v>0</v>
      </c>
      <c r="Q94" s="7">
        <f t="shared" si="24"/>
        <v>0</v>
      </c>
      <c r="R94" s="7">
        <f t="shared" si="24"/>
        <v>0</v>
      </c>
      <c r="S94" s="7">
        <f t="shared" si="24"/>
        <v>0</v>
      </c>
      <c r="T94" s="7">
        <f t="shared" si="24"/>
        <v>0</v>
      </c>
      <c r="U94" s="7">
        <f t="shared" si="24"/>
        <v>0</v>
      </c>
      <c r="V94" s="7">
        <f t="shared" si="24"/>
        <v>0</v>
      </c>
      <c r="W94" s="7">
        <f t="shared" si="24"/>
        <v>0</v>
      </c>
      <c r="X94" s="7">
        <f t="shared" si="24"/>
        <v>0</v>
      </c>
      <c r="Y94" s="7">
        <f t="shared" si="24"/>
        <v>0</v>
      </c>
      <c r="Z94" s="7">
        <f t="shared" si="24"/>
        <v>0</v>
      </c>
      <c r="AA94" s="7">
        <f t="shared" si="24"/>
        <v>0</v>
      </c>
      <c r="AB94" s="7">
        <f t="shared" si="24"/>
        <v>0</v>
      </c>
      <c r="AC94" s="7">
        <f t="shared" si="24"/>
        <v>0</v>
      </c>
      <c r="AD94" s="7">
        <f t="shared" si="24"/>
        <v>0</v>
      </c>
      <c r="AE94" s="7">
        <f t="shared" si="24"/>
        <v>0</v>
      </c>
      <c r="AF94" s="7">
        <f t="shared" si="24"/>
        <v>0</v>
      </c>
    </row>
    <row r="95" spans="4:32" outlineLevel="1" x14ac:dyDescent="0.45">
      <c r="D95" t="s">
        <v>963</v>
      </c>
      <c r="E95" t="s">
        <v>84</v>
      </c>
      <c r="H95" s="38">
        <f>SUM(I95:XFD95)</f>
        <v>83562000000</v>
      </c>
      <c r="I95" s="7">
        <f>I88-I92+I94</f>
        <v>-231923544.48919821</v>
      </c>
      <c r="J95" s="7">
        <f t="shared" ref="J95:AF95" si="25">J88-J92+J94</f>
        <v>60980886.122299433</v>
      </c>
      <c r="K95" s="7">
        <f t="shared" si="25"/>
        <v>360980886.12229943</v>
      </c>
      <c r="L95" s="7">
        <f t="shared" si="25"/>
        <v>1024980886.1222994</v>
      </c>
      <c r="M95" s="7">
        <f t="shared" si="25"/>
        <v>2230980886.1222992</v>
      </c>
      <c r="N95" s="7">
        <f t="shared" si="25"/>
        <v>3883000000</v>
      </c>
      <c r="O95" s="7">
        <f t="shared" si="25"/>
        <v>3804000000</v>
      </c>
      <c r="P95" s="7">
        <f t="shared" si="25"/>
        <v>3856000000</v>
      </c>
      <c r="Q95" s="7">
        <f t="shared" si="25"/>
        <v>4049000000</v>
      </c>
      <c r="R95" s="7">
        <f t="shared" si="25"/>
        <v>4272000000</v>
      </c>
      <c r="S95" s="7">
        <f t="shared" si="25"/>
        <v>4178000000</v>
      </c>
      <c r="T95" s="7">
        <f t="shared" si="25"/>
        <v>4328000000</v>
      </c>
      <c r="U95" s="7">
        <f t="shared" si="25"/>
        <v>4011000000</v>
      </c>
      <c r="V95" s="7">
        <f t="shared" si="25"/>
        <v>3794000000</v>
      </c>
      <c r="W95" s="7">
        <f t="shared" si="25"/>
        <v>3950000000</v>
      </c>
      <c r="X95" s="7">
        <f t="shared" si="25"/>
        <v>4065000000</v>
      </c>
      <c r="Y95" s="7">
        <f t="shared" si="25"/>
        <v>4215000000</v>
      </c>
      <c r="Z95" s="7">
        <f t="shared" si="25"/>
        <v>4333000000</v>
      </c>
      <c r="AA95" s="7">
        <f t="shared" si="25"/>
        <v>4393000000</v>
      </c>
      <c r="AB95" s="7">
        <f t="shared" si="25"/>
        <v>4402000000</v>
      </c>
      <c r="AC95" s="7">
        <f t="shared" si="25"/>
        <v>4424000000</v>
      </c>
      <c r="AD95" s="7">
        <f t="shared" si="25"/>
        <v>4559000000</v>
      </c>
      <c r="AE95" s="7">
        <f t="shared" si="25"/>
        <v>4662000000</v>
      </c>
      <c r="AF95" s="7">
        <f t="shared" si="25"/>
        <v>4938000000</v>
      </c>
    </row>
    <row r="96" spans="4:32" outlineLevel="1" x14ac:dyDescent="0.45"/>
    <row r="97" spans="2:32" outlineLevel="1" x14ac:dyDescent="0.45">
      <c r="D97" t="s">
        <v>978</v>
      </c>
      <c r="E97" t="s">
        <v>91</v>
      </c>
      <c r="F97" s="31">
        <f>IRR(I95:AF95)</f>
        <v>1.6167726228086226</v>
      </c>
    </row>
    <row r="98" spans="2:32" outlineLevel="1" x14ac:dyDescent="0.45"/>
    <row r="99" spans="2:32" outlineLevel="1" x14ac:dyDescent="0.45">
      <c r="D99" t="s">
        <v>59</v>
      </c>
      <c r="E99" t="s">
        <v>964</v>
      </c>
      <c r="I99" s="21">
        <f>IF(I86,I82/I86)</f>
        <v>11.839285714285714</v>
      </c>
      <c r="J99" s="21">
        <f t="shared" ref="J99:AF99" si="26">IF(J86,J82/J86)</f>
        <v>5.9038461538461542</v>
      </c>
      <c r="K99" s="21">
        <f t="shared" si="26"/>
        <v>4.4577922077922079</v>
      </c>
      <c r="L99" s="21">
        <f t="shared" si="26"/>
        <v>5.3009950248756219</v>
      </c>
      <c r="M99" s="21">
        <f t="shared" si="26"/>
        <v>6.7212475633528266</v>
      </c>
      <c r="N99" s="21">
        <f t="shared" si="26"/>
        <v>6.3484848484848486</v>
      </c>
      <c r="O99" s="21">
        <f t="shared" si="26"/>
        <v>5.2079646017699117</v>
      </c>
      <c r="P99" s="21">
        <f t="shared" si="26"/>
        <v>5.2607734806629836</v>
      </c>
      <c r="Q99" s="21">
        <f t="shared" si="26"/>
        <v>5.4740331491712704</v>
      </c>
      <c r="R99" s="21">
        <f t="shared" si="26"/>
        <v>5.7152317880794703</v>
      </c>
      <c r="S99" s="21">
        <f t="shared" si="26"/>
        <v>5.6013215859030838</v>
      </c>
      <c r="T99" s="21">
        <f t="shared" si="26"/>
        <v>5.7612761276127609</v>
      </c>
      <c r="U99" s="21">
        <f t="shared" si="26"/>
        <v>5.4125412541254123</v>
      </c>
      <c r="V99" s="21">
        <f t="shared" si="26"/>
        <v>5.1692307692307695</v>
      </c>
      <c r="W99" s="21">
        <f t="shared" si="26"/>
        <v>5.3358946212952798</v>
      </c>
      <c r="X99" s="21">
        <f t="shared" si="26"/>
        <v>5.4621295279912188</v>
      </c>
      <c r="Y99" s="21">
        <f t="shared" si="26"/>
        <v>5.8504027617951673</v>
      </c>
      <c r="Z99" s="21">
        <f t="shared" si="26"/>
        <v>5.991935483870968</v>
      </c>
      <c r="AA99" s="21">
        <f t="shared" si="26"/>
        <v>6.0668973471741641</v>
      </c>
      <c r="AB99" s="21">
        <f t="shared" si="26"/>
        <v>6.0831408775981526</v>
      </c>
      <c r="AC99" s="21">
        <f t="shared" si="26"/>
        <v>6.1144508670520228</v>
      </c>
      <c r="AD99" s="21">
        <f t="shared" si="26"/>
        <v>6.2766203703703702</v>
      </c>
      <c r="AE99" s="21">
        <f t="shared" si="26"/>
        <v>6.4020857473928157</v>
      </c>
      <c r="AF99" s="21" t="b">
        <f t="shared" si="26"/>
        <v>0</v>
      </c>
    </row>
    <row r="100" spans="2:32" outlineLevel="1" x14ac:dyDescent="0.45">
      <c r="D100" t="s">
        <v>961</v>
      </c>
      <c r="E100" t="s">
        <v>964</v>
      </c>
      <c r="I100" s="34">
        <v>8.25</v>
      </c>
      <c r="J100" s="34">
        <v>5.89</v>
      </c>
      <c r="K100" s="34">
        <v>4.45</v>
      </c>
      <c r="L100" s="34">
        <v>5.29</v>
      </c>
      <c r="M100" s="34">
        <v>6.73</v>
      </c>
      <c r="N100" s="34">
        <v>6.34</v>
      </c>
      <c r="O100" s="34">
        <v>5.21</v>
      </c>
      <c r="P100" s="34">
        <v>5.26</v>
      </c>
      <c r="Q100" s="34">
        <v>5.47</v>
      </c>
      <c r="R100" s="34">
        <v>5.72</v>
      </c>
      <c r="S100" s="34">
        <v>5.6</v>
      </c>
      <c r="T100" s="34">
        <v>5.76</v>
      </c>
      <c r="U100" s="34">
        <v>5.41</v>
      </c>
      <c r="V100" s="34">
        <v>5.17</v>
      </c>
      <c r="W100" s="34">
        <v>5.34</v>
      </c>
      <c r="X100" s="34">
        <v>5.46</v>
      </c>
      <c r="Y100" s="34">
        <v>5.85</v>
      </c>
      <c r="Z100" s="34">
        <v>5.99</v>
      </c>
      <c r="AA100" s="34">
        <v>6.07</v>
      </c>
      <c r="AB100" s="34">
        <v>6.08</v>
      </c>
      <c r="AC100" s="34">
        <v>6.11</v>
      </c>
      <c r="AD100" s="34">
        <v>6.28</v>
      </c>
      <c r="AE100" s="34">
        <v>6.49</v>
      </c>
      <c r="AF100" s="34">
        <v>6.49</v>
      </c>
    </row>
    <row r="101" spans="2:32" outlineLevel="1" x14ac:dyDescent="0.45"/>
    <row r="102" spans="2:32" x14ac:dyDescent="0.45">
      <c r="B102" s="45" t="s">
        <v>65</v>
      </c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</row>
    <row r="103" spans="2:32" x14ac:dyDescent="0.45">
      <c r="D103" t="s">
        <v>966</v>
      </c>
      <c r="E103" t="s">
        <v>970</v>
      </c>
      <c r="I103" t="b">
        <f>I4</f>
        <v>0</v>
      </c>
      <c r="J103" t="b">
        <f t="shared" ref="J103:AE103" si="27">J4</f>
        <v>0</v>
      </c>
      <c r="K103" t="b">
        <f t="shared" si="27"/>
        <v>0</v>
      </c>
      <c r="L103" t="b">
        <f t="shared" si="27"/>
        <v>0</v>
      </c>
      <c r="M103" t="b">
        <f t="shared" si="27"/>
        <v>0</v>
      </c>
      <c r="N103" t="b">
        <f t="shared" si="27"/>
        <v>0</v>
      </c>
      <c r="O103" t="b">
        <f t="shared" si="27"/>
        <v>1</v>
      </c>
      <c r="P103" t="b">
        <f t="shared" si="27"/>
        <v>1</v>
      </c>
      <c r="Q103" t="b">
        <f t="shared" si="27"/>
        <v>1</v>
      </c>
      <c r="R103" t="b">
        <f t="shared" si="27"/>
        <v>1</v>
      </c>
      <c r="S103" t="b">
        <f t="shared" si="27"/>
        <v>1</v>
      </c>
      <c r="T103" t="b">
        <f t="shared" si="27"/>
        <v>1</v>
      </c>
      <c r="U103" t="b">
        <f t="shared" si="27"/>
        <v>1</v>
      </c>
      <c r="V103" t="b">
        <f t="shared" si="27"/>
        <v>1</v>
      </c>
      <c r="W103" t="b">
        <f t="shared" si="27"/>
        <v>1</v>
      </c>
      <c r="X103" t="b">
        <f t="shared" si="27"/>
        <v>1</v>
      </c>
      <c r="Y103" t="b">
        <f t="shared" si="27"/>
        <v>1</v>
      </c>
      <c r="Z103" t="b">
        <f t="shared" si="27"/>
        <v>1</v>
      </c>
      <c r="AA103" t="b">
        <f t="shared" si="27"/>
        <v>1</v>
      </c>
      <c r="AB103" t="b">
        <f t="shared" si="27"/>
        <v>1</v>
      </c>
      <c r="AC103" t="b">
        <f t="shared" si="27"/>
        <v>1</v>
      </c>
      <c r="AD103" t="b">
        <f t="shared" si="27"/>
        <v>1</v>
      </c>
      <c r="AE103" t="b">
        <f t="shared" si="27"/>
        <v>1</v>
      </c>
      <c r="AF103" t="b">
        <f t="shared" ref="AF103" si="28">AF4</f>
        <v>1</v>
      </c>
    </row>
    <row r="104" spans="2:32" x14ac:dyDescent="0.45">
      <c r="D104" t="s">
        <v>969</v>
      </c>
      <c r="E104" t="s">
        <v>91</v>
      </c>
      <c r="F104" s="44">
        <f>'Ras Laffan Summary'!E11</f>
        <v>0.73233247894544118</v>
      </c>
      <c r="I104" s="2">
        <f>$F$104</f>
        <v>0.73233247894544118</v>
      </c>
      <c r="J104" s="2">
        <f t="shared" ref="J104:AF104" si="29">$F$104</f>
        <v>0.73233247894544118</v>
      </c>
      <c r="K104" s="2">
        <f t="shared" si="29"/>
        <v>0.73233247894544118</v>
      </c>
      <c r="L104" s="2">
        <f t="shared" si="29"/>
        <v>0.73233247894544118</v>
      </c>
      <c r="M104" s="2">
        <f t="shared" si="29"/>
        <v>0.73233247894544118</v>
      </c>
      <c r="N104" s="2">
        <f t="shared" si="29"/>
        <v>0.73233247894544118</v>
      </c>
      <c r="O104" s="2">
        <f t="shared" si="29"/>
        <v>0.73233247894544118</v>
      </c>
      <c r="P104" s="2">
        <f t="shared" si="29"/>
        <v>0.73233247894544118</v>
      </c>
      <c r="Q104" s="2">
        <f t="shared" si="29"/>
        <v>0.73233247894544118</v>
      </c>
      <c r="R104" s="2">
        <f t="shared" si="29"/>
        <v>0.73233247894544118</v>
      </c>
      <c r="S104" s="2">
        <f t="shared" si="29"/>
        <v>0.73233247894544118</v>
      </c>
      <c r="T104" s="2">
        <f t="shared" si="29"/>
        <v>0.73233247894544118</v>
      </c>
      <c r="U104" s="2">
        <f t="shared" si="29"/>
        <v>0.73233247894544118</v>
      </c>
      <c r="V104" s="2">
        <f t="shared" si="29"/>
        <v>0.73233247894544118</v>
      </c>
      <c r="W104" s="2">
        <f t="shared" si="29"/>
        <v>0.73233247894544118</v>
      </c>
      <c r="X104" s="2">
        <f t="shared" si="29"/>
        <v>0.73233247894544118</v>
      </c>
      <c r="Y104" s="2">
        <f t="shared" si="29"/>
        <v>0.73233247894544118</v>
      </c>
      <c r="Z104" s="2">
        <f t="shared" si="29"/>
        <v>0.73233247894544118</v>
      </c>
      <c r="AA104" s="2">
        <f t="shared" si="29"/>
        <v>0.73233247894544118</v>
      </c>
      <c r="AB104" s="2">
        <f t="shared" si="29"/>
        <v>0.73233247894544118</v>
      </c>
      <c r="AC104" s="2">
        <f t="shared" si="29"/>
        <v>0.73233247894544118</v>
      </c>
      <c r="AD104" s="2">
        <f t="shared" si="29"/>
        <v>0.73233247894544118</v>
      </c>
      <c r="AE104" s="2">
        <f t="shared" si="29"/>
        <v>0.73233247894544118</v>
      </c>
      <c r="AF104" s="2">
        <f t="shared" si="29"/>
        <v>0.73233247894544118</v>
      </c>
    </row>
    <row r="105" spans="2:32" x14ac:dyDescent="0.45">
      <c r="D105" t="s">
        <v>971</v>
      </c>
      <c r="E105" t="s">
        <v>84</v>
      </c>
      <c r="I105" s="7">
        <f>I104*I92</f>
        <v>2295276455.5108018</v>
      </c>
      <c r="J105" s="7">
        <f t="shared" ref="J105:AF105" si="30">J104*J92</f>
        <v>1926180886.1222994</v>
      </c>
      <c r="K105" s="7">
        <f t="shared" si="30"/>
        <v>1926180886.1222994</v>
      </c>
      <c r="L105" s="7">
        <f t="shared" si="30"/>
        <v>1926180886.1222994</v>
      </c>
      <c r="M105" s="7">
        <f t="shared" si="30"/>
        <v>1926180886.1222994</v>
      </c>
      <c r="N105" s="7">
        <f t="shared" si="30"/>
        <v>0</v>
      </c>
      <c r="O105" s="7">
        <f t="shared" si="30"/>
        <v>0</v>
      </c>
      <c r="P105" s="7">
        <f t="shared" si="30"/>
        <v>0</v>
      </c>
      <c r="Q105" s="7">
        <f t="shared" si="30"/>
        <v>0</v>
      </c>
      <c r="R105" s="7">
        <f t="shared" si="30"/>
        <v>0</v>
      </c>
      <c r="S105" s="7">
        <f t="shared" si="30"/>
        <v>0</v>
      </c>
      <c r="T105" s="7">
        <f t="shared" si="30"/>
        <v>0</v>
      </c>
      <c r="U105" s="7">
        <f t="shared" si="30"/>
        <v>0</v>
      </c>
      <c r="V105" s="7">
        <f t="shared" si="30"/>
        <v>0</v>
      </c>
      <c r="W105" s="7">
        <f t="shared" si="30"/>
        <v>0</v>
      </c>
      <c r="X105" s="7">
        <f t="shared" si="30"/>
        <v>0</v>
      </c>
      <c r="Y105" s="7">
        <f t="shared" si="30"/>
        <v>0</v>
      </c>
      <c r="Z105" s="7">
        <f t="shared" si="30"/>
        <v>0</v>
      </c>
      <c r="AA105" s="7">
        <f t="shared" si="30"/>
        <v>0</v>
      </c>
      <c r="AB105" s="7">
        <f t="shared" si="30"/>
        <v>0</v>
      </c>
      <c r="AC105" s="7">
        <f t="shared" si="30"/>
        <v>0</v>
      </c>
      <c r="AD105" s="7">
        <f t="shared" si="30"/>
        <v>0</v>
      </c>
      <c r="AE105" s="7">
        <f t="shared" si="30"/>
        <v>0</v>
      </c>
      <c r="AF105" s="7">
        <f t="shared" si="30"/>
        <v>0</v>
      </c>
    </row>
    <row r="107" spans="2:32" x14ac:dyDescent="0.45">
      <c r="D107" t="s">
        <v>972</v>
      </c>
      <c r="I107" s="27">
        <f>H110</f>
        <v>0</v>
      </c>
      <c r="J107" s="27">
        <f t="shared" ref="J107:AE107" si="31">I110</f>
        <v>2295276455.5108018</v>
      </c>
      <c r="K107" s="27">
        <f t="shared" si="31"/>
        <v>4221457341.6331015</v>
      </c>
      <c r="L107" s="27">
        <f t="shared" si="31"/>
        <v>6147638227.7554007</v>
      </c>
      <c r="M107" s="27">
        <f t="shared" si="31"/>
        <v>8073819113.8776999</v>
      </c>
      <c r="N107" s="27">
        <f t="shared" si="31"/>
        <v>10000000000</v>
      </c>
      <c r="O107" s="27">
        <f t="shared" si="31"/>
        <v>9820000000</v>
      </c>
      <c r="P107" s="27">
        <f t="shared" si="31"/>
        <v>9447000000</v>
      </c>
      <c r="Q107" s="27">
        <f t="shared" si="31"/>
        <v>9054000000</v>
      </c>
      <c r="R107" s="27">
        <f t="shared" si="31"/>
        <v>8639000000</v>
      </c>
      <c r="S107" s="27">
        <f t="shared" si="31"/>
        <v>8200000000</v>
      </c>
      <c r="T107" s="27">
        <f t="shared" si="31"/>
        <v>7737000000</v>
      </c>
      <c r="U107" s="27">
        <f t="shared" si="31"/>
        <v>7249000000</v>
      </c>
      <c r="V107" s="27">
        <f t="shared" si="31"/>
        <v>6733000000</v>
      </c>
      <c r="W107" s="27">
        <f t="shared" si="31"/>
        <v>6187000000</v>
      </c>
      <c r="X107" s="27">
        <f t="shared" si="31"/>
        <v>5610000000</v>
      </c>
      <c r="Y107" s="27">
        <f t="shared" si="31"/>
        <v>5000000000</v>
      </c>
      <c r="Z107" s="27">
        <f t="shared" si="31"/>
        <v>4399000000</v>
      </c>
      <c r="AA107" s="27">
        <f t="shared" si="31"/>
        <v>3764000000</v>
      </c>
      <c r="AB107" s="27">
        <f t="shared" si="31"/>
        <v>3092000000</v>
      </c>
      <c r="AC107" s="27">
        <f t="shared" si="31"/>
        <v>2382000000</v>
      </c>
      <c r="AD107" s="27">
        <f t="shared" si="31"/>
        <v>1632000000</v>
      </c>
      <c r="AE107" s="27">
        <f t="shared" si="31"/>
        <v>839000000</v>
      </c>
      <c r="AF107" s="27">
        <f t="shared" ref="AF107" si="32">AE110</f>
        <v>0</v>
      </c>
    </row>
    <row r="108" spans="2:32" x14ac:dyDescent="0.45">
      <c r="D108" t="s">
        <v>973</v>
      </c>
      <c r="H108" s="41">
        <f>SUM(I108:XFD108)</f>
        <v>10000000000</v>
      </c>
      <c r="I108" s="27">
        <f>I105</f>
        <v>2295276455.5108018</v>
      </c>
      <c r="J108" s="27">
        <f t="shared" ref="J108:AE108" si="33">J105</f>
        <v>1926180886.1222994</v>
      </c>
      <c r="K108" s="27">
        <f t="shared" si="33"/>
        <v>1926180886.1222994</v>
      </c>
      <c r="L108" s="27">
        <f t="shared" si="33"/>
        <v>1926180886.1222994</v>
      </c>
      <c r="M108" s="27">
        <f t="shared" si="33"/>
        <v>1926180886.1222994</v>
      </c>
      <c r="N108" s="27">
        <f t="shared" si="33"/>
        <v>0</v>
      </c>
      <c r="O108" s="27">
        <f t="shared" si="33"/>
        <v>0</v>
      </c>
      <c r="P108" s="27">
        <f t="shared" si="33"/>
        <v>0</v>
      </c>
      <c r="Q108" s="27">
        <f t="shared" si="33"/>
        <v>0</v>
      </c>
      <c r="R108" s="27">
        <f t="shared" si="33"/>
        <v>0</v>
      </c>
      <c r="S108" s="27">
        <f t="shared" si="33"/>
        <v>0</v>
      </c>
      <c r="T108" s="27">
        <f t="shared" si="33"/>
        <v>0</v>
      </c>
      <c r="U108" s="27">
        <f t="shared" si="33"/>
        <v>0</v>
      </c>
      <c r="V108" s="27">
        <f t="shared" si="33"/>
        <v>0</v>
      </c>
      <c r="W108" s="27">
        <f t="shared" si="33"/>
        <v>0</v>
      </c>
      <c r="X108" s="27">
        <f t="shared" si="33"/>
        <v>0</v>
      </c>
      <c r="Y108" s="27">
        <f t="shared" si="33"/>
        <v>0</v>
      </c>
      <c r="Z108" s="27">
        <f t="shared" si="33"/>
        <v>0</v>
      </c>
      <c r="AA108" s="27">
        <f t="shared" si="33"/>
        <v>0</v>
      </c>
      <c r="AB108" s="27">
        <f t="shared" si="33"/>
        <v>0</v>
      </c>
      <c r="AC108" s="27">
        <f t="shared" si="33"/>
        <v>0</v>
      </c>
      <c r="AD108" s="27">
        <f t="shared" si="33"/>
        <v>0</v>
      </c>
      <c r="AE108" s="27">
        <f t="shared" si="33"/>
        <v>0</v>
      </c>
      <c r="AF108" s="27">
        <f t="shared" ref="AF108" si="34">AF105</f>
        <v>0</v>
      </c>
    </row>
    <row r="109" spans="2:32" x14ac:dyDescent="0.45">
      <c r="D109" t="s">
        <v>974</v>
      </c>
      <c r="I109" s="27">
        <f>I84</f>
        <v>0</v>
      </c>
      <c r="J109" s="27">
        <f t="shared" ref="J109:AE109" si="35">J84</f>
        <v>0</v>
      </c>
      <c r="K109" s="27">
        <f t="shared" si="35"/>
        <v>0</v>
      </c>
      <c r="L109" s="27">
        <f t="shared" si="35"/>
        <v>0</v>
      </c>
      <c r="M109" s="27">
        <f t="shared" si="35"/>
        <v>0</v>
      </c>
      <c r="N109" s="27">
        <f t="shared" si="35"/>
        <v>180000000</v>
      </c>
      <c r="O109" s="27">
        <f t="shared" si="35"/>
        <v>373000000</v>
      </c>
      <c r="P109" s="27">
        <f t="shared" si="35"/>
        <v>393000000</v>
      </c>
      <c r="Q109" s="27">
        <f t="shared" si="35"/>
        <v>415000000</v>
      </c>
      <c r="R109" s="27">
        <f t="shared" si="35"/>
        <v>439000000</v>
      </c>
      <c r="S109" s="27">
        <f t="shared" si="35"/>
        <v>463000000</v>
      </c>
      <c r="T109" s="27">
        <f t="shared" si="35"/>
        <v>488000000</v>
      </c>
      <c r="U109" s="27">
        <f t="shared" si="35"/>
        <v>516000000</v>
      </c>
      <c r="V109" s="27">
        <f t="shared" si="35"/>
        <v>546000000</v>
      </c>
      <c r="W109" s="27">
        <f t="shared" si="35"/>
        <v>577000000</v>
      </c>
      <c r="X109" s="27">
        <f t="shared" si="35"/>
        <v>610000000</v>
      </c>
      <c r="Y109" s="27">
        <f t="shared" si="35"/>
        <v>601000000</v>
      </c>
      <c r="Z109" s="27">
        <f t="shared" si="35"/>
        <v>635000000</v>
      </c>
      <c r="AA109" s="27">
        <f t="shared" si="35"/>
        <v>672000000</v>
      </c>
      <c r="AB109" s="27">
        <f t="shared" si="35"/>
        <v>710000000</v>
      </c>
      <c r="AC109" s="27">
        <f t="shared" si="35"/>
        <v>750000000</v>
      </c>
      <c r="AD109" s="27">
        <f t="shared" si="35"/>
        <v>793000000</v>
      </c>
      <c r="AE109" s="27">
        <f t="shared" si="35"/>
        <v>839000000</v>
      </c>
      <c r="AF109" s="27">
        <f t="shared" ref="AF109" si="36">AF84</f>
        <v>0</v>
      </c>
    </row>
    <row r="110" spans="2:32" x14ac:dyDescent="0.45">
      <c r="D110" s="53" t="s">
        <v>975</v>
      </c>
      <c r="E110" s="53"/>
      <c r="F110" s="53"/>
      <c r="G110" s="53"/>
      <c r="H110" s="53"/>
      <c r="I110" s="54">
        <f>I107+I108-I109</f>
        <v>2295276455.5108018</v>
      </c>
      <c r="J110" s="54">
        <f t="shared" ref="J110:AF110" si="37">J107+J108-J109</f>
        <v>4221457341.6331015</v>
      </c>
      <c r="K110" s="54">
        <f t="shared" si="37"/>
        <v>6147638227.7554007</v>
      </c>
      <c r="L110" s="54">
        <f t="shared" si="37"/>
        <v>8073819113.8776999</v>
      </c>
      <c r="M110" s="54">
        <f t="shared" si="37"/>
        <v>10000000000</v>
      </c>
      <c r="N110" s="54">
        <f t="shared" si="37"/>
        <v>9820000000</v>
      </c>
      <c r="O110" s="54">
        <f t="shared" si="37"/>
        <v>9447000000</v>
      </c>
      <c r="P110" s="54">
        <f t="shared" si="37"/>
        <v>9054000000</v>
      </c>
      <c r="Q110" s="54">
        <f t="shared" si="37"/>
        <v>8639000000</v>
      </c>
      <c r="R110" s="54">
        <f t="shared" si="37"/>
        <v>8200000000</v>
      </c>
      <c r="S110" s="54">
        <f t="shared" si="37"/>
        <v>7737000000</v>
      </c>
      <c r="T110" s="54">
        <f t="shared" si="37"/>
        <v>7249000000</v>
      </c>
      <c r="U110" s="54">
        <f t="shared" si="37"/>
        <v>6733000000</v>
      </c>
      <c r="V110" s="54">
        <f t="shared" si="37"/>
        <v>6187000000</v>
      </c>
      <c r="W110" s="54">
        <f t="shared" si="37"/>
        <v>5610000000</v>
      </c>
      <c r="X110" s="54">
        <f t="shared" si="37"/>
        <v>5000000000</v>
      </c>
      <c r="Y110" s="54">
        <f t="shared" si="37"/>
        <v>4399000000</v>
      </c>
      <c r="Z110" s="54">
        <f t="shared" si="37"/>
        <v>3764000000</v>
      </c>
      <c r="AA110" s="54">
        <f t="shared" si="37"/>
        <v>3092000000</v>
      </c>
      <c r="AB110" s="54">
        <f t="shared" si="37"/>
        <v>2382000000</v>
      </c>
      <c r="AC110" s="54">
        <f t="shared" si="37"/>
        <v>1632000000</v>
      </c>
      <c r="AD110" s="54">
        <f t="shared" si="37"/>
        <v>839000000</v>
      </c>
      <c r="AE110" s="54">
        <f t="shared" si="37"/>
        <v>0</v>
      </c>
      <c r="AF110" s="54">
        <f t="shared" si="37"/>
        <v>0</v>
      </c>
    </row>
    <row r="111" spans="2:32" x14ac:dyDescent="0.45"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</row>
    <row r="112" spans="2:32" x14ac:dyDescent="0.45">
      <c r="D112" t="s">
        <v>63</v>
      </c>
      <c r="I112" s="25">
        <f>I85</f>
        <v>56000000</v>
      </c>
      <c r="J112" s="25">
        <f t="shared" ref="J112:AE112" si="38">J85</f>
        <v>156000000</v>
      </c>
      <c r="K112" s="25">
        <f t="shared" si="38"/>
        <v>308000000</v>
      </c>
      <c r="L112" s="25">
        <f t="shared" si="38"/>
        <v>402000000</v>
      </c>
      <c r="M112" s="25">
        <f t="shared" si="38"/>
        <v>513000000</v>
      </c>
      <c r="N112" s="25">
        <f t="shared" si="38"/>
        <v>546000000</v>
      </c>
      <c r="O112" s="25">
        <f t="shared" si="38"/>
        <v>532000000</v>
      </c>
      <c r="P112" s="25">
        <f t="shared" si="38"/>
        <v>512000000</v>
      </c>
      <c r="Q112" s="25">
        <f t="shared" si="38"/>
        <v>490000000</v>
      </c>
      <c r="R112" s="25">
        <f t="shared" si="38"/>
        <v>467000000</v>
      </c>
      <c r="S112" s="25">
        <f t="shared" si="38"/>
        <v>444000000</v>
      </c>
      <c r="T112" s="25">
        <f t="shared" si="38"/>
        <v>421000000</v>
      </c>
      <c r="U112" s="25">
        <f t="shared" si="38"/>
        <v>393000000</v>
      </c>
      <c r="V112" s="25">
        <f t="shared" si="38"/>
        <v>364000000</v>
      </c>
      <c r="W112" s="25">
        <f t="shared" si="38"/>
        <v>334000000</v>
      </c>
      <c r="X112" s="25">
        <f t="shared" si="38"/>
        <v>301000000</v>
      </c>
      <c r="Y112" s="25">
        <f t="shared" si="38"/>
        <v>268000000</v>
      </c>
      <c r="Z112" s="25">
        <f t="shared" si="38"/>
        <v>233000000</v>
      </c>
      <c r="AA112" s="25">
        <f t="shared" si="38"/>
        <v>196000000</v>
      </c>
      <c r="AB112" s="25">
        <f t="shared" si="38"/>
        <v>156000000</v>
      </c>
      <c r="AC112" s="25">
        <f t="shared" si="38"/>
        <v>115000000</v>
      </c>
      <c r="AD112" s="25">
        <f t="shared" si="38"/>
        <v>71000000</v>
      </c>
      <c r="AE112" s="25">
        <f t="shared" si="38"/>
        <v>24000000</v>
      </c>
      <c r="AF112" s="25">
        <f t="shared" ref="AF112" si="39">AF85</f>
        <v>0</v>
      </c>
    </row>
    <row r="113" spans="4:32" x14ac:dyDescent="0.45">
      <c r="D113" t="s">
        <v>64</v>
      </c>
      <c r="I113" s="32">
        <f>IFERROR(I112/AVERAGE(I110,I107),FALSE)</f>
        <v>4.8795864973517969E-2</v>
      </c>
      <c r="J113" s="32">
        <f t="shared" ref="J113:AF113" si="40">IFERROR(J112/AVERAGE(J110,J107),FALSE)</f>
        <v>4.7876744656462814E-2</v>
      </c>
      <c r="K113" s="32">
        <f t="shared" si="40"/>
        <v>5.9407302775619751E-2</v>
      </c>
      <c r="L113" s="32">
        <f t="shared" si="40"/>
        <v>5.6534290451816231E-2</v>
      </c>
      <c r="M113" s="32">
        <f t="shared" si="40"/>
        <v>5.6767194223616077E-2</v>
      </c>
      <c r="N113" s="32">
        <f t="shared" si="40"/>
        <v>5.5095862764883957E-2</v>
      </c>
      <c r="O113" s="32">
        <f t="shared" si="40"/>
        <v>5.5223958063009289E-2</v>
      </c>
      <c r="P113" s="32">
        <f t="shared" si="40"/>
        <v>5.5348359548132532E-2</v>
      </c>
      <c r="Q113" s="32">
        <f t="shared" si="40"/>
        <v>5.5389136946815125E-2</v>
      </c>
      <c r="R113" s="32">
        <f t="shared" si="40"/>
        <v>5.5466476631628958E-2</v>
      </c>
      <c r="S113" s="32">
        <f t="shared" si="40"/>
        <v>5.5719395118278219E-2</v>
      </c>
      <c r="T113" s="32">
        <f t="shared" si="40"/>
        <v>5.6185773388495931E-2</v>
      </c>
      <c r="U113" s="32">
        <f t="shared" si="40"/>
        <v>5.6215133743384355E-2</v>
      </c>
      <c r="V113" s="32">
        <f t="shared" si="40"/>
        <v>5.6346749226006194E-2</v>
      </c>
      <c r="W113" s="32">
        <f t="shared" si="40"/>
        <v>5.6624565567517167E-2</v>
      </c>
      <c r="X113" s="32">
        <f t="shared" si="40"/>
        <v>5.6738925541941564E-2</v>
      </c>
      <c r="Y113" s="32">
        <f t="shared" si="40"/>
        <v>5.7027343334397275E-2</v>
      </c>
      <c r="Z113" s="32">
        <f t="shared" si="40"/>
        <v>5.7086855322797989E-2</v>
      </c>
      <c r="AA113" s="32">
        <f t="shared" si="40"/>
        <v>5.7176196032672114E-2</v>
      </c>
      <c r="AB113" s="32">
        <f t="shared" si="40"/>
        <v>5.699671172816953E-2</v>
      </c>
      <c r="AC113" s="32">
        <f t="shared" si="40"/>
        <v>5.7299451918285997E-2</v>
      </c>
      <c r="AD113" s="32">
        <f t="shared" si="40"/>
        <v>5.7466612707405912E-2</v>
      </c>
      <c r="AE113" s="32">
        <f t="shared" si="40"/>
        <v>5.7210965435041714E-2</v>
      </c>
      <c r="AF113" s="32" t="b">
        <f t="shared" si="40"/>
        <v>0</v>
      </c>
    </row>
    <row r="115" spans="4:32" x14ac:dyDescent="0.45">
      <c r="I115" t="e">
        <f t="shared" ref="I115:AF115" si="41">IF(I4,I3,NA())</f>
        <v>#N/A</v>
      </c>
      <c r="J115" t="e">
        <f t="shared" si="41"/>
        <v>#N/A</v>
      </c>
      <c r="K115" t="e">
        <f t="shared" si="41"/>
        <v>#N/A</v>
      </c>
      <c r="L115" t="e">
        <f t="shared" si="41"/>
        <v>#N/A</v>
      </c>
      <c r="M115" t="e">
        <f t="shared" si="41"/>
        <v>#N/A</v>
      </c>
      <c r="N115" t="e">
        <f t="shared" si="41"/>
        <v>#N/A</v>
      </c>
      <c r="O115">
        <f t="shared" si="41"/>
        <v>2011</v>
      </c>
      <c r="P115">
        <f t="shared" si="41"/>
        <v>2012</v>
      </c>
      <c r="Q115">
        <f t="shared" si="41"/>
        <v>2013</v>
      </c>
      <c r="R115">
        <f t="shared" si="41"/>
        <v>2014</v>
      </c>
      <c r="S115">
        <f t="shared" si="41"/>
        <v>2015</v>
      </c>
      <c r="T115">
        <f t="shared" si="41"/>
        <v>2016</v>
      </c>
      <c r="U115">
        <f t="shared" si="41"/>
        <v>2017</v>
      </c>
      <c r="V115">
        <f t="shared" si="41"/>
        <v>2018</v>
      </c>
      <c r="W115">
        <f t="shared" si="41"/>
        <v>2019</v>
      </c>
      <c r="X115">
        <f t="shared" si="41"/>
        <v>2020</v>
      </c>
      <c r="Y115">
        <f t="shared" si="41"/>
        <v>2021</v>
      </c>
      <c r="Z115">
        <f t="shared" si="41"/>
        <v>2022</v>
      </c>
      <c r="AA115">
        <f t="shared" si="41"/>
        <v>2023</v>
      </c>
      <c r="AB115">
        <f t="shared" si="41"/>
        <v>2024</v>
      </c>
      <c r="AC115">
        <f t="shared" si="41"/>
        <v>2025</v>
      </c>
      <c r="AD115">
        <f t="shared" si="41"/>
        <v>2026</v>
      </c>
      <c r="AE115">
        <f t="shared" si="41"/>
        <v>2027</v>
      </c>
      <c r="AF115">
        <f t="shared" si="41"/>
        <v>2028</v>
      </c>
    </row>
    <row r="116" spans="4:32" x14ac:dyDescent="0.45">
      <c r="D116" t="s">
        <v>69</v>
      </c>
      <c r="I116" s="7" t="e">
        <f t="shared" ref="I116:AF116" si="42">IF(I4,I88,NA())</f>
        <v>#N/A</v>
      </c>
      <c r="J116" s="7" t="e">
        <f t="shared" si="42"/>
        <v>#N/A</v>
      </c>
      <c r="K116" s="7" t="e">
        <f t="shared" si="42"/>
        <v>#N/A</v>
      </c>
      <c r="L116" s="7" t="e">
        <f t="shared" si="42"/>
        <v>#N/A</v>
      </c>
      <c r="M116" s="7" t="e">
        <f t="shared" si="42"/>
        <v>#N/A</v>
      </c>
      <c r="N116" s="7" t="e">
        <f t="shared" si="42"/>
        <v>#N/A</v>
      </c>
      <c r="O116" s="7">
        <f t="shared" si="42"/>
        <v>3804000000</v>
      </c>
      <c r="P116" s="7">
        <f t="shared" si="42"/>
        <v>3856000000</v>
      </c>
      <c r="Q116" s="7">
        <f t="shared" si="42"/>
        <v>4049000000</v>
      </c>
      <c r="R116" s="7">
        <f t="shared" si="42"/>
        <v>4272000000</v>
      </c>
      <c r="S116" s="7">
        <f t="shared" si="42"/>
        <v>4178000000</v>
      </c>
      <c r="T116" s="7">
        <f t="shared" si="42"/>
        <v>4328000000</v>
      </c>
      <c r="U116" s="7">
        <f t="shared" si="42"/>
        <v>4011000000</v>
      </c>
      <c r="V116" s="7">
        <f t="shared" si="42"/>
        <v>3794000000</v>
      </c>
      <c r="W116" s="7">
        <f t="shared" si="42"/>
        <v>3950000000</v>
      </c>
      <c r="X116" s="7">
        <f t="shared" si="42"/>
        <v>4065000000</v>
      </c>
      <c r="Y116" s="7">
        <f t="shared" si="42"/>
        <v>4215000000</v>
      </c>
      <c r="Z116" s="7">
        <f t="shared" si="42"/>
        <v>4333000000</v>
      </c>
      <c r="AA116" s="7">
        <f t="shared" si="42"/>
        <v>4393000000</v>
      </c>
      <c r="AB116" s="7">
        <f t="shared" si="42"/>
        <v>4402000000</v>
      </c>
      <c r="AC116" s="7">
        <f t="shared" si="42"/>
        <v>4424000000</v>
      </c>
      <c r="AD116" s="7">
        <f t="shared" si="42"/>
        <v>4559000000</v>
      </c>
      <c r="AE116" s="7">
        <f t="shared" si="42"/>
        <v>4662000000</v>
      </c>
      <c r="AF116" s="7">
        <f t="shared" si="42"/>
        <v>4938000000</v>
      </c>
    </row>
    <row r="117" spans="4:32" x14ac:dyDescent="0.45">
      <c r="D117" t="s">
        <v>70</v>
      </c>
      <c r="I117" s="7" t="e">
        <f t="shared" ref="I117:AF117" si="43">IF(I4,I113+I112,NA())</f>
        <v>#N/A</v>
      </c>
      <c r="J117" s="7" t="e">
        <f t="shared" si="43"/>
        <v>#N/A</v>
      </c>
      <c r="K117" s="7" t="e">
        <f t="shared" si="43"/>
        <v>#N/A</v>
      </c>
      <c r="L117" s="7" t="e">
        <f t="shared" si="43"/>
        <v>#N/A</v>
      </c>
      <c r="M117" s="7" t="e">
        <f t="shared" si="43"/>
        <v>#N/A</v>
      </c>
      <c r="N117" s="7" t="e">
        <f t="shared" si="43"/>
        <v>#N/A</v>
      </c>
      <c r="O117" s="7">
        <f t="shared" si="43"/>
        <v>532000000.05522394</v>
      </c>
      <c r="P117" s="7">
        <f t="shared" si="43"/>
        <v>512000000.05534834</v>
      </c>
      <c r="Q117" s="7">
        <f t="shared" si="43"/>
        <v>490000000.05538917</v>
      </c>
      <c r="R117" s="7">
        <f t="shared" si="43"/>
        <v>467000000.05546647</v>
      </c>
      <c r="S117" s="7">
        <f t="shared" si="43"/>
        <v>444000000.05571938</v>
      </c>
      <c r="T117" s="7">
        <f t="shared" si="43"/>
        <v>421000000.05618578</v>
      </c>
      <c r="U117" s="7">
        <f t="shared" si="43"/>
        <v>393000000.05621511</v>
      </c>
      <c r="V117" s="7">
        <f t="shared" si="43"/>
        <v>364000000.05634677</v>
      </c>
      <c r="W117" s="7">
        <f t="shared" si="43"/>
        <v>334000000.05662459</v>
      </c>
      <c r="X117" s="7">
        <f t="shared" si="43"/>
        <v>301000000.05673891</v>
      </c>
      <c r="Y117" s="7">
        <f t="shared" si="43"/>
        <v>268000000.05702734</v>
      </c>
      <c r="Z117" s="7">
        <f t="shared" si="43"/>
        <v>233000000.05708686</v>
      </c>
      <c r="AA117" s="7">
        <f t="shared" si="43"/>
        <v>196000000.0571762</v>
      </c>
      <c r="AB117" s="7">
        <f t="shared" si="43"/>
        <v>156000000.0569967</v>
      </c>
      <c r="AC117" s="7">
        <f t="shared" si="43"/>
        <v>115000000.05729945</v>
      </c>
      <c r="AD117" s="7">
        <f t="shared" si="43"/>
        <v>71000000.057466611</v>
      </c>
      <c r="AE117" s="7">
        <f t="shared" si="43"/>
        <v>24000000.057210967</v>
      </c>
      <c r="AF117" s="7">
        <f t="shared" si="43"/>
        <v>0</v>
      </c>
    </row>
  </sheetData>
  <conditionalFormatting sqref="A1:XFD1048576">
    <cfRule type="expression" dxfId="1" priority="1">
      <formula>AND(A1&lt;&gt;"",A1=FALSE)</formula>
    </cfRule>
    <cfRule type="expression" dxfId="0" priority="2">
      <formula>A1=TRUE</formula>
    </cfRule>
  </conditionalFormatting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5703AB0-2D47-42BE-B942-A021C48DDC6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'Base Case Cash Flow from S&amp;P'!I16:AF16</xm:f>
              <xm:sqref>H16</xm:sqref>
            </x14:sparkline>
          </x14:sparklines>
        </x14:sparklineGroup>
        <x14:sparklineGroup type="column" displayEmptyCellsAs="gap" xr2:uid="{0E79660E-CD93-4021-8201-CEBA6D43FCC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'Base Case Cash Flow from S&amp;P'!I20:AF20</xm:f>
              <xm:sqref>H20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7AE52-E3D3-4E80-9C26-14D88707647B}">
  <sheetPr codeName="Sheet11"/>
  <dimension ref="A1:BU781"/>
  <sheetViews>
    <sheetView zoomScale="70" zoomScaleNormal="7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I18" sqref="I18"/>
    </sheetView>
  </sheetViews>
  <sheetFormatPr defaultColWidth="9.1328125" defaultRowHeight="15" x14ac:dyDescent="0.4"/>
  <cols>
    <col min="1" max="2" width="10.73046875" style="19" customWidth="1"/>
    <col min="3" max="6" width="9.265625" style="19" customWidth="1"/>
    <col min="7" max="7" width="11.3984375" style="19" customWidth="1"/>
    <col min="8" max="10" width="9.1328125" style="19" customWidth="1"/>
    <col min="11" max="12" width="10.3984375" style="19" customWidth="1"/>
    <col min="13" max="20" width="9.1328125" style="19" customWidth="1"/>
    <col min="21" max="21" width="10.59765625" style="19" customWidth="1"/>
    <col min="22" max="22" width="9.1328125" style="19" customWidth="1"/>
    <col min="23" max="23" width="10.1328125" style="19" customWidth="1"/>
    <col min="24" max="29" width="9.1328125" style="19" customWidth="1"/>
    <col min="30" max="30" width="9.73046875" style="19" customWidth="1"/>
    <col min="31" max="35" width="9.1328125" style="19" customWidth="1"/>
    <col min="36" max="36" width="9.1328125" style="19"/>
    <col min="37" max="37" width="9.73046875" style="19" customWidth="1"/>
    <col min="38" max="38" width="10.265625" style="19" customWidth="1"/>
    <col min="39" max="50" width="9.1328125" style="19" customWidth="1"/>
    <col min="51" max="51" width="9.73046875" style="19" customWidth="1"/>
    <col min="52" max="52" width="9.1328125" style="19" customWidth="1"/>
    <col min="53" max="53" width="10.59765625" style="19" customWidth="1"/>
    <col min="54" max="54" width="10.86328125" style="19" customWidth="1"/>
    <col min="55" max="58" width="9.1328125" style="19" customWidth="1"/>
    <col min="59" max="59" width="9.73046875" style="19" customWidth="1"/>
    <col min="60" max="62" width="9.1328125" style="19" customWidth="1"/>
    <col min="63" max="63" width="10" style="19" customWidth="1"/>
    <col min="64" max="64" width="9.1328125" style="19" customWidth="1"/>
    <col min="65" max="65" width="9.73046875" style="19" customWidth="1"/>
    <col min="66" max="68" width="9.1328125" style="19" customWidth="1"/>
    <col min="69" max="69" width="9.86328125" style="19" bestFit="1" customWidth="1"/>
    <col min="70" max="71" width="9.1328125" style="19" customWidth="1"/>
    <col min="72" max="16384" width="9.1328125" style="19"/>
  </cols>
  <sheetData>
    <row r="1" spans="1:73" s="10" customFormat="1" ht="30.4" thickBot="1" x14ac:dyDescent="0.4">
      <c r="A1" s="8" t="s">
        <v>107</v>
      </c>
      <c r="B1" s="8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</row>
    <row r="2" spans="1:73" s="10" customFormat="1" ht="15.4" thickTop="1" x14ac:dyDescent="0.4">
      <c r="A2" s="11" t="s">
        <v>108</v>
      </c>
      <c r="B2" s="11"/>
    </row>
    <row r="3" spans="1:73" s="10" customFormat="1" ht="13.9" x14ac:dyDescent="0.4">
      <c r="A3" s="12" t="s">
        <v>109</v>
      </c>
      <c r="B3" s="12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73" s="10" customFormat="1" ht="12.75" x14ac:dyDescent="0.35">
      <c r="A4" s="10" t="s">
        <v>110</v>
      </c>
    </row>
    <row r="5" spans="1:73" s="15" customFormat="1" ht="38.65" x14ac:dyDescent="0.4">
      <c r="A5" s="13"/>
      <c r="B5" s="13"/>
      <c r="C5" s="14" t="s">
        <v>111</v>
      </c>
      <c r="D5" s="14" t="s">
        <v>112</v>
      </c>
      <c r="E5" s="14" t="s">
        <v>113</v>
      </c>
      <c r="F5" s="14" t="s">
        <v>114</v>
      </c>
      <c r="G5" s="14" t="s">
        <v>115</v>
      </c>
      <c r="H5" s="14" t="s">
        <v>116</v>
      </c>
      <c r="I5" s="14" t="s">
        <v>117</v>
      </c>
      <c r="J5" s="14" t="s">
        <v>118</v>
      </c>
      <c r="K5" s="14" t="s">
        <v>119</v>
      </c>
      <c r="L5" s="14" t="s">
        <v>120</v>
      </c>
      <c r="M5" s="14" t="s">
        <v>121</v>
      </c>
      <c r="N5" s="14" t="s">
        <v>122</v>
      </c>
      <c r="O5" s="14" t="s">
        <v>123</v>
      </c>
      <c r="P5" s="14" t="s">
        <v>124</v>
      </c>
      <c r="Q5" s="14" t="s">
        <v>125</v>
      </c>
      <c r="R5" s="14" t="s">
        <v>126</v>
      </c>
      <c r="S5" s="14" t="s">
        <v>127</v>
      </c>
      <c r="T5" s="14" t="s">
        <v>128</v>
      </c>
      <c r="U5" s="14" t="s">
        <v>129</v>
      </c>
      <c r="V5" s="14" t="s">
        <v>130</v>
      </c>
      <c r="W5" s="14" t="s">
        <v>131</v>
      </c>
      <c r="X5" s="14" t="s">
        <v>132</v>
      </c>
      <c r="Y5" s="14" t="s">
        <v>133</v>
      </c>
      <c r="Z5" s="14" t="s">
        <v>134</v>
      </c>
      <c r="AA5" s="14" t="s">
        <v>135</v>
      </c>
      <c r="AB5" s="14" t="s">
        <v>136</v>
      </c>
      <c r="AC5" s="14" t="s">
        <v>137</v>
      </c>
      <c r="AD5" s="14" t="s">
        <v>138</v>
      </c>
      <c r="AE5" s="14" t="s">
        <v>139</v>
      </c>
      <c r="AF5" s="14" t="s">
        <v>140</v>
      </c>
      <c r="AG5" s="14" t="s">
        <v>141</v>
      </c>
      <c r="AH5" s="14" t="s">
        <v>142</v>
      </c>
      <c r="AI5" s="14" t="s">
        <v>143</v>
      </c>
      <c r="AJ5" s="14" t="s">
        <v>144</v>
      </c>
      <c r="AK5" s="14" t="s">
        <v>145</v>
      </c>
      <c r="AL5" s="14" t="s">
        <v>146</v>
      </c>
      <c r="AM5" s="14" t="s">
        <v>147</v>
      </c>
      <c r="AN5" s="14" t="s">
        <v>148</v>
      </c>
      <c r="AO5" s="14" t="s">
        <v>149</v>
      </c>
      <c r="AP5" s="14" t="s">
        <v>150</v>
      </c>
      <c r="AQ5" s="14" t="s">
        <v>151</v>
      </c>
      <c r="AR5" s="14" t="s">
        <v>152</v>
      </c>
      <c r="AS5" s="14" t="s">
        <v>153</v>
      </c>
      <c r="AT5" s="14" t="s">
        <v>154</v>
      </c>
      <c r="AU5" s="14" t="s">
        <v>155</v>
      </c>
      <c r="AV5" s="14" t="s">
        <v>156</v>
      </c>
      <c r="AW5" s="14" t="s">
        <v>157</v>
      </c>
      <c r="AX5" s="14" t="s">
        <v>158</v>
      </c>
      <c r="AY5" s="14" t="s">
        <v>159</v>
      </c>
      <c r="AZ5" s="14" t="s">
        <v>160</v>
      </c>
      <c r="BA5" s="14" t="s">
        <v>161</v>
      </c>
      <c r="BB5" s="14" t="s">
        <v>162</v>
      </c>
      <c r="BC5" s="14" t="s">
        <v>163</v>
      </c>
      <c r="BD5" s="14" t="s">
        <v>164</v>
      </c>
      <c r="BE5" s="14" t="s">
        <v>165</v>
      </c>
      <c r="BF5" s="14" t="s">
        <v>166</v>
      </c>
      <c r="BG5" s="14" t="s">
        <v>167</v>
      </c>
      <c r="BH5" s="14" t="s">
        <v>168</v>
      </c>
      <c r="BI5" s="14" t="s">
        <v>169</v>
      </c>
      <c r="BJ5" s="14" t="s">
        <v>170</v>
      </c>
      <c r="BK5" s="14" t="s">
        <v>171</v>
      </c>
      <c r="BL5" s="14" t="s">
        <v>172</v>
      </c>
      <c r="BM5" s="14" t="s">
        <v>173</v>
      </c>
      <c r="BN5" s="14" t="s">
        <v>174</v>
      </c>
      <c r="BO5" s="14" t="s">
        <v>175</v>
      </c>
      <c r="BP5" s="14" t="s">
        <v>176</v>
      </c>
      <c r="BQ5" s="14" t="s">
        <v>177</v>
      </c>
      <c r="BR5" s="14" t="s">
        <v>178</v>
      </c>
      <c r="BS5" s="14" t="s">
        <v>179</v>
      </c>
      <c r="BT5" s="14" t="s">
        <v>180</v>
      </c>
      <c r="BU5" s="14" t="s">
        <v>181</v>
      </c>
    </row>
    <row r="6" spans="1:73" s="10" customFormat="1" ht="12.75" x14ac:dyDescent="0.35">
      <c r="C6" s="10" t="s">
        <v>182</v>
      </c>
      <c r="D6" s="10" t="s">
        <v>182</v>
      </c>
      <c r="E6" s="10" t="s">
        <v>182</v>
      </c>
      <c r="F6" s="10" t="s">
        <v>182</v>
      </c>
      <c r="G6" s="10" t="s">
        <v>183</v>
      </c>
      <c r="H6" s="10" t="s">
        <v>183</v>
      </c>
      <c r="I6" s="10" t="s">
        <v>184</v>
      </c>
      <c r="J6" s="10" t="s">
        <v>184</v>
      </c>
      <c r="K6" s="10" t="s">
        <v>184</v>
      </c>
      <c r="L6" s="10" t="s">
        <v>185</v>
      </c>
      <c r="M6" s="10" t="s">
        <v>186</v>
      </c>
      <c r="N6" s="10" t="s">
        <v>186</v>
      </c>
      <c r="O6" s="10" t="s">
        <v>186</v>
      </c>
      <c r="P6" s="10" t="s">
        <v>186</v>
      </c>
      <c r="Q6" s="10" t="s">
        <v>186</v>
      </c>
      <c r="R6" s="10" t="s">
        <v>186</v>
      </c>
      <c r="S6" s="10" t="s">
        <v>186</v>
      </c>
      <c r="T6" s="10" t="s">
        <v>183</v>
      </c>
      <c r="U6" s="10" t="s">
        <v>183</v>
      </c>
      <c r="V6" s="10" t="s">
        <v>183</v>
      </c>
      <c r="W6" s="10" t="s">
        <v>183</v>
      </c>
      <c r="X6" s="10" t="s">
        <v>183</v>
      </c>
      <c r="Y6" s="10" t="s">
        <v>183</v>
      </c>
      <c r="Z6" s="10" t="s">
        <v>183</v>
      </c>
      <c r="AA6" s="10" t="s">
        <v>183</v>
      </c>
      <c r="AB6" s="10" t="s">
        <v>183</v>
      </c>
      <c r="AC6" s="10" t="s">
        <v>183</v>
      </c>
      <c r="AD6" s="10" t="s">
        <v>183</v>
      </c>
      <c r="AE6" s="10" t="s">
        <v>183</v>
      </c>
      <c r="AF6" s="10" t="s">
        <v>183</v>
      </c>
      <c r="AG6" s="10" t="s">
        <v>183</v>
      </c>
      <c r="AH6" s="10" t="s">
        <v>183</v>
      </c>
      <c r="AI6" s="10" t="s">
        <v>183</v>
      </c>
      <c r="AJ6" s="10" t="s">
        <v>183</v>
      </c>
      <c r="AK6" s="10" t="s">
        <v>183</v>
      </c>
      <c r="AL6" s="10" t="s">
        <v>183</v>
      </c>
      <c r="AM6" s="10" t="s">
        <v>183</v>
      </c>
      <c r="AN6" s="10" t="s">
        <v>186</v>
      </c>
      <c r="AO6" s="10" t="s">
        <v>186</v>
      </c>
      <c r="AP6" s="10" t="s">
        <v>186</v>
      </c>
      <c r="AQ6" s="10" t="s">
        <v>186</v>
      </c>
      <c r="AR6" s="10" t="s">
        <v>186</v>
      </c>
      <c r="AS6" s="10" t="s">
        <v>186</v>
      </c>
      <c r="AT6" s="10" t="s">
        <v>186</v>
      </c>
      <c r="AU6" s="10" t="s">
        <v>186</v>
      </c>
      <c r="AV6" s="10" t="s">
        <v>186</v>
      </c>
      <c r="AW6" s="10" t="s">
        <v>186</v>
      </c>
      <c r="AX6" s="10" t="s">
        <v>183</v>
      </c>
      <c r="AY6" s="10" t="s">
        <v>187</v>
      </c>
      <c r="AZ6" s="10" t="s">
        <v>187</v>
      </c>
      <c r="BA6" s="10" t="s">
        <v>187</v>
      </c>
      <c r="BB6" s="10" t="s">
        <v>187</v>
      </c>
      <c r="BC6" s="10" t="s">
        <v>188</v>
      </c>
      <c r="BD6" s="10" t="s">
        <v>186</v>
      </c>
      <c r="BE6" s="10" t="s">
        <v>186</v>
      </c>
      <c r="BF6" s="10" t="s">
        <v>186</v>
      </c>
      <c r="BG6" s="10" t="s">
        <v>183</v>
      </c>
      <c r="BH6" s="10" t="s">
        <v>183</v>
      </c>
      <c r="BI6" s="10" t="s">
        <v>183</v>
      </c>
      <c r="BJ6" s="10" t="s">
        <v>183</v>
      </c>
      <c r="BK6" s="10" t="s">
        <v>183</v>
      </c>
      <c r="BL6" s="10" t="s">
        <v>183</v>
      </c>
      <c r="BM6" s="10" t="s">
        <v>189</v>
      </c>
      <c r="BN6" s="10" t="s">
        <v>183</v>
      </c>
      <c r="BO6" s="10" t="s">
        <v>183</v>
      </c>
      <c r="BP6" s="10" t="s">
        <v>183</v>
      </c>
      <c r="BQ6" s="10" t="s">
        <v>183</v>
      </c>
      <c r="BR6" s="10" t="s">
        <v>183</v>
      </c>
      <c r="BS6" s="10" t="s">
        <v>190</v>
      </c>
      <c r="BT6" s="10" t="s">
        <v>190</v>
      </c>
      <c r="BU6" s="10" t="s">
        <v>190</v>
      </c>
    </row>
    <row r="7" spans="1:73" x14ac:dyDescent="0.4">
      <c r="A7" s="16" t="s">
        <v>191</v>
      </c>
      <c r="B7" s="16">
        <f>VALUE(LEFT(A7,4))</f>
        <v>1960</v>
      </c>
      <c r="C7" s="17">
        <v>1.63000011444</v>
      </c>
      <c r="D7" s="17">
        <v>1.63000011444</v>
      </c>
      <c r="E7" s="17">
        <v>1.63000011444</v>
      </c>
      <c r="F7" s="17" t="s">
        <v>192</v>
      </c>
      <c r="G7" s="17" t="s">
        <v>192</v>
      </c>
      <c r="H7" s="17" t="s">
        <v>192</v>
      </c>
      <c r="I7" s="17">
        <v>0.14000000000000001</v>
      </c>
      <c r="J7" s="17">
        <v>0.40477399635</v>
      </c>
      <c r="K7" s="17" t="s">
        <v>192</v>
      </c>
      <c r="L7" s="17" t="s">
        <v>192</v>
      </c>
      <c r="M7" s="17">
        <v>0.63400000000000001</v>
      </c>
      <c r="N7" s="17">
        <v>0.94089999999999996</v>
      </c>
      <c r="O7" s="17">
        <v>0.69686429999999999</v>
      </c>
      <c r="P7" s="17">
        <v>1.0297000000000001</v>
      </c>
      <c r="Q7" s="17">
        <v>0.93030089999999999</v>
      </c>
      <c r="R7" s="17">
        <v>1.1214010000000001</v>
      </c>
      <c r="S7" s="17">
        <v>1.0374000000000001</v>
      </c>
      <c r="T7" s="17">
        <v>390</v>
      </c>
      <c r="U7" s="17" t="s">
        <v>192</v>
      </c>
      <c r="V7" s="17" t="s">
        <v>192</v>
      </c>
      <c r="W7" s="17">
        <v>334</v>
      </c>
      <c r="X7" s="17">
        <v>233</v>
      </c>
      <c r="Y7" s="17" t="s">
        <v>192</v>
      </c>
      <c r="Z7" s="17">
        <v>94</v>
      </c>
      <c r="AA7" s="17">
        <v>204</v>
      </c>
      <c r="AB7" s="17">
        <v>91.9</v>
      </c>
      <c r="AC7" s="17" t="s">
        <v>192</v>
      </c>
      <c r="AD7" s="17" t="s">
        <v>192</v>
      </c>
      <c r="AE7" s="17">
        <v>20.364800394620001</v>
      </c>
      <c r="AF7" s="17">
        <v>45</v>
      </c>
      <c r="AG7" s="17">
        <v>39</v>
      </c>
      <c r="AH7" s="17">
        <v>104.45</v>
      </c>
      <c r="AI7" s="17" t="s">
        <v>192</v>
      </c>
      <c r="AJ7" s="17" t="s">
        <v>192</v>
      </c>
      <c r="AK7" s="17" t="s">
        <v>192</v>
      </c>
      <c r="AL7" s="17" t="s">
        <v>192</v>
      </c>
      <c r="AM7" s="17">
        <v>59.89</v>
      </c>
      <c r="AN7" s="17" t="s">
        <v>192</v>
      </c>
      <c r="AO7" s="17">
        <v>0.14308000000000001</v>
      </c>
      <c r="AP7" s="17">
        <v>0.11509999999999999</v>
      </c>
      <c r="AQ7" s="17">
        <v>0.70550000000000002</v>
      </c>
      <c r="AR7" s="17">
        <v>0.29736879193999999</v>
      </c>
      <c r="AS7" s="17" t="s">
        <v>192</v>
      </c>
      <c r="AT7" s="17">
        <v>1.433003</v>
      </c>
      <c r="AU7" s="17">
        <v>0.12235641</v>
      </c>
      <c r="AV7" s="17">
        <v>0.11684485999999999</v>
      </c>
      <c r="AW7" s="17">
        <v>6.6600000000000006E-2</v>
      </c>
      <c r="AX7" s="17">
        <v>1736.87</v>
      </c>
      <c r="AY7" s="17" t="s">
        <v>192</v>
      </c>
      <c r="AZ7" s="17">
        <v>31.94</v>
      </c>
      <c r="BA7" s="17" t="s">
        <v>192</v>
      </c>
      <c r="BB7" s="17">
        <v>149.17497836621001</v>
      </c>
      <c r="BC7" s="17" t="s">
        <v>192</v>
      </c>
      <c r="BD7" s="17">
        <v>0.64859999999999995</v>
      </c>
      <c r="BE7" s="17" t="s">
        <v>192</v>
      </c>
      <c r="BF7" s="17">
        <v>0.82230000000000003</v>
      </c>
      <c r="BG7" s="17">
        <v>13</v>
      </c>
      <c r="BH7" s="17" t="s">
        <v>193</v>
      </c>
      <c r="BI7" s="17">
        <v>53</v>
      </c>
      <c r="BJ7" s="17">
        <v>42.25</v>
      </c>
      <c r="BK7" s="17">
        <v>28.5</v>
      </c>
      <c r="BL7" s="17">
        <v>511.47183227539</v>
      </c>
      <c r="BM7" s="17">
        <v>11.42</v>
      </c>
      <c r="BN7" s="17">
        <v>715.4</v>
      </c>
      <c r="BO7" s="17">
        <v>206.1</v>
      </c>
      <c r="BP7" s="17">
        <v>2180.4</v>
      </c>
      <c r="BQ7" s="17">
        <v>1631</v>
      </c>
      <c r="BR7" s="17">
        <v>260.8</v>
      </c>
      <c r="BS7" s="17">
        <v>35.270000000000003</v>
      </c>
      <c r="BT7" s="17">
        <v>83.5</v>
      </c>
      <c r="BU7" s="17">
        <v>0.91369999999999996</v>
      </c>
    </row>
    <row r="8" spans="1:73" x14ac:dyDescent="0.4">
      <c r="A8" s="18" t="s">
        <v>194</v>
      </c>
      <c r="B8" s="16">
        <f t="shared" ref="B8:B71" si="0">VALUE(LEFT(A8,4))</f>
        <v>1960</v>
      </c>
      <c r="C8" s="20">
        <v>1.63000011444</v>
      </c>
      <c r="D8" s="20">
        <v>1.63000011444</v>
      </c>
      <c r="E8" s="20">
        <v>1.63000011444</v>
      </c>
      <c r="F8" s="20" t="s">
        <v>192</v>
      </c>
      <c r="G8" s="20" t="s">
        <v>192</v>
      </c>
      <c r="H8" s="20" t="s">
        <v>192</v>
      </c>
      <c r="I8" s="20">
        <v>0.14000000000000001</v>
      </c>
      <c r="J8" s="20">
        <v>0.40477399635</v>
      </c>
      <c r="K8" s="20" t="s">
        <v>192</v>
      </c>
      <c r="L8" s="20" t="s">
        <v>192</v>
      </c>
      <c r="M8" s="20">
        <v>0.60799999999999998</v>
      </c>
      <c r="N8" s="20">
        <v>0.94689999999999996</v>
      </c>
      <c r="O8" s="20">
        <v>0.68870739999999997</v>
      </c>
      <c r="P8" s="20">
        <v>1.0297000000000001</v>
      </c>
      <c r="Q8" s="20">
        <v>0.93030089999999999</v>
      </c>
      <c r="R8" s="20">
        <v>1.1214010000000001</v>
      </c>
      <c r="S8" s="20">
        <v>1.0374000000000001</v>
      </c>
      <c r="T8" s="20">
        <v>379</v>
      </c>
      <c r="U8" s="20" t="s">
        <v>192</v>
      </c>
      <c r="V8" s="20" t="s">
        <v>192</v>
      </c>
      <c r="W8" s="20">
        <v>341</v>
      </c>
      <c r="X8" s="20">
        <v>229</v>
      </c>
      <c r="Y8" s="20" t="s">
        <v>192</v>
      </c>
      <c r="Z8" s="20">
        <v>91</v>
      </c>
      <c r="AA8" s="20">
        <v>201</v>
      </c>
      <c r="AB8" s="20">
        <v>86.7</v>
      </c>
      <c r="AC8" s="20" t="s">
        <v>192</v>
      </c>
      <c r="AD8" s="20" t="s">
        <v>192</v>
      </c>
      <c r="AE8" s="20">
        <v>20.41046354993</v>
      </c>
      <c r="AF8" s="20">
        <v>44</v>
      </c>
      <c r="AG8" s="20">
        <v>39</v>
      </c>
      <c r="AH8" s="20">
        <v>103.54</v>
      </c>
      <c r="AI8" s="20" t="s">
        <v>192</v>
      </c>
      <c r="AJ8" s="20" t="s">
        <v>192</v>
      </c>
      <c r="AK8" s="20" t="s">
        <v>192</v>
      </c>
      <c r="AL8" s="20" t="s">
        <v>192</v>
      </c>
      <c r="AM8" s="20">
        <v>60.99</v>
      </c>
      <c r="AN8" s="20" t="s">
        <v>192</v>
      </c>
      <c r="AO8" s="20">
        <v>0.14308000000000001</v>
      </c>
      <c r="AP8" s="20">
        <v>0.10920000000000001</v>
      </c>
      <c r="AQ8" s="20">
        <v>0.71209999999999996</v>
      </c>
      <c r="AR8" s="20">
        <v>0.29742454679000002</v>
      </c>
      <c r="AS8" s="20" t="s">
        <v>192</v>
      </c>
      <c r="AT8" s="20">
        <v>1.4991416</v>
      </c>
      <c r="AU8" s="20">
        <v>0.12235641</v>
      </c>
      <c r="AV8" s="20">
        <v>0.11904948</v>
      </c>
      <c r="AW8" s="20">
        <v>6.7900000000000002E-2</v>
      </c>
      <c r="AX8" s="20">
        <v>1736.87</v>
      </c>
      <c r="AY8" s="20" t="s">
        <v>192</v>
      </c>
      <c r="AZ8" s="20">
        <v>31.94</v>
      </c>
      <c r="BA8" s="20" t="s">
        <v>192</v>
      </c>
      <c r="BB8" s="20">
        <v>149.17497836621001</v>
      </c>
      <c r="BC8" s="20" t="s">
        <v>192</v>
      </c>
      <c r="BD8" s="20">
        <v>0.64529999999999998</v>
      </c>
      <c r="BE8" s="20" t="s">
        <v>192</v>
      </c>
      <c r="BF8" s="20">
        <v>0.82889999999999997</v>
      </c>
      <c r="BG8" s="20">
        <v>13</v>
      </c>
      <c r="BH8" s="20" t="s">
        <v>193</v>
      </c>
      <c r="BI8" s="20">
        <v>53</v>
      </c>
      <c r="BJ8" s="20">
        <v>42.25</v>
      </c>
      <c r="BK8" s="20">
        <v>28.5</v>
      </c>
      <c r="BL8" s="20">
        <v>511.47183227539</v>
      </c>
      <c r="BM8" s="20">
        <v>11.42</v>
      </c>
      <c r="BN8" s="20">
        <v>728.19</v>
      </c>
      <c r="BO8" s="20">
        <v>203.7</v>
      </c>
      <c r="BP8" s="20">
        <v>2180.4</v>
      </c>
      <c r="BQ8" s="20">
        <v>1631</v>
      </c>
      <c r="BR8" s="20">
        <v>244.9</v>
      </c>
      <c r="BS8" s="20">
        <v>35.270000000000003</v>
      </c>
      <c r="BT8" s="20">
        <v>83.5</v>
      </c>
      <c r="BU8" s="20">
        <v>0.91369999999999996</v>
      </c>
    </row>
    <row r="9" spans="1:73" x14ac:dyDescent="0.4">
      <c r="A9" s="16" t="s">
        <v>195</v>
      </c>
      <c r="B9" s="16">
        <f t="shared" si="0"/>
        <v>1960</v>
      </c>
      <c r="C9" s="17">
        <v>1.63000011444</v>
      </c>
      <c r="D9" s="17">
        <v>1.63000011444</v>
      </c>
      <c r="E9" s="17">
        <v>1.63000011444</v>
      </c>
      <c r="F9" s="17" t="s">
        <v>192</v>
      </c>
      <c r="G9" s="17" t="s">
        <v>192</v>
      </c>
      <c r="H9" s="17" t="s">
        <v>192</v>
      </c>
      <c r="I9" s="17">
        <v>0.14000000000000001</v>
      </c>
      <c r="J9" s="17">
        <v>0.40477399635</v>
      </c>
      <c r="K9" s="17" t="s">
        <v>192</v>
      </c>
      <c r="L9" s="17" t="s">
        <v>192</v>
      </c>
      <c r="M9" s="17">
        <v>0.57889999999999997</v>
      </c>
      <c r="N9" s="17">
        <v>0.92810000000000004</v>
      </c>
      <c r="O9" s="17">
        <v>0.68870739999999997</v>
      </c>
      <c r="P9" s="17">
        <v>1.0297000000000001</v>
      </c>
      <c r="Q9" s="17">
        <v>0.93030089999999999</v>
      </c>
      <c r="R9" s="17">
        <v>1.1214010000000001</v>
      </c>
      <c r="S9" s="17">
        <v>1.0374000000000001</v>
      </c>
      <c r="T9" s="17">
        <v>361</v>
      </c>
      <c r="U9" s="17" t="s">
        <v>192</v>
      </c>
      <c r="V9" s="17" t="s">
        <v>192</v>
      </c>
      <c r="W9" s="17">
        <v>338</v>
      </c>
      <c r="X9" s="17">
        <v>225</v>
      </c>
      <c r="Y9" s="17" t="s">
        <v>192</v>
      </c>
      <c r="Z9" s="17">
        <v>92</v>
      </c>
      <c r="AA9" s="17">
        <v>201</v>
      </c>
      <c r="AB9" s="17">
        <v>84.1</v>
      </c>
      <c r="AC9" s="17" t="s">
        <v>192</v>
      </c>
      <c r="AD9" s="17" t="s">
        <v>192</v>
      </c>
      <c r="AE9" s="17">
        <v>20.718174862910001</v>
      </c>
      <c r="AF9" s="17">
        <v>45</v>
      </c>
      <c r="AG9" s="17">
        <v>35</v>
      </c>
      <c r="AH9" s="17">
        <v>103.79</v>
      </c>
      <c r="AI9" s="17" t="s">
        <v>192</v>
      </c>
      <c r="AJ9" s="17" t="s">
        <v>192</v>
      </c>
      <c r="AK9" s="17" t="s">
        <v>192</v>
      </c>
      <c r="AL9" s="17" t="s">
        <v>192</v>
      </c>
      <c r="AM9" s="17">
        <v>61.73</v>
      </c>
      <c r="AN9" s="17" t="s">
        <v>192</v>
      </c>
      <c r="AO9" s="17">
        <v>0.14308000000000001</v>
      </c>
      <c r="AP9" s="17">
        <v>0.13189999999999999</v>
      </c>
      <c r="AQ9" s="17">
        <v>0.76939999999999997</v>
      </c>
      <c r="AR9" s="17">
        <v>0.29783404399000002</v>
      </c>
      <c r="AS9" s="17" t="s">
        <v>192</v>
      </c>
      <c r="AT9" s="17">
        <v>1.4991416</v>
      </c>
      <c r="AU9" s="17">
        <v>0.12235641</v>
      </c>
      <c r="AV9" s="17">
        <v>0.1212541</v>
      </c>
      <c r="AW9" s="17">
        <v>6.83E-2</v>
      </c>
      <c r="AX9" s="17">
        <v>1736.87</v>
      </c>
      <c r="AY9" s="17" t="s">
        <v>192</v>
      </c>
      <c r="AZ9" s="17">
        <v>31.94</v>
      </c>
      <c r="BA9" s="17" t="s">
        <v>192</v>
      </c>
      <c r="BB9" s="17">
        <v>149.17497836621001</v>
      </c>
      <c r="BC9" s="17" t="s">
        <v>192</v>
      </c>
      <c r="BD9" s="17">
        <v>0.64639999999999997</v>
      </c>
      <c r="BE9" s="17" t="s">
        <v>192</v>
      </c>
      <c r="BF9" s="17">
        <v>0.85760000000000003</v>
      </c>
      <c r="BG9" s="17">
        <v>13</v>
      </c>
      <c r="BH9" s="17" t="s">
        <v>193</v>
      </c>
      <c r="BI9" s="17">
        <v>53</v>
      </c>
      <c r="BJ9" s="17">
        <v>42.25</v>
      </c>
      <c r="BK9" s="17">
        <v>28.5</v>
      </c>
      <c r="BL9" s="17">
        <v>511.47183227539</v>
      </c>
      <c r="BM9" s="17">
        <v>11.42</v>
      </c>
      <c r="BN9" s="17">
        <v>684.94</v>
      </c>
      <c r="BO9" s="17">
        <v>210.3</v>
      </c>
      <c r="BP9" s="17">
        <v>2173.8000000000002</v>
      </c>
      <c r="BQ9" s="17">
        <v>1631</v>
      </c>
      <c r="BR9" s="17">
        <v>248.7</v>
      </c>
      <c r="BS9" s="17">
        <v>35.270000000000003</v>
      </c>
      <c r="BT9" s="17">
        <v>83.5</v>
      </c>
      <c r="BU9" s="17">
        <v>0.91369999999999996</v>
      </c>
    </row>
    <row r="10" spans="1:73" x14ac:dyDescent="0.4">
      <c r="A10" s="18" t="s">
        <v>196</v>
      </c>
      <c r="B10" s="16">
        <f t="shared" si="0"/>
        <v>1960</v>
      </c>
      <c r="C10" s="20">
        <v>1.63000011444</v>
      </c>
      <c r="D10" s="20">
        <v>1.63000011444</v>
      </c>
      <c r="E10" s="20">
        <v>1.63000011444</v>
      </c>
      <c r="F10" s="20" t="s">
        <v>192</v>
      </c>
      <c r="G10" s="20" t="s">
        <v>192</v>
      </c>
      <c r="H10" s="20" t="s">
        <v>192</v>
      </c>
      <c r="I10" s="20">
        <v>0.14000000000000001</v>
      </c>
      <c r="J10" s="20">
        <v>0.40477399635</v>
      </c>
      <c r="K10" s="20" t="s">
        <v>192</v>
      </c>
      <c r="L10" s="20" t="s">
        <v>192</v>
      </c>
      <c r="M10" s="20">
        <v>0.59830000000000005</v>
      </c>
      <c r="N10" s="20">
        <v>0.93030000000000002</v>
      </c>
      <c r="O10" s="20">
        <v>0.68451870000000004</v>
      </c>
      <c r="P10" s="20">
        <v>1.0297000000000001</v>
      </c>
      <c r="Q10" s="20">
        <v>0.93030089999999999</v>
      </c>
      <c r="R10" s="20">
        <v>1.1214010000000001</v>
      </c>
      <c r="S10" s="20">
        <v>1.0374000000000001</v>
      </c>
      <c r="T10" s="20">
        <v>338</v>
      </c>
      <c r="U10" s="20" t="s">
        <v>192</v>
      </c>
      <c r="V10" s="20" t="s">
        <v>192</v>
      </c>
      <c r="W10" s="20">
        <v>333</v>
      </c>
      <c r="X10" s="20">
        <v>225</v>
      </c>
      <c r="Y10" s="20" t="s">
        <v>192</v>
      </c>
      <c r="Z10" s="20">
        <v>93</v>
      </c>
      <c r="AA10" s="20">
        <v>207</v>
      </c>
      <c r="AB10" s="20">
        <v>86.7</v>
      </c>
      <c r="AC10" s="20" t="s">
        <v>192</v>
      </c>
      <c r="AD10" s="20" t="s">
        <v>192</v>
      </c>
      <c r="AE10" s="20">
        <v>20.638036355250001</v>
      </c>
      <c r="AF10" s="20">
        <v>45</v>
      </c>
      <c r="AG10" s="20">
        <v>35</v>
      </c>
      <c r="AH10" s="20">
        <v>100.97</v>
      </c>
      <c r="AI10" s="20" t="s">
        <v>192</v>
      </c>
      <c r="AJ10" s="20" t="s">
        <v>192</v>
      </c>
      <c r="AK10" s="20" t="s">
        <v>192</v>
      </c>
      <c r="AL10" s="20" t="s">
        <v>192</v>
      </c>
      <c r="AM10" s="20">
        <v>60.99</v>
      </c>
      <c r="AN10" s="20" t="s">
        <v>192</v>
      </c>
      <c r="AO10" s="20">
        <v>0.14308000000000001</v>
      </c>
      <c r="AP10" s="20">
        <v>0.1363</v>
      </c>
      <c r="AQ10" s="20">
        <v>0.83779999999999999</v>
      </c>
      <c r="AR10" s="20">
        <v>0.29902148269000001</v>
      </c>
      <c r="AS10" s="20" t="s">
        <v>192</v>
      </c>
      <c r="AT10" s="20">
        <v>1.6755112000000001</v>
      </c>
      <c r="AU10" s="20">
        <v>0.12235641</v>
      </c>
      <c r="AV10" s="20">
        <v>0.12345871999999999</v>
      </c>
      <c r="AW10" s="20">
        <v>6.8099999999999994E-2</v>
      </c>
      <c r="AX10" s="20">
        <v>1736.87</v>
      </c>
      <c r="AY10" s="20" t="s">
        <v>192</v>
      </c>
      <c r="AZ10" s="20">
        <v>31.94</v>
      </c>
      <c r="BA10" s="20" t="s">
        <v>192</v>
      </c>
      <c r="BB10" s="20">
        <v>149.17497836621001</v>
      </c>
      <c r="BC10" s="20" t="s">
        <v>192</v>
      </c>
      <c r="BD10" s="20">
        <v>0.64349999999999996</v>
      </c>
      <c r="BE10" s="20" t="s">
        <v>192</v>
      </c>
      <c r="BF10" s="20">
        <v>0.86419999999999997</v>
      </c>
      <c r="BG10" s="20">
        <v>13</v>
      </c>
      <c r="BH10" s="20" t="s">
        <v>193</v>
      </c>
      <c r="BI10" s="20">
        <v>53</v>
      </c>
      <c r="BJ10" s="20">
        <v>42.25</v>
      </c>
      <c r="BK10" s="20">
        <v>28.5</v>
      </c>
      <c r="BL10" s="20">
        <v>511.47183227539</v>
      </c>
      <c r="BM10" s="20">
        <v>11.42</v>
      </c>
      <c r="BN10" s="20">
        <v>723.11</v>
      </c>
      <c r="BO10" s="20">
        <v>213.6</v>
      </c>
      <c r="BP10" s="20">
        <v>2178.1999999999998</v>
      </c>
      <c r="BQ10" s="20">
        <v>1631</v>
      </c>
      <c r="BR10" s="20">
        <v>254.6</v>
      </c>
      <c r="BS10" s="20">
        <v>35.270000000000003</v>
      </c>
      <c r="BT10" s="20">
        <v>83.5</v>
      </c>
      <c r="BU10" s="20">
        <v>0.91369999999999996</v>
      </c>
    </row>
    <row r="11" spans="1:73" x14ac:dyDescent="0.4">
      <c r="A11" s="16" t="s">
        <v>197</v>
      </c>
      <c r="B11" s="16">
        <f t="shared" si="0"/>
        <v>1960</v>
      </c>
      <c r="C11" s="17">
        <v>1.63000011444</v>
      </c>
      <c r="D11" s="17">
        <v>1.63000011444</v>
      </c>
      <c r="E11" s="17">
        <v>1.63000011444</v>
      </c>
      <c r="F11" s="17" t="s">
        <v>192</v>
      </c>
      <c r="G11" s="17" t="s">
        <v>192</v>
      </c>
      <c r="H11" s="17" t="s">
        <v>192</v>
      </c>
      <c r="I11" s="17">
        <v>0.14000000000000001</v>
      </c>
      <c r="J11" s="17">
        <v>0.40477399635</v>
      </c>
      <c r="K11" s="17" t="s">
        <v>192</v>
      </c>
      <c r="L11" s="17" t="s">
        <v>192</v>
      </c>
      <c r="M11" s="17">
        <v>0.60009999999999997</v>
      </c>
      <c r="N11" s="17">
        <v>0.92</v>
      </c>
      <c r="O11" s="17">
        <v>0.69069150000000001</v>
      </c>
      <c r="P11" s="17">
        <v>1.0297000000000001</v>
      </c>
      <c r="Q11" s="17">
        <v>0.93030089999999999</v>
      </c>
      <c r="R11" s="17">
        <v>1.1214010000000001</v>
      </c>
      <c r="S11" s="17">
        <v>1.0374000000000001</v>
      </c>
      <c r="T11" s="17">
        <v>321</v>
      </c>
      <c r="U11" s="17" t="s">
        <v>192</v>
      </c>
      <c r="V11" s="17" t="s">
        <v>192</v>
      </c>
      <c r="W11" s="17">
        <v>335</v>
      </c>
      <c r="X11" s="17">
        <v>225</v>
      </c>
      <c r="Y11" s="17" t="s">
        <v>192</v>
      </c>
      <c r="Z11" s="17">
        <v>93</v>
      </c>
      <c r="AA11" s="17">
        <v>209</v>
      </c>
      <c r="AB11" s="17">
        <v>81.5</v>
      </c>
      <c r="AC11" s="17" t="s">
        <v>192</v>
      </c>
      <c r="AD11" s="17" t="s">
        <v>192</v>
      </c>
      <c r="AE11" s="17">
        <v>20.606055828519999</v>
      </c>
      <c r="AF11" s="17">
        <v>48</v>
      </c>
      <c r="AG11" s="17">
        <v>35</v>
      </c>
      <c r="AH11" s="17">
        <v>102.15</v>
      </c>
      <c r="AI11" s="17" t="s">
        <v>192</v>
      </c>
      <c r="AJ11" s="17" t="s">
        <v>192</v>
      </c>
      <c r="AK11" s="17" t="s">
        <v>192</v>
      </c>
      <c r="AL11" s="17" t="s">
        <v>192</v>
      </c>
      <c r="AM11" s="17">
        <v>57.69</v>
      </c>
      <c r="AN11" s="17" t="s">
        <v>192</v>
      </c>
      <c r="AO11" s="17">
        <v>0.14899999999999999</v>
      </c>
      <c r="AP11" s="17">
        <v>0.1444</v>
      </c>
      <c r="AQ11" s="17">
        <v>0.75619999999999998</v>
      </c>
      <c r="AR11" s="17">
        <v>0.29903147753999998</v>
      </c>
      <c r="AS11" s="17" t="s">
        <v>192</v>
      </c>
      <c r="AT11" s="17">
        <v>1.7636959999999999</v>
      </c>
      <c r="AU11" s="17">
        <v>0.12235641</v>
      </c>
      <c r="AV11" s="17">
        <v>0.1212541</v>
      </c>
      <c r="AW11" s="17">
        <v>6.83E-2</v>
      </c>
      <c r="AX11" s="17">
        <v>1736.87</v>
      </c>
      <c r="AY11" s="17" t="s">
        <v>192</v>
      </c>
      <c r="AZ11" s="17">
        <v>31.94</v>
      </c>
      <c r="BA11" s="17" t="s">
        <v>192</v>
      </c>
      <c r="BB11" s="17">
        <v>149.17497836621001</v>
      </c>
      <c r="BC11" s="17" t="s">
        <v>192</v>
      </c>
      <c r="BD11" s="17">
        <v>0.64680000000000004</v>
      </c>
      <c r="BE11" s="17" t="s">
        <v>192</v>
      </c>
      <c r="BF11" s="17">
        <v>0.92810000000000004</v>
      </c>
      <c r="BG11" s="17">
        <v>13</v>
      </c>
      <c r="BH11" s="17" t="s">
        <v>193</v>
      </c>
      <c r="BI11" s="17">
        <v>53</v>
      </c>
      <c r="BJ11" s="17">
        <v>42.25</v>
      </c>
      <c r="BK11" s="17">
        <v>28.5</v>
      </c>
      <c r="BL11" s="17">
        <v>511.47183227539</v>
      </c>
      <c r="BM11" s="17">
        <v>11.42</v>
      </c>
      <c r="BN11" s="17">
        <v>684.75</v>
      </c>
      <c r="BO11" s="17">
        <v>213.4</v>
      </c>
      <c r="BP11" s="17">
        <v>2162.6999999999998</v>
      </c>
      <c r="BQ11" s="17">
        <v>1631</v>
      </c>
      <c r="BR11" s="17">
        <v>253.8</v>
      </c>
      <c r="BS11" s="17">
        <v>35.270000000000003</v>
      </c>
      <c r="BT11" s="17">
        <v>83.5</v>
      </c>
      <c r="BU11" s="17">
        <v>0.91369999999999996</v>
      </c>
    </row>
    <row r="12" spans="1:73" x14ac:dyDescent="0.4">
      <c r="A12" s="18" t="s">
        <v>198</v>
      </c>
      <c r="B12" s="16">
        <f t="shared" si="0"/>
        <v>1960</v>
      </c>
      <c r="C12" s="20">
        <v>1.63000011444</v>
      </c>
      <c r="D12" s="20">
        <v>1.63000011444</v>
      </c>
      <c r="E12" s="20">
        <v>1.63000011444</v>
      </c>
      <c r="F12" s="20" t="s">
        <v>192</v>
      </c>
      <c r="G12" s="20" t="s">
        <v>192</v>
      </c>
      <c r="H12" s="20" t="s">
        <v>192</v>
      </c>
      <c r="I12" s="20">
        <v>0.14000000000000001</v>
      </c>
      <c r="J12" s="20">
        <v>0.40477399635</v>
      </c>
      <c r="K12" s="20" t="s">
        <v>192</v>
      </c>
      <c r="L12" s="20" t="s">
        <v>192</v>
      </c>
      <c r="M12" s="20">
        <v>0.59440000000000004</v>
      </c>
      <c r="N12" s="20">
        <v>0.9123</v>
      </c>
      <c r="O12" s="20">
        <v>0.69686429999999999</v>
      </c>
      <c r="P12" s="20">
        <v>1.0297000000000001</v>
      </c>
      <c r="Q12" s="20">
        <v>0.93030089999999999</v>
      </c>
      <c r="R12" s="20">
        <v>1.1214010000000001</v>
      </c>
      <c r="S12" s="20">
        <v>1.0374000000000001</v>
      </c>
      <c r="T12" s="20">
        <v>287</v>
      </c>
      <c r="U12" s="20" t="s">
        <v>192</v>
      </c>
      <c r="V12" s="20" t="s">
        <v>192</v>
      </c>
      <c r="W12" s="20">
        <v>334</v>
      </c>
      <c r="X12" s="20">
        <v>219</v>
      </c>
      <c r="Y12" s="20" t="s">
        <v>192</v>
      </c>
      <c r="Z12" s="20">
        <v>91</v>
      </c>
      <c r="AA12" s="20">
        <v>218</v>
      </c>
      <c r="AB12" s="20">
        <v>80.3</v>
      </c>
      <c r="AC12" s="20" t="s">
        <v>192</v>
      </c>
      <c r="AD12" s="20" t="s">
        <v>192</v>
      </c>
      <c r="AE12" s="20">
        <v>20.126535821000001</v>
      </c>
      <c r="AF12" s="20">
        <v>47</v>
      </c>
      <c r="AG12" s="20">
        <v>36</v>
      </c>
      <c r="AH12" s="20">
        <v>103.13</v>
      </c>
      <c r="AI12" s="20" t="s">
        <v>192</v>
      </c>
      <c r="AJ12" s="20" t="s">
        <v>192</v>
      </c>
      <c r="AK12" s="20" t="s">
        <v>192</v>
      </c>
      <c r="AL12" s="20" t="s">
        <v>192</v>
      </c>
      <c r="AM12" s="20">
        <v>55.48</v>
      </c>
      <c r="AN12" s="20" t="s">
        <v>192</v>
      </c>
      <c r="AO12" s="20">
        <v>0.14899999999999999</v>
      </c>
      <c r="AP12" s="20">
        <v>0.13850000000000001</v>
      </c>
      <c r="AQ12" s="20">
        <v>0.7077</v>
      </c>
      <c r="AR12" s="20">
        <v>0.29964312136999999</v>
      </c>
      <c r="AS12" s="20" t="s">
        <v>192</v>
      </c>
      <c r="AT12" s="20">
        <v>1.7636959999999999</v>
      </c>
      <c r="AU12" s="20">
        <v>0.12235641</v>
      </c>
      <c r="AV12" s="20">
        <v>0.12566334000000001</v>
      </c>
      <c r="AW12" s="20">
        <v>6.6600000000000006E-2</v>
      </c>
      <c r="AX12" s="20">
        <v>1736.87</v>
      </c>
      <c r="AY12" s="20" t="s">
        <v>192</v>
      </c>
      <c r="AZ12" s="20">
        <v>31.94</v>
      </c>
      <c r="BA12" s="20" t="s">
        <v>192</v>
      </c>
      <c r="BB12" s="20">
        <v>149.17497836621001</v>
      </c>
      <c r="BC12" s="20" t="s">
        <v>192</v>
      </c>
      <c r="BD12" s="20">
        <v>0.65590000000000004</v>
      </c>
      <c r="BE12" s="20" t="s">
        <v>192</v>
      </c>
      <c r="BF12" s="20">
        <v>0.89290000000000003</v>
      </c>
      <c r="BG12" s="20">
        <v>13</v>
      </c>
      <c r="BH12" s="20" t="s">
        <v>193</v>
      </c>
      <c r="BI12" s="20">
        <v>53</v>
      </c>
      <c r="BJ12" s="20">
        <v>42.25</v>
      </c>
      <c r="BK12" s="20">
        <v>28.5</v>
      </c>
      <c r="BL12" s="20">
        <v>511.47183227539</v>
      </c>
      <c r="BM12" s="20">
        <v>11.42</v>
      </c>
      <c r="BN12" s="20">
        <v>691.59</v>
      </c>
      <c r="BO12" s="20">
        <v>202.4</v>
      </c>
      <c r="BP12" s="20">
        <v>2184.8000000000002</v>
      </c>
      <c r="BQ12" s="20">
        <v>1631</v>
      </c>
      <c r="BR12" s="20">
        <v>249.8</v>
      </c>
      <c r="BS12" s="20">
        <v>35.270000000000003</v>
      </c>
      <c r="BT12" s="20">
        <v>83.5</v>
      </c>
      <c r="BU12" s="20">
        <v>0.91369999999999996</v>
      </c>
    </row>
    <row r="13" spans="1:73" x14ac:dyDescent="0.4">
      <c r="A13" s="16" t="s">
        <v>199</v>
      </c>
      <c r="B13" s="16">
        <f t="shared" si="0"/>
        <v>1960</v>
      </c>
      <c r="C13" s="17">
        <v>1.63000011444</v>
      </c>
      <c r="D13" s="17">
        <v>1.63000011444</v>
      </c>
      <c r="E13" s="17">
        <v>1.63000011444</v>
      </c>
      <c r="F13" s="17" t="s">
        <v>192</v>
      </c>
      <c r="G13" s="17" t="s">
        <v>192</v>
      </c>
      <c r="H13" s="17" t="s">
        <v>192</v>
      </c>
      <c r="I13" s="17">
        <v>0.14000000000000001</v>
      </c>
      <c r="J13" s="17">
        <v>0.40477399635</v>
      </c>
      <c r="K13" s="17" t="s">
        <v>192</v>
      </c>
      <c r="L13" s="17" t="s">
        <v>192</v>
      </c>
      <c r="M13" s="17">
        <v>0.60450000000000004</v>
      </c>
      <c r="N13" s="17">
        <v>0.91600000000000004</v>
      </c>
      <c r="O13" s="17">
        <v>0.69069150000000001</v>
      </c>
      <c r="P13" s="17">
        <v>1.0297000000000001</v>
      </c>
      <c r="Q13" s="17">
        <v>0.93030089999999999</v>
      </c>
      <c r="R13" s="17">
        <v>1.1214010000000001</v>
      </c>
      <c r="S13" s="17">
        <v>1.0374000000000001</v>
      </c>
      <c r="T13" s="17">
        <v>298</v>
      </c>
      <c r="U13" s="17" t="s">
        <v>192</v>
      </c>
      <c r="V13" s="17" t="s">
        <v>192</v>
      </c>
      <c r="W13" s="17">
        <v>336</v>
      </c>
      <c r="X13" s="17">
        <v>221</v>
      </c>
      <c r="Y13" s="17" t="s">
        <v>192</v>
      </c>
      <c r="Z13" s="17">
        <v>92</v>
      </c>
      <c r="AA13" s="17">
        <v>224</v>
      </c>
      <c r="AB13" s="17">
        <v>77.7</v>
      </c>
      <c r="AC13" s="17" t="s">
        <v>192</v>
      </c>
      <c r="AD13" s="17" t="s">
        <v>192</v>
      </c>
      <c r="AE13" s="17">
        <v>20.037785748379999</v>
      </c>
      <c r="AF13" s="17">
        <v>47</v>
      </c>
      <c r="AG13" s="17">
        <v>39.9</v>
      </c>
      <c r="AH13" s="17">
        <v>102.05</v>
      </c>
      <c r="AI13" s="17" t="s">
        <v>192</v>
      </c>
      <c r="AJ13" s="17" t="s">
        <v>192</v>
      </c>
      <c r="AK13" s="17" t="s">
        <v>192</v>
      </c>
      <c r="AL13" s="17" t="s">
        <v>192</v>
      </c>
      <c r="AM13" s="17">
        <v>54.75</v>
      </c>
      <c r="AN13" s="17" t="s">
        <v>192</v>
      </c>
      <c r="AO13" s="17">
        <v>0.14899999999999999</v>
      </c>
      <c r="AP13" s="17">
        <v>0.12920000000000001</v>
      </c>
      <c r="AQ13" s="17">
        <v>0.74739999999999995</v>
      </c>
      <c r="AR13" s="17">
        <v>0.30002403052999999</v>
      </c>
      <c r="AS13" s="17" t="s">
        <v>192</v>
      </c>
      <c r="AT13" s="17">
        <v>1.7416498</v>
      </c>
      <c r="AU13" s="17">
        <v>0.12235641</v>
      </c>
      <c r="AV13" s="17">
        <v>0.13227720000000001</v>
      </c>
      <c r="AW13" s="17">
        <v>7.2800000000000004E-2</v>
      </c>
      <c r="AX13" s="17">
        <v>1736.87</v>
      </c>
      <c r="AY13" s="17" t="s">
        <v>192</v>
      </c>
      <c r="AZ13" s="17">
        <v>31.94</v>
      </c>
      <c r="BA13" s="17" t="s">
        <v>192</v>
      </c>
      <c r="BB13" s="17">
        <v>149.17497836621001</v>
      </c>
      <c r="BC13" s="17" t="s">
        <v>192</v>
      </c>
      <c r="BD13" s="17">
        <v>0.65720000000000001</v>
      </c>
      <c r="BE13" s="17" t="s">
        <v>192</v>
      </c>
      <c r="BF13" s="17">
        <v>0.78700000000000003</v>
      </c>
      <c r="BG13" s="17">
        <v>13</v>
      </c>
      <c r="BH13" s="17" t="s">
        <v>193</v>
      </c>
      <c r="BI13" s="17">
        <v>53</v>
      </c>
      <c r="BJ13" s="17">
        <v>42.25</v>
      </c>
      <c r="BK13" s="17">
        <v>28.5</v>
      </c>
      <c r="BL13" s="17">
        <v>511.47183227539</v>
      </c>
      <c r="BM13" s="17">
        <v>11.42</v>
      </c>
      <c r="BN13" s="17">
        <v>702.39</v>
      </c>
      <c r="BO13" s="17">
        <v>196.2</v>
      </c>
      <c r="BP13" s="17">
        <v>2248.6999999999998</v>
      </c>
      <c r="BQ13" s="17">
        <v>1631</v>
      </c>
      <c r="BR13" s="17">
        <v>248.7</v>
      </c>
      <c r="BS13" s="17">
        <v>35.270000000000003</v>
      </c>
      <c r="BT13" s="17">
        <v>83.5</v>
      </c>
      <c r="BU13" s="17">
        <v>0.91369999999999996</v>
      </c>
    </row>
    <row r="14" spans="1:73" x14ac:dyDescent="0.4">
      <c r="A14" s="18" t="s">
        <v>200</v>
      </c>
      <c r="B14" s="16">
        <f t="shared" si="0"/>
        <v>1960</v>
      </c>
      <c r="C14" s="20">
        <v>1.63000011444</v>
      </c>
      <c r="D14" s="20">
        <v>1.63000011444</v>
      </c>
      <c r="E14" s="20">
        <v>1.63000011444</v>
      </c>
      <c r="F14" s="20" t="s">
        <v>192</v>
      </c>
      <c r="G14" s="20" t="s">
        <v>192</v>
      </c>
      <c r="H14" s="20" t="s">
        <v>192</v>
      </c>
      <c r="I14" s="20">
        <v>0.14000000000000001</v>
      </c>
      <c r="J14" s="20">
        <v>0.40477399635</v>
      </c>
      <c r="K14" s="20" t="s">
        <v>192</v>
      </c>
      <c r="L14" s="20" t="s">
        <v>192</v>
      </c>
      <c r="M14" s="20">
        <v>0.58819999999999995</v>
      </c>
      <c r="N14" s="20">
        <v>0.92920000000000003</v>
      </c>
      <c r="O14" s="20">
        <v>0.69884840000000004</v>
      </c>
      <c r="P14" s="20">
        <v>1.0297000000000001</v>
      </c>
      <c r="Q14" s="20">
        <v>0.93030089999999999</v>
      </c>
      <c r="R14" s="20">
        <v>1.1214010000000001</v>
      </c>
      <c r="S14" s="20">
        <v>1.0374000000000001</v>
      </c>
      <c r="T14" s="20">
        <v>292</v>
      </c>
      <c r="U14" s="20" t="s">
        <v>192</v>
      </c>
      <c r="V14" s="20" t="s">
        <v>192</v>
      </c>
      <c r="W14" s="20">
        <v>336</v>
      </c>
      <c r="X14" s="20">
        <v>225</v>
      </c>
      <c r="Y14" s="20" t="s">
        <v>192</v>
      </c>
      <c r="Z14" s="20">
        <v>93</v>
      </c>
      <c r="AA14" s="20">
        <v>237</v>
      </c>
      <c r="AB14" s="20">
        <v>77.7</v>
      </c>
      <c r="AC14" s="20" t="s">
        <v>192</v>
      </c>
      <c r="AD14" s="20" t="s">
        <v>192</v>
      </c>
      <c r="AE14" s="20">
        <v>20.133178932290001</v>
      </c>
      <c r="AF14" s="20">
        <v>47</v>
      </c>
      <c r="AG14" s="20">
        <v>39</v>
      </c>
      <c r="AH14" s="20">
        <v>109.71</v>
      </c>
      <c r="AI14" s="20" t="s">
        <v>192</v>
      </c>
      <c r="AJ14" s="20" t="s">
        <v>192</v>
      </c>
      <c r="AK14" s="20" t="s">
        <v>192</v>
      </c>
      <c r="AL14" s="20" t="s">
        <v>192</v>
      </c>
      <c r="AM14" s="20">
        <v>55.12</v>
      </c>
      <c r="AN14" s="20" t="s">
        <v>192</v>
      </c>
      <c r="AO14" s="20">
        <v>0.12698999999999999</v>
      </c>
      <c r="AP14" s="20">
        <v>0.12920000000000001</v>
      </c>
      <c r="AQ14" s="20">
        <v>0.78259999999999996</v>
      </c>
      <c r="AR14" s="20">
        <v>0.30082839881000001</v>
      </c>
      <c r="AS14" s="20" t="s">
        <v>192</v>
      </c>
      <c r="AT14" s="20">
        <v>1.5873264</v>
      </c>
      <c r="AU14" s="20">
        <v>0.12235641</v>
      </c>
      <c r="AV14" s="20">
        <v>0.12786796</v>
      </c>
      <c r="AW14" s="20">
        <v>7.4099999999999999E-2</v>
      </c>
      <c r="AX14" s="20">
        <v>1736.87</v>
      </c>
      <c r="AY14" s="20" t="s">
        <v>192</v>
      </c>
      <c r="AZ14" s="20">
        <v>31.94</v>
      </c>
      <c r="BA14" s="20" t="s">
        <v>192</v>
      </c>
      <c r="BB14" s="20">
        <v>149.17497836621001</v>
      </c>
      <c r="BC14" s="20" t="s">
        <v>192</v>
      </c>
      <c r="BD14" s="20">
        <v>0.65339999999999998</v>
      </c>
      <c r="BE14" s="20" t="s">
        <v>192</v>
      </c>
      <c r="BF14" s="20">
        <v>0.72089999999999999</v>
      </c>
      <c r="BG14" s="20">
        <v>13</v>
      </c>
      <c r="BH14" s="20" t="s">
        <v>193</v>
      </c>
      <c r="BI14" s="20">
        <v>53</v>
      </c>
      <c r="BJ14" s="20">
        <v>42.25</v>
      </c>
      <c r="BK14" s="20">
        <v>28.5</v>
      </c>
      <c r="BL14" s="20">
        <v>511.47183227539</v>
      </c>
      <c r="BM14" s="20">
        <v>11.42</v>
      </c>
      <c r="BN14" s="20">
        <v>675.94</v>
      </c>
      <c r="BO14" s="20">
        <v>195.3</v>
      </c>
      <c r="BP14" s="20">
        <v>2204.6</v>
      </c>
      <c r="BQ14" s="20">
        <v>1631</v>
      </c>
      <c r="BR14" s="20">
        <v>241</v>
      </c>
      <c r="BS14" s="20">
        <v>35.270000000000003</v>
      </c>
      <c r="BT14" s="20">
        <v>83.5</v>
      </c>
      <c r="BU14" s="20">
        <v>0.91369999999999996</v>
      </c>
    </row>
    <row r="15" spans="1:73" x14ac:dyDescent="0.4">
      <c r="A15" s="16" t="s">
        <v>201</v>
      </c>
      <c r="B15" s="16">
        <f t="shared" si="0"/>
        <v>1960</v>
      </c>
      <c r="C15" s="17">
        <v>1.63000011444</v>
      </c>
      <c r="D15" s="17">
        <v>1.63000011444</v>
      </c>
      <c r="E15" s="17">
        <v>1.63000011444</v>
      </c>
      <c r="F15" s="17" t="s">
        <v>192</v>
      </c>
      <c r="G15" s="17" t="s">
        <v>192</v>
      </c>
      <c r="H15" s="17" t="s">
        <v>192</v>
      </c>
      <c r="I15" s="17">
        <v>0.14000000000000001</v>
      </c>
      <c r="J15" s="17">
        <v>0.40477399635</v>
      </c>
      <c r="K15" s="17" t="s">
        <v>192</v>
      </c>
      <c r="L15" s="17" t="s">
        <v>192</v>
      </c>
      <c r="M15" s="17">
        <v>0.5827</v>
      </c>
      <c r="N15" s="17">
        <v>0.92259999999999998</v>
      </c>
      <c r="O15" s="17">
        <v>0.70281660000000001</v>
      </c>
      <c r="P15" s="17">
        <v>1.0297000000000001</v>
      </c>
      <c r="Q15" s="17">
        <v>0.93030089999999999</v>
      </c>
      <c r="R15" s="17">
        <v>1.1214010000000001</v>
      </c>
      <c r="S15" s="17">
        <v>1.0374000000000001</v>
      </c>
      <c r="T15" s="17">
        <v>276</v>
      </c>
      <c r="U15" s="17" t="s">
        <v>192</v>
      </c>
      <c r="V15" s="17" t="s">
        <v>192</v>
      </c>
      <c r="W15" s="17">
        <v>323</v>
      </c>
      <c r="X15" s="17">
        <v>224</v>
      </c>
      <c r="Y15" s="17" t="s">
        <v>192</v>
      </c>
      <c r="Z15" s="17">
        <v>92</v>
      </c>
      <c r="AA15" s="17">
        <v>231</v>
      </c>
      <c r="AB15" s="17">
        <v>82.8</v>
      </c>
      <c r="AC15" s="17" t="s">
        <v>192</v>
      </c>
      <c r="AD15" s="17" t="s">
        <v>192</v>
      </c>
      <c r="AE15" s="17">
        <v>20.260414622950002</v>
      </c>
      <c r="AF15" s="17">
        <v>46</v>
      </c>
      <c r="AG15" s="17">
        <v>35</v>
      </c>
      <c r="AH15" s="17">
        <v>116.1</v>
      </c>
      <c r="AI15" s="17" t="s">
        <v>192</v>
      </c>
      <c r="AJ15" s="17" t="s">
        <v>192</v>
      </c>
      <c r="AK15" s="17" t="s">
        <v>192</v>
      </c>
      <c r="AL15" s="17" t="s">
        <v>192</v>
      </c>
      <c r="AM15" s="17">
        <v>56.59</v>
      </c>
      <c r="AN15" s="17" t="s">
        <v>192</v>
      </c>
      <c r="AO15" s="17">
        <v>0.13800000000000001</v>
      </c>
      <c r="AP15" s="17">
        <v>0.12920000000000001</v>
      </c>
      <c r="AQ15" s="17">
        <v>0.80910000000000004</v>
      </c>
      <c r="AR15" s="17">
        <v>0.30245576462000001</v>
      </c>
      <c r="AS15" s="17" t="s">
        <v>192</v>
      </c>
      <c r="AT15" s="17">
        <v>1.5211878000000001</v>
      </c>
      <c r="AU15" s="17">
        <v>0.12235641</v>
      </c>
      <c r="AV15" s="17">
        <v>0.13227720000000001</v>
      </c>
      <c r="AW15" s="17">
        <v>7.2499999999999995E-2</v>
      </c>
      <c r="AX15" s="17">
        <v>1736.87</v>
      </c>
      <c r="AY15" s="17" t="s">
        <v>192</v>
      </c>
      <c r="AZ15" s="17">
        <v>31.94</v>
      </c>
      <c r="BA15" s="17" t="s">
        <v>192</v>
      </c>
      <c r="BB15" s="17">
        <v>149.17497836621001</v>
      </c>
      <c r="BC15" s="17" t="s">
        <v>192</v>
      </c>
      <c r="BD15" s="17">
        <v>0.66180000000000005</v>
      </c>
      <c r="BE15" s="17" t="s">
        <v>192</v>
      </c>
      <c r="BF15" s="17">
        <v>0.72750000000000004</v>
      </c>
      <c r="BG15" s="17">
        <v>13</v>
      </c>
      <c r="BH15" s="17" t="s">
        <v>193</v>
      </c>
      <c r="BI15" s="17">
        <v>53</v>
      </c>
      <c r="BJ15" s="17">
        <v>42.25</v>
      </c>
      <c r="BK15" s="17">
        <v>28.5</v>
      </c>
      <c r="BL15" s="17">
        <v>511.47183227539</v>
      </c>
      <c r="BM15" s="17">
        <v>11.42</v>
      </c>
      <c r="BN15" s="17">
        <v>647.05999999999995</v>
      </c>
      <c r="BO15" s="17">
        <v>192.7</v>
      </c>
      <c r="BP15" s="17">
        <v>2226.6999999999998</v>
      </c>
      <c r="BQ15" s="17">
        <v>1631</v>
      </c>
      <c r="BR15" s="17">
        <v>240.1</v>
      </c>
      <c r="BS15" s="17">
        <v>35.270000000000003</v>
      </c>
      <c r="BT15" s="17">
        <v>83.5</v>
      </c>
      <c r="BU15" s="17">
        <v>0.91369999999999996</v>
      </c>
    </row>
    <row r="16" spans="1:73" x14ac:dyDescent="0.4">
      <c r="A16" s="18" t="s">
        <v>202</v>
      </c>
      <c r="B16" s="16">
        <f t="shared" si="0"/>
        <v>1960</v>
      </c>
      <c r="C16" s="20">
        <v>1.63000011444</v>
      </c>
      <c r="D16" s="20">
        <v>1.63000011444</v>
      </c>
      <c r="E16" s="20">
        <v>1.63000011444</v>
      </c>
      <c r="F16" s="20" t="s">
        <v>192</v>
      </c>
      <c r="G16" s="20" t="s">
        <v>192</v>
      </c>
      <c r="H16" s="20" t="s">
        <v>192</v>
      </c>
      <c r="I16" s="20">
        <v>0.14000000000000001</v>
      </c>
      <c r="J16" s="20">
        <v>0.40477399635</v>
      </c>
      <c r="K16" s="20" t="s">
        <v>192</v>
      </c>
      <c r="L16" s="20" t="s">
        <v>192</v>
      </c>
      <c r="M16" s="20">
        <v>0.58579999999999999</v>
      </c>
      <c r="N16" s="20">
        <v>0.92369999999999997</v>
      </c>
      <c r="O16" s="20">
        <v>0.70678490000000005</v>
      </c>
      <c r="P16" s="20">
        <v>1.0297000000000001</v>
      </c>
      <c r="Q16" s="20">
        <v>0.93030089999999999</v>
      </c>
      <c r="R16" s="20">
        <v>1.1214010000000001</v>
      </c>
      <c r="S16" s="20">
        <v>1.0374000000000001</v>
      </c>
      <c r="T16" s="20">
        <v>280</v>
      </c>
      <c r="U16" s="20" t="s">
        <v>192</v>
      </c>
      <c r="V16" s="20" t="s">
        <v>192</v>
      </c>
      <c r="W16" s="20">
        <v>310</v>
      </c>
      <c r="X16" s="20">
        <v>222</v>
      </c>
      <c r="Y16" s="20" t="s">
        <v>192</v>
      </c>
      <c r="Z16" s="20">
        <v>88</v>
      </c>
      <c r="AA16" s="20">
        <v>237</v>
      </c>
      <c r="AB16" s="20">
        <v>75.099999999999994</v>
      </c>
      <c r="AC16" s="20" t="s">
        <v>192</v>
      </c>
      <c r="AD16" s="20" t="s">
        <v>192</v>
      </c>
      <c r="AE16" s="20">
        <v>19.722910320699999</v>
      </c>
      <c r="AF16" s="20">
        <v>42</v>
      </c>
      <c r="AG16" s="20">
        <v>35</v>
      </c>
      <c r="AH16" s="20">
        <v>115.21</v>
      </c>
      <c r="AI16" s="20" t="s">
        <v>192</v>
      </c>
      <c r="AJ16" s="20" t="s">
        <v>192</v>
      </c>
      <c r="AK16" s="20" t="s">
        <v>192</v>
      </c>
      <c r="AL16" s="20" t="s">
        <v>192</v>
      </c>
      <c r="AM16" s="20">
        <v>56.95</v>
      </c>
      <c r="AN16" s="20" t="s">
        <v>192</v>
      </c>
      <c r="AO16" s="20">
        <v>0.15409999999999999</v>
      </c>
      <c r="AP16" s="20">
        <v>0.12920000000000001</v>
      </c>
      <c r="AQ16" s="20">
        <v>0.70989999999999998</v>
      </c>
      <c r="AR16" s="20">
        <v>0.30200390083</v>
      </c>
      <c r="AS16" s="20" t="s">
        <v>192</v>
      </c>
      <c r="AT16" s="20">
        <v>1.6314188000000001</v>
      </c>
      <c r="AU16" s="20">
        <v>0.12235641</v>
      </c>
      <c r="AV16" s="20">
        <v>0.13007257999999999</v>
      </c>
      <c r="AW16" s="20">
        <v>5.3800000000000001E-2</v>
      </c>
      <c r="AX16" s="20">
        <v>1736.87</v>
      </c>
      <c r="AY16" s="20" t="s">
        <v>192</v>
      </c>
      <c r="AZ16" s="20">
        <v>31.94</v>
      </c>
      <c r="BA16" s="20" t="s">
        <v>192</v>
      </c>
      <c r="BB16" s="20">
        <v>149.17497836621001</v>
      </c>
      <c r="BC16" s="20" t="s">
        <v>192</v>
      </c>
      <c r="BD16" s="20">
        <v>0.66559999999999997</v>
      </c>
      <c r="BE16" s="20" t="s">
        <v>192</v>
      </c>
      <c r="BF16" s="20">
        <v>0.68559999999999999</v>
      </c>
      <c r="BG16" s="20">
        <v>13</v>
      </c>
      <c r="BH16" s="20" t="s">
        <v>193</v>
      </c>
      <c r="BI16" s="20">
        <v>53</v>
      </c>
      <c r="BJ16" s="20">
        <v>42.25</v>
      </c>
      <c r="BK16" s="20">
        <v>28.5</v>
      </c>
      <c r="BL16" s="20">
        <v>511.47183227539</v>
      </c>
      <c r="BM16" s="20">
        <v>11.42</v>
      </c>
      <c r="BN16" s="20">
        <v>612.66</v>
      </c>
      <c r="BO16" s="20">
        <v>185.2</v>
      </c>
      <c r="BP16" s="20">
        <v>2226.6999999999998</v>
      </c>
      <c r="BQ16" s="20">
        <v>1631</v>
      </c>
      <c r="BR16" s="20">
        <v>242.3</v>
      </c>
      <c r="BS16" s="20">
        <v>35.270000000000003</v>
      </c>
      <c r="BT16" s="20">
        <v>83.5</v>
      </c>
      <c r="BU16" s="20">
        <v>0.91369999999999996</v>
      </c>
    </row>
    <row r="17" spans="1:73" x14ac:dyDescent="0.4">
      <c r="A17" s="16" t="s">
        <v>203</v>
      </c>
      <c r="B17" s="16">
        <f t="shared" si="0"/>
        <v>1960</v>
      </c>
      <c r="C17" s="17">
        <v>1.63000011444</v>
      </c>
      <c r="D17" s="17">
        <v>1.63000011444</v>
      </c>
      <c r="E17" s="17">
        <v>1.63000011444</v>
      </c>
      <c r="F17" s="17" t="s">
        <v>192</v>
      </c>
      <c r="G17" s="17" t="s">
        <v>192</v>
      </c>
      <c r="H17" s="17" t="s">
        <v>192</v>
      </c>
      <c r="I17" s="17">
        <v>0.14000000000000001</v>
      </c>
      <c r="J17" s="17">
        <v>0.40477399635</v>
      </c>
      <c r="K17" s="17" t="s">
        <v>192</v>
      </c>
      <c r="L17" s="17" t="s">
        <v>192</v>
      </c>
      <c r="M17" s="17">
        <v>0.56950000000000001</v>
      </c>
      <c r="N17" s="17">
        <v>0.91159999999999997</v>
      </c>
      <c r="O17" s="17">
        <v>0.70898950000000005</v>
      </c>
      <c r="P17" s="17">
        <v>1.0297000000000001</v>
      </c>
      <c r="Q17" s="17">
        <v>0.93030089999999999</v>
      </c>
      <c r="R17" s="17">
        <v>1.1214010000000001</v>
      </c>
      <c r="S17" s="17">
        <v>1.0374000000000001</v>
      </c>
      <c r="T17" s="17">
        <v>274</v>
      </c>
      <c r="U17" s="17" t="s">
        <v>192</v>
      </c>
      <c r="V17" s="17" t="s">
        <v>192</v>
      </c>
      <c r="W17" s="17">
        <v>303</v>
      </c>
      <c r="X17" s="17">
        <v>222</v>
      </c>
      <c r="Y17" s="17" t="s">
        <v>192</v>
      </c>
      <c r="Z17" s="17">
        <v>90</v>
      </c>
      <c r="AA17" s="17">
        <v>259</v>
      </c>
      <c r="AB17" s="17">
        <v>68.599999999999994</v>
      </c>
      <c r="AC17" s="17" t="s">
        <v>192</v>
      </c>
      <c r="AD17" s="17" t="s">
        <v>192</v>
      </c>
      <c r="AE17" s="17">
        <v>19.19704754548</v>
      </c>
      <c r="AF17" s="17">
        <v>38</v>
      </c>
      <c r="AG17" s="17">
        <v>35</v>
      </c>
      <c r="AH17" s="17">
        <v>114.43</v>
      </c>
      <c r="AI17" s="17" t="s">
        <v>192</v>
      </c>
      <c r="AJ17" s="17" t="s">
        <v>192</v>
      </c>
      <c r="AK17" s="17" t="s">
        <v>192</v>
      </c>
      <c r="AL17" s="17" t="s">
        <v>192</v>
      </c>
      <c r="AM17" s="17">
        <v>57.69</v>
      </c>
      <c r="AN17" s="17" t="s">
        <v>192</v>
      </c>
      <c r="AO17" s="17">
        <v>0.127</v>
      </c>
      <c r="AP17" s="17">
        <v>0.14879999999999999</v>
      </c>
      <c r="AQ17" s="17">
        <v>0.63490000000000002</v>
      </c>
      <c r="AR17" s="17">
        <v>0.30164398589000002</v>
      </c>
      <c r="AS17" s="17" t="s">
        <v>192</v>
      </c>
      <c r="AT17" s="17">
        <v>1.6314188000000001</v>
      </c>
      <c r="AU17" s="17">
        <v>0.12235641</v>
      </c>
      <c r="AV17" s="17">
        <v>0.13007257999999999</v>
      </c>
      <c r="AW17" s="17">
        <v>5.1999999999999998E-2</v>
      </c>
      <c r="AX17" s="17">
        <v>1736.87</v>
      </c>
      <c r="AY17" s="17" t="s">
        <v>192</v>
      </c>
      <c r="AZ17" s="17">
        <v>31.94</v>
      </c>
      <c r="BA17" s="17" t="s">
        <v>192</v>
      </c>
      <c r="BB17" s="17">
        <v>149.17497836621001</v>
      </c>
      <c r="BC17" s="17" t="s">
        <v>192</v>
      </c>
      <c r="BD17" s="17">
        <v>0.66510000000000002</v>
      </c>
      <c r="BE17" s="17" t="s">
        <v>192</v>
      </c>
      <c r="BF17" s="17">
        <v>0.62829999999999997</v>
      </c>
      <c r="BG17" s="17">
        <v>13</v>
      </c>
      <c r="BH17" s="17" t="s">
        <v>193</v>
      </c>
      <c r="BI17" s="17">
        <v>53</v>
      </c>
      <c r="BJ17" s="17">
        <v>42.25</v>
      </c>
      <c r="BK17" s="17">
        <v>28.5</v>
      </c>
      <c r="BL17" s="17">
        <v>511.47183227539</v>
      </c>
      <c r="BM17" s="17">
        <v>11.42</v>
      </c>
      <c r="BN17" s="17">
        <v>642.13</v>
      </c>
      <c r="BO17" s="17">
        <v>188.1</v>
      </c>
      <c r="BP17" s="17">
        <v>2204.6</v>
      </c>
      <c r="BQ17" s="17">
        <v>1631</v>
      </c>
      <c r="BR17" s="17">
        <v>241.4</v>
      </c>
      <c r="BS17" s="17">
        <v>35.270000000000003</v>
      </c>
      <c r="BT17" s="17">
        <v>83.5</v>
      </c>
      <c r="BU17" s="17">
        <v>0.91369999999999996</v>
      </c>
    </row>
    <row r="18" spans="1:73" x14ac:dyDescent="0.4">
      <c r="A18" s="18" t="s">
        <v>204</v>
      </c>
      <c r="B18" s="16">
        <f t="shared" si="0"/>
        <v>1960</v>
      </c>
      <c r="C18" s="20">
        <v>1.63000011444</v>
      </c>
      <c r="D18" s="20">
        <v>1.63000011444</v>
      </c>
      <c r="E18" s="20">
        <v>1.63000011444</v>
      </c>
      <c r="F18" s="20" t="s">
        <v>192</v>
      </c>
      <c r="G18" s="20" t="s">
        <v>192</v>
      </c>
      <c r="H18" s="20" t="s">
        <v>192</v>
      </c>
      <c r="I18" s="20">
        <v>0.14000000000000001</v>
      </c>
      <c r="J18" s="20">
        <v>0.40477399635</v>
      </c>
      <c r="K18" s="20" t="s">
        <v>192</v>
      </c>
      <c r="L18" s="20" t="s">
        <v>192</v>
      </c>
      <c r="M18" s="20">
        <v>0.52380000000000004</v>
      </c>
      <c r="N18" s="20">
        <v>0.90059999999999996</v>
      </c>
      <c r="O18" s="20">
        <v>0.69686429999999999</v>
      </c>
      <c r="P18" s="20">
        <v>1.0297000000000001</v>
      </c>
      <c r="Q18" s="20">
        <v>0.93030089999999999</v>
      </c>
      <c r="R18" s="20">
        <v>1.1214010000000001</v>
      </c>
      <c r="S18" s="20">
        <v>1.0374000000000001</v>
      </c>
      <c r="T18" s="20">
        <v>252</v>
      </c>
      <c r="U18" s="20" t="s">
        <v>192</v>
      </c>
      <c r="V18" s="20" t="s">
        <v>192</v>
      </c>
      <c r="W18" s="20">
        <v>301</v>
      </c>
      <c r="X18" s="20">
        <v>223</v>
      </c>
      <c r="Y18" s="20" t="s">
        <v>192</v>
      </c>
      <c r="Z18" s="20">
        <v>93</v>
      </c>
      <c r="AA18" s="20">
        <v>259</v>
      </c>
      <c r="AB18" s="20">
        <v>79</v>
      </c>
      <c r="AC18" s="20" t="s">
        <v>192</v>
      </c>
      <c r="AD18" s="20" t="s">
        <v>192</v>
      </c>
      <c r="AE18" s="20">
        <v>19.62896467785</v>
      </c>
      <c r="AF18" s="20">
        <v>40</v>
      </c>
      <c r="AG18" s="20">
        <v>36</v>
      </c>
      <c r="AH18" s="20">
        <v>112.66</v>
      </c>
      <c r="AI18" s="20" t="s">
        <v>192</v>
      </c>
      <c r="AJ18" s="20" t="s">
        <v>192</v>
      </c>
      <c r="AK18" s="20" t="s">
        <v>192</v>
      </c>
      <c r="AL18" s="20" t="s">
        <v>192</v>
      </c>
      <c r="AM18" s="20">
        <v>58.05</v>
      </c>
      <c r="AN18" s="20" t="s">
        <v>192</v>
      </c>
      <c r="AO18" s="20">
        <v>0.14899999999999999</v>
      </c>
      <c r="AP18" s="20">
        <v>0.1188</v>
      </c>
      <c r="AQ18" s="20">
        <v>0.66579999999999995</v>
      </c>
      <c r="AR18" s="20">
        <v>0.30428324670000001</v>
      </c>
      <c r="AS18" s="20" t="s">
        <v>192</v>
      </c>
      <c r="AT18" s="20">
        <v>1.5211878000000001</v>
      </c>
      <c r="AU18" s="20">
        <v>0.12235641</v>
      </c>
      <c r="AV18" s="20">
        <v>0.13007257999999999</v>
      </c>
      <c r="AW18" s="20">
        <v>6.3500000000000001E-2</v>
      </c>
      <c r="AX18" s="20">
        <v>1736.87</v>
      </c>
      <c r="AY18" s="20" t="s">
        <v>192</v>
      </c>
      <c r="AZ18" s="20">
        <v>31.94</v>
      </c>
      <c r="BA18" s="20" t="s">
        <v>192</v>
      </c>
      <c r="BB18" s="20">
        <v>149.17497836621001</v>
      </c>
      <c r="BC18" s="20" t="s">
        <v>192</v>
      </c>
      <c r="BD18" s="20">
        <v>0.66490000000000005</v>
      </c>
      <c r="BE18" s="20" t="s">
        <v>192</v>
      </c>
      <c r="BF18" s="20">
        <v>0.61950000000000005</v>
      </c>
      <c r="BG18" s="20">
        <v>13</v>
      </c>
      <c r="BH18" s="20" t="s">
        <v>193</v>
      </c>
      <c r="BI18" s="20">
        <v>53</v>
      </c>
      <c r="BJ18" s="20">
        <v>42.25</v>
      </c>
      <c r="BK18" s="20">
        <v>28.5</v>
      </c>
      <c r="BL18" s="20">
        <v>511.47183227539</v>
      </c>
      <c r="BM18" s="20">
        <v>11.42</v>
      </c>
      <c r="BN18" s="20">
        <v>636.91</v>
      </c>
      <c r="BO18" s="20">
        <v>179.2</v>
      </c>
      <c r="BP18" s="20">
        <v>2189.1999999999998</v>
      </c>
      <c r="BQ18" s="20">
        <v>1631</v>
      </c>
      <c r="BR18" s="20">
        <v>228.2</v>
      </c>
      <c r="BS18" s="20">
        <v>35.270000000000003</v>
      </c>
      <c r="BT18" s="20">
        <v>83.5</v>
      </c>
      <c r="BU18" s="20">
        <v>0.91369999999999996</v>
      </c>
    </row>
    <row r="19" spans="1:73" x14ac:dyDescent="0.4">
      <c r="A19" s="16" t="s">
        <v>205</v>
      </c>
      <c r="B19" s="16">
        <f t="shared" si="0"/>
        <v>1961</v>
      </c>
      <c r="C19" s="17">
        <v>1.57</v>
      </c>
      <c r="D19" s="17">
        <v>1.57</v>
      </c>
      <c r="E19" s="17">
        <v>1.57</v>
      </c>
      <c r="F19" s="17" t="s">
        <v>192</v>
      </c>
      <c r="G19" s="17" t="s">
        <v>192</v>
      </c>
      <c r="H19" s="17" t="s">
        <v>192</v>
      </c>
      <c r="I19" s="17">
        <v>0.15</v>
      </c>
      <c r="J19" s="17">
        <v>0.40477399635</v>
      </c>
      <c r="K19" s="17" t="s">
        <v>192</v>
      </c>
      <c r="L19" s="17" t="s">
        <v>192</v>
      </c>
      <c r="M19" s="17">
        <v>0.48499999999999999</v>
      </c>
      <c r="N19" s="17">
        <v>0.91449999999999998</v>
      </c>
      <c r="O19" s="17">
        <v>0.67658229999999997</v>
      </c>
      <c r="P19" s="17">
        <v>0.95179999999999998</v>
      </c>
      <c r="Q19" s="17">
        <v>0.89250090000000004</v>
      </c>
      <c r="R19" s="17">
        <v>0.97860100000000005</v>
      </c>
      <c r="S19" s="17">
        <v>0.98419959999999995</v>
      </c>
      <c r="T19" s="17">
        <v>269</v>
      </c>
      <c r="U19" s="17" t="s">
        <v>192</v>
      </c>
      <c r="V19" s="17" t="s">
        <v>192</v>
      </c>
      <c r="W19" s="17">
        <v>331</v>
      </c>
      <c r="X19" s="17">
        <v>223</v>
      </c>
      <c r="Y19" s="17" t="s">
        <v>192</v>
      </c>
      <c r="Z19" s="17">
        <v>102</v>
      </c>
      <c r="AA19" s="17">
        <v>278</v>
      </c>
      <c r="AB19" s="17">
        <v>85.4</v>
      </c>
      <c r="AC19" s="17" t="s">
        <v>192</v>
      </c>
      <c r="AD19" s="17" t="s">
        <v>192</v>
      </c>
      <c r="AE19" s="17">
        <v>20.276955512939999</v>
      </c>
      <c r="AF19" s="17">
        <v>43</v>
      </c>
      <c r="AG19" s="17">
        <v>38</v>
      </c>
      <c r="AH19" s="17">
        <v>113.47</v>
      </c>
      <c r="AI19" s="17" t="s">
        <v>192</v>
      </c>
      <c r="AJ19" s="17" t="s">
        <v>192</v>
      </c>
      <c r="AK19" s="17" t="s">
        <v>192</v>
      </c>
      <c r="AL19" s="17" t="s">
        <v>192</v>
      </c>
      <c r="AM19" s="17">
        <v>58.79</v>
      </c>
      <c r="AN19" s="17" t="s">
        <v>192</v>
      </c>
      <c r="AO19" s="17">
        <v>0.127</v>
      </c>
      <c r="AP19" s="17">
        <v>0.1143</v>
      </c>
      <c r="AQ19" s="17">
        <v>0.6371</v>
      </c>
      <c r="AR19" s="17">
        <v>0.30611670552999998</v>
      </c>
      <c r="AS19" s="17" t="s">
        <v>192</v>
      </c>
      <c r="AT19" s="17">
        <v>1.5211878000000001</v>
      </c>
      <c r="AU19" s="17">
        <v>0.124340568</v>
      </c>
      <c r="AV19" s="17">
        <v>0.12786796</v>
      </c>
      <c r="AW19" s="17">
        <v>6.4600000000000005E-2</v>
      </c>
      <c r="AX19" s="17">
        <v>1563.19</v>
      </c>
      <c r="AY19" s="17" t="s">
        <v>192</v>
      </c>
      <c r="AZ19" s="17">
        <v>33.06</v>
      </c>
      <c r="BA19" s="17" t="s">
        <v>192</v>
      </c>
      <c r="BB19" s="17">
        <v>151.97728078764999</v>
      </c>
      <c r="BC19" s="17" t="s">
        <v>192</v>
      </c>
      <c r="BD19" s="17">
        <v>0.66359999999999997</v>
      </c>
      <c r="BE19" s="17" t="s">
        <v>192</v>
      </c>
      <c r="BF19" s="17">
        <v>0.59970000000000001</v>
      </c>
      <c r="BG19" s="17">
        <v>13</v>
      </c>
      <c r="BH19" s="17" t="s">
        <v>193</v>
      </c>
      <c r="BI19" s="17">
        <v>52</v>
      </c>
      <c r="BJ19" s="17">
        <v>42.25</v>
      </c>
      <c r="BK19" s="17">
        <v>30</v>
      </c>
      <c r="BL19" s="17">
        <v>511.47183227539</v>
      </c>
      <c r="BM19" s="17">
        <v>11.02</v>
      </c>
      <c r="BN19" s="17">
        <v>606.71</v>
      </c>
      <c r="BO19" s="17">
        <v>175.9</v>
      </c>
      <c r="BP19" s="17">
        <v>2162.6999999999998</v>
      </c>
      <c r="BQ19" s="17">
        <v>1711</v>
      </c>
      <c r="BR19" s="17">
        <v>218</v>
      </c>
      <c r="BS19" s="17">
        <v>35.25</v>
      </c>
      <c r="BT19" s="17">
        <v>83.5</v>
      </c>
      <c r="BU19" s="17">
        <v>0.91369999999999996</v>
      </c>
    </row>
    <row r="20" spans="1:73" x14ac:dyDescent="0.4">
      <c r="A20" s="18" t="s">
        <v>206</v>
      </c>
      <c r="B20" s="16">
        <f t="shared" si="0"/>
        <v>1961</v>
      </c>
      <c r="C20" s="20">
        <v>1.57</v>
      </c>
      <c r="D20" s="20">
        <v>1.57</v>
      </c>
      <c r="E20" s="20">
        <v>1.57</v>
      </c>
      <c r="F20" s="20" t="s">
        <v>192</v>
      </c>
      <c r="G20" s="20" t="s">
        <v>192</v>
      </c>
      <c r="H20" s="20" t="s">
        <v>192</v>
      </c>
      <c r="I20" s="20">
        <v>0.15</v>
      </c>
      <c r="J20" s="20">
        <v>0.40477399635</v>
      </c>
      <c r="K20" s="20" t="s">
        <v>192</v>
      </c>
      <c r="L20" s="20" t="s">
        <v>192</v>
      </c>
      <c r="M20" s="20">
        <v>0.48809999999999998</v>
      </c>
      <c r="N20" s="20">
        <v>0.91669999999999996</v>
      </c>
      <c r="O20" s="20">
        <v>0.67658229999999997</v>
      </c>
      <c r="P20" s="20">
        <v>0.95179999999999998</v>
      </c>
      <c r="Q20" s="20">
        <v>0.89250090000000004</v>
      </c>
      <c r="R20" s="20">
        <v>0.97860100000000005</v>
      </c>
      <c r="S20" s="20">
        <v>0.98419959999999995</v>
      </c>
      <c r="T20" s="20">
        <v>281</v>
      </c>
      <c r="U20" s="20" t="s">
        <v>192</v>
      </c>
      <c r="V20" s="20" t="s">
        <v>192</v>
      </c>
      <c r="W20" s="20">
        <v>349</v>
      </c>
      <c r="X20" s="20">
        <v>228</v>
      </c>
      <c r="Y20" s="20" t="s">
        <v>192</v>
      </c>
      <c r="Z20" s="20">
        <v>114</v>
      </c>
      <c r="AA20" s="20">
        <v>303</v>
      </c>
      <c r="AB20" s="20">
        <v>94.6</v>
      </c>
      <c r="AC20" s="20" t="s">
        <v>192</v>
      </c>
      <c r="AD20" s="20" t="s">
        <v>192</v>
      </c>
      <c r="AE20" s="20">
        <v>20.531742813849998</v>
      </c>
      <c r="AF20" s="20">
        <v>44</v>
      </c>
      <c r="AG20" s="20">
        <v>39</v>
      </c>
      <c r="AH20" s="20">
        <v>109.52</v>
      </c>
      <c r="AI20" s="20" t="s">
        <v>192</v>
      </c>
      <c r="AJ20" s="20" t="s">
        <v>192</v>
      </c>
      <c r="AK20" s="20" t="s">
        <v>192</v>
      </c>
      <c r="AL20" s="20" t="s">
        <v>192</v>
      </c>
      <c r="AM20" s="20">
        <v>59.16</v>
      </c>
      <c r="AN20" s="20" t="s">
        <v>192</v>
      </c>
      <c r="AO20" s="20">
        <v>0.127</v>
      </c>
      <c r="AP20" s="20">
        <v>0.1116</v>
      </c>
      <c r="AQ20" s="20">
        <v>0.63929999999999998</v>
      </c>
      <c r="AR20" s="20">
        <v>0.30827661225000003</v>
      </c>
      <c r="AS20" s="20" t="s">
        <v>192</v>
      </c>
      <c r="AT20" s="20">
        <v>1.543234</v>
      </c>
      <c r="AU20" s="20">
        <v>0.124340568</v>
      </c>
      <c r="AV20" s="20">
        <v>0.12566334000000001</v>
      </c>
      <c r="AW20" s="20">
        <v>6.2600000000000003E-2</v>
      </c>
      <c r="AX20" s="20">
        <v>1563.19</v>
      </c>
      <c r="AY20" s="20" t="s">
        <v>192</v>
      </c>
      <c r="AZ20" s="20">
        <v>33.06</v>
      </c>
      <c r="BA20" s="20" t="s">
        <v>192</v>
      </c>
      <c r="BB20" s="20">
        <v>151.97728078764999</v>
      </c>
      <c r="BC20" s="20" t="s">
        <v>192</v>
      </c>
      <c r="BD20" s="20">
        <v>0.6784</v>
      </c>
      <c r="BE20" s="20" t="s">
        <v>192</v>
      </c>
      <c r="BF20" s="20">
        <v>0.57540000000000002</v>
      </c>
      <c r="BG20" s="20">
        <v>13</v>
      </c>
      <c r="BH20" s="20" t="s">
        <v>193</v>
      </c>
      <c r="BI20" s="20">
        <v>52</v>
      </c>
      <c r="BJ20" s="20">
        <v>42.25</v>
      </c>
      <c r="BK20" s="20">
        <v>30</v>
      </c>
      <c r="BL20" s="20">
        <v>511.47183227539</v>
      </c>
      <c r="BM20" s="20">
        <v>11.02</v>
      </c>
      <c r="BN20" s="20">
        <v>616.63</v>
      </c>
      <c r="BO20" s="20">
        <v>179.9</v>
      </c>
      <c r="BP20" s="20">
        <v>2187</v>
      </c>
      <c r="BQ20" s="20">
        <v>1711</v>
      </c>
      <c r="BR20" s="20">
        <v>228.2</v>
      </c>
      <c r="BS20" s="20">
        <v>35.25</v>
      </c>
      <c r="BT20" s="20">
        <v>83.5</v>
      </c>
      <c r="BU20" s="20">
        <v>0.91369999999999996</v>
      </c>
    </row>
    <row r="21" spans="1:73" x14ac:dyDescent="0.4">
      <c r="A21" s="16" t="s">
        <v>207</v>
      </c>
      <c r="B21" s="16">
        <f t="shared" si="0"/>
        <v>1961</v>
      </c>
      <c r="C21" s="17">
        <v>1.57</v>
      </c>
      <c r="D21" s="17">
        <v>1.57</v>
      </c>
      <c r="E21" s="17">
        <v>1.57</v>
      </c>
      <c r="F21" s="17" t="s">
        <v>192</v>
      </c>
      <c r="G21" s="17" t="s">
        <v>192</v>
      </c>
      <c r="H21" s="17" t="s">
        <v>192</v>
      </c>
      <c r="I21" s="17">
        <v>0.15</v>
      </c>
      <c r="J21" s="17">
        <v>0.40477399635</v>
      </c>
      <c r="K21" s="17" t="s">
        <v>192</v>
      </c>
      <c r="L21" s="17" t="s">
        <v>192</v>
      </c>
      <c r="M21" s="17">
        <v>0.45810000000000001</v>
      </c>
      <c r="N21" s="17">
        <v>0.91049999999999998</v>
      </c>
      <c r="O21" s="17">
        <v>0.66842539999999995</v>
      </c>
      <c r="P21" s="17">
        <v>0.95179999999999998</v>
      </c>
      <c r="Q21" s="17">
        <v>0.89250090000000004</v>
      </c>
      <c r="R21" s="17">
        <v>0.97860100000000005</v>
      </c>
      <c r="S21" s="17">
        <v>0.98419959999999995</v>
      </c>
      <c r="T21" s="17">
        <v>276</v>
      </c>
      <c r="U21" s="17" t="s">
        <v>192</v>
      </c>
      <c r="V21" s="17" t="s">
        <v>192</v>
      </c>
      <c r="W21" s="17">
        <v>373</v>
      </c>
      <c r="X21" s="17">
        <v>231</v>
      </c>
      <c r="Y21" s="17" t="s">
        <v>192</v>
      </c>
      <c r="Z21" s="17">
        <v>121</v>
      </c>
      <c r="AA21" s="17">
        <v>311</v>
      </c>
      <c r="AB21" s="17">
        <v>98.5</v>
      </c>
      <c r="AC21" s="17" t="s">
        <v>192</v>
      </c>
      <c r="AD21" s="17" t="s">
        <v>192</v>
      </c>
      <c r="AE21" s="17">
        <v>20.387849192800001</v>
      </c>
      <c r="AF21" s="17">
        <v>44</v>
      </c>
      <c r="AG21" s="17">
        <v>39</v>
      </c>
      <c r="AH21" s="17">
        <v>117.65</v>
      </c>
      <c r="AI21" s="17" t="s">
        <v>192</v>
      </c>
      <c r="AJ21" s="17" t="s">
        <v>192</v>
      </c>
      <c r="AK21" s="17" t="s">
        <v>192</v>
      </c>
      <c r="AL21" s="17" t="s">
        <v>192</v>
      </c>
      <c r="AM21" s="17">
        <v>58.05</v>
      </c>
      <c r="AN21" s="17" t="s">
        <v>192</v>
      </c>
      <c r="AO21" s="17">
        <v>0.14308000000000001</v>
      </c>
      <c r="AP21" s="17">
        <v>0.12379999999999999</v>
      </c>
      <c r="AQ21" s="17">
        <v>0.78259999999999996</v>
      </c>
      <c r="AR21" s="17">
        <v>0.30963119519999999</v>
      </c>
      <c r="AS21" s="17" t="s">
        <v>192</v>
      </c>
      <c r="AT21" s="17">
        <v>1.5211878000000001</v>
      </c>
      <c r="AU21" s="17">
        <v>0.124340568</v>
      </c>
      <c r="AV21" s="17">
        <v>0.12345871999999999</v>
      </c>
      <c r="AW21" s="17">
        <v>6.2600000000000003E-2</v>
      </c>
      <c r="AX21" s="17">
        <v>1563.19</v>
      </c>
      <c r="AY21" s="17" t="s">
        <v>192</v>
      </c>
      <c r="AZ21" s="17">
        <v>33.06</v>
      </c>
      <c r="BA21" s="17" t="s">
        <v>192</v>
      </c>
      <c r="BB21" s="17">
        <v>151.97728078764999</v>
      </c>
      <c r="BC21" s="17" t="s">
        <v>192</v>
      </c>
      <c r="BD21" s="17">
        <v>0.67479999999999996</v>
      </c>
      <c r="BE21" s="17" t="s">
        <v>192</v>
      </c>
      <c r="BF21" s="17">
        <v>0.61509999999999998</v>
      </c>
      <c r="BG21" s="17">
        <v>13</v>
      </c>
      <c r="BH21" s="17" t="s">
        <v>193</v>
      </c>
      <c r="BI21" s="17">
        <v>52</v>
      </c>
      <c r="BJ21" s="17">
        <v>42.25</v>
      </c>
      <c r="BK21" s="17">
        <v>30</v>
      </c>
      <c r="BL21" s="17">
        <v>511.47183227539</v>
      </c>
      <c r="BM21" s="17">
        <v>11.02</v>
      </c>
      <c r="BN21" s="17">
        <v>621.26</v>
      </c>
      <c r="BO21" s="17">
        <v>181.7</v>
      </c>
      <c r="BP21" s="17">
        <v>2248.6999999999998</v>
      </c>
      <c r="BQ21" s="17">
        <v>1711</v>
      </c>
      <c r="BR21" s="17">
        <v>233.2</v>
      </c>
      <c r="BS21" s="17">
        <v>35.25</v>
      </c>
      <c r="BT21" s="17">
        <v>83.5</v>
      </c>
      <c r="BU21" s="17">
        <v>0.91369999999999996</v>
      </c>
    </row>
    <row r="22" spans="1:73" x14ac:dyDescent="0.4">
      <c r="A22" s="18" t="s">
        <v>208</v>
      </c>
      <c r="B22" s="16">
        <f t="shared" si="0"/>
        <v>1961</v>
      </c>
      <c r="C22" s="20">
        <v>1.57</v>
      </c>
      <c r="D22" s="20">
        <v>1.57</v>
      </c>
      <c r="E22" s="20">
        <v>1.57</v>
      </c>
      <c r="F22" s="20" t="s">
        <v>192</v>
      </c>
      <c r="G22" s="20" t="s">
        <v>192</v>
      </c>
      <c r="H22" s="20" t="s">
        <v>192</v>
      </c>
      <c r="I22" s="20">
        <v>0.15</v>
      </c>
      <c r="J22" s="20">
        <v>0.40477399635</v>
      </c>
      <c r="K22" s="20" t="s">
        <v>192</v>
      </c>
      <c r="L22" s="20" t="s">
        <v>192</v>
      </c>
      <c r="M22" s="20">
        <v>0.43540000000000001</v>
      </c>
      <c r="N22" s="20">
        <v>0.90169999999999995</v>
      </c>
      <c r="O22" s="20">
        <v>0.66445719999999997</v>
      </c>
      <c r="P22" s="20">
        <v>0.95179999999999998</v>
      </c>
      <c r="Q22" s="20">
        <v>0.89250090000000004</v>
      </c>
      <c r="R22" s="20">
        <v>0.97860100000000005</v>
      </c>
      <c r="S22" s="20">
        <v>0.98419959999999995</v>
      </c>
      <c r="T22" s="20">
        <v>269</v>
      </c>
      <c r="U22" s="20" t="s">
        <v>192</v>
      </c>
      <c r="V22" s="20" t="s">
        <v>192</v>
      </c>
      <c r="W22" s="20">
        <v>369</v>
      </c>
      <c r="X22" s="20">
        <v>233</v>
      </c>
      <c r="Y22" s="20" t="s">
        <v>192</v>
      </c>
      <c r="Z22" s="20">
        <v>129</v>
      </c>
      <c r="AA22" s="20">
        <v>322</v>
      </c>
      <c r="AB22" s="20">
        <v>110.7</v>
      </c>
      <c r="AC22" s="20" t="s">
        <v>192</v>
      </c>
      <c r="AD22" s="20" t="s">
        <v>192</v>
      </c>
      <c r="AE22" s="20">
        <v>20.142683211790001</v>
      </c>
      <c r="AF22" s="20">
        <v>43</v>
      </c>
      <c r="AG22" s="20">
        <v>38</v>
      </c>
      <c r="AH22" s="20">
        <v>115.17</v>
      </c>
      <c r="AI22" s="20" t="s">
        <v>192</v>
      </c>
      <c r="AJ22" s="20" t="s">
        <v>192</v>
      </c>
      <c r="AK22" s="20" t="s">
        <v>192</v>
      </c>
      <c r="AL22" s="20" t="s">
        <v>192</v>
      </c>
      <c r="AM22" s="20">
        <v>57.32</v>
      </c>
      <c r="AN22" s="20" t="s">
        <v>192</v>
      </c>
      <c r="AO22" s="20">
        <v>0.14308000000000001</v>
      </c>
      <c r="AP22" s="20">
        <v>0.1293</v>
      </c>
      <c r="AQ22" s="20">
        <v>0.70989999999999998</v>
      </c>
      <c r="AR22" s="20">
        <v>0.31200864933</v>
      </c>
      <c r="AS22" s="20" t="s">
        <v>192</v>
      </c>
      <c r="AT22" s="20">
        <v>1.5211878000000001</v>
      </c>
      <c r="AU22" s="20">
        <v>0.124340568</v>
      </c>
      <c r="AV22" s="20">
        <v>0.12345871999999999</v>
      </c>
      <c r="AW22" s="20">
        <v>6.6799999999999998E-2</v>
      </c>
      <c r="AX22" s="20">
        <v>1563.19</v>
      </c>
      <c r="AY22" s="20" t="s">
        <v>192</v>
      </c>
      <c r="AZ22" s="20">
        <v>33.06</v>
      </c>
      <c r="BA22" s="20" t="s">
        <v>192</v>
      </c>
      <c r="BB22" s="20">
        <v>151.97728078764999</v>
      </c>
      <c r="BC22" s="20" t="s">
        <v>192</v>
      </c>
      <c r="BD22" s="20">
        <v>0.67259999999999998</v>
      </c>
      <c r="BE22" s="20" t="s">
        <v>192</v>
      </c>
      <c r="BF22" s="20">
        <v>0.63929999999999998</v>
      </c>
      <c r="BG22" s="20">
        <v>13</v>
      </c>
      <c r="BH22" s="20" t="s">
        <v>193</v>
      </c>
      <c r="BI22" s="20">
        <v>52</v>
      </c>
      <c r="BJ22" s="20">
        <v>42.25</v>
      </c>
      <c r="BK22" s="20">
        <v>30</v>
      </c>
      <c r="BL22" s="20">
        <v>511.47183227539</v>
      </c>
      <c r="BM22" s="20">
        <v>11.02</v>
      </c>
      <c r="BN22" s="20">
        <v>631.84</v>
      </c>
      <c r="BO22" s="20">
        <v>185</v>
      </c>
      <c r="BP22" s="20">
        <v>2308.1999999999998</v>
      </c>
      <c r="BQ22" s="20">
        <v>1711</v>
      </c>
      <c r="BR22" s="20">
        <v>231.3</v>
      </c>
      <c r="BS22" s="20">
        <v>35.25</v>
      </c>
      <c r="BT22" s="20">
        <v>83.5</v>
      </c>
      <c r="BU22" s="20">
        <v>0.91369999999999996</v>
      </c>
    </row>
    <row r="23" spans="1:73" x14ac:dyDescent="0.4">
      <c r="A23" s="16" t="s">
        <v>209</v>
      </c>
      <c r="B23" s="16">
        <f t="shared" si="0"/>
        <v>1961</v>
      </c>
      <c r="C23" s="17">
        <v>1.57</v>
      </c>
      <c r="D23" s="17">
        <v>1.57</v>
      </c>
      <c r="E23" s="17">
        <v>1.57</v>
      </c>
      <c r="F23" s="17" t="s">
        <v>192</v>
      </c>
      <c r="G23" s="17" t="s">
        <v>192</v>
      </c>
      <c r="H23" s="17" t="s">
        <v>192</v>
      </c>
      <c r="I23" s="17">
        <v>0.15</v>
      </c>
      <c r="J23" s="17">
        <v>0.40477399635</v>
      </c>
      <c r="K23" s="17" t="s">
        <v>192</v>
      </c>
      <c r="L23" s="17" t="s">
        <v>192</v>
      </c>
      <c r="M23" s="17">
        <v>0.48480000000000001</v>
      </c>
      <c r="N23" s="17">
        <v>0.89290000000000003</v>
      </c>
      <c r="O23" s="17">
        <v>0.66225259999999997</v>
      </c>
      <c r="P23" s="17">
        <v>0.95179999999999998</v>
      </c>
      <c r="Q23" s="17">
        <v>0.89250090000000004</v>
      </c>
      <c r="R23" s="17">
        <v>0.97860100000000005</v>
      </c>
      <c r="S23" s="17">
        <v>0.98419959999999995</v>
      </c>
      <c r="T23" s="17">
        <v>258</v>
      </c>
      <c r="U23" s="17" t="s">
        <v>192</v>
      </c>
      <c r="V23" s="17" t="s">
        <v>192</v>
      </c>
      <c r="W23" s="17">
        <v>352</v>
      </c>
      <c r="X23" s="17">
        <v>234</v>
      </c>
      <c r="Y23" s="17" t="s">
        <v>192</v>
      </c>
      <c r="Z23" s="17">
        <v>122</v>
      </c>
      <c r="AA23" s="17">
        <v>314</v>
      </c>
      <c r="AB23" s="17">
        <v>109.1</v>
      </c>
      <c r="AC23" s="17" t="s">
        <v>192</v>
      </c>
      <c r="AD23" s="17" t="s">
        <v>192</v>
      </c>
      <c r="AE23" s="17">
        <v>20.25290293794</v>
      </c>
      <c r="AF23" s="17">
        <v>45</v>
      </c>
      <c r="AG23" s="17">
        <v>42</v>
      </c>
      <c r="AH23" s="17">
        <v>119.42</v>
      </c>
      <c r="AI23" s="17" t="s">
        <v>192</v>
      </c>
      <c r="AJ23" s="17" t="s">
        <v>192</v>
      </c>
      <c r="AK23" s="17" t="s">
        <v>192</v>
      </c>
      <c r="AL23" s="17" t="s">
        <v>192</v>
      </c>
      <c r="AM23" s="17">
        <v>55.85</v>
      </c>
      <c r="AN23" s="17" t="s">
        <v>192</v>
      </c>
      <c r="AO23" s="17">
        <v>0.129</v>
      </c>
      <c r="AP23" s="17">
        <v>0.1293</v>
      </c>
      <c r="AQ23" s="17">
        <v>0.6371</v>
      </c>
      <c r="AR23" s="17">
        <v>0.31264425820000002</v>
      </c>
      <c r="AS23" s="17" t="s">
        <v>192</v>
      </c>
      <c r="AT23" s="17">
        <v>1.4991416</v>
      </c>
      <c r="AU23" s="17">
        <v>0.124340568</v>
      </c>
      <c r="AV23" s="17">
        <v>0.13007257999999999</v>
      </c>
      <c r="AW23" s="17">
        <v>7.0300000000000001E-2</v>
      </c>
      <c r="AX23" s="17">
        <v>1563.19</v>
      </c>
      <c r="AY23" s="17" t="s">
        <v>192</v>
      </c>
      <c r="AZ23" s="17">
        <v>33.06</v>
      </c>
      <c r="BA23" s="17" t="s">
        <v>192</v>
      </c>
      <c r="BB23" s="17">
        <v>151.97728078764999</v>
      </c>
      <c r="BC23" s="17" t="s">
        <v>192</v>
      </c>
      <c r="BD23" s="17">
        <v>0.67810000000000004</v>
      </c>
      <c r="BE23" s="17" t="s">
        <v>192</v>
      </c>
      <c r="BF23" s="17">
        <v>0.64370000000000005</v>
      </c>
      <c r="BG23" s="17">
        <v>13</v>
      </c>
      <c r="BH23" s="17" t="s">
        <v>193</v>
      </c>
      <c r="BI23" s="17">
        <v>52</v>
      </c>
      <c r="BJ23" s="17">
        <v>42.25</v>
      </c>
      <c r="BK23" s="17">
        <v>30</v>
      </c>
      <c r="BL23" s="17">
        <v>511.47183227539</v>
      </c>
      <c r="BM23" s="17">
        <v>11.02</v>
      </c>
      <c r="BN23" s="17">
        <v>668.44</v>
      </c>
      <c r="BO23" s="17">
        <v>183.6</v>
      </c>
      <c r="BP23" s="17">
        <v>2376.6</v>
      </c>
      <c r="BQ23" s="17">
        <v>1711</v>
      </c>
      <c r="BR23" s="17">
        <v>227.1</v>
      </c>
      <c r="BS23" s="17">
        <v>35.25</v>
      </c>
      <c r="BT23" s="17">
        <v>83.5</v>
      </c>
      <c r="BU23" s="17">
        <v>0.91369999999999996</v>
      </c>
    </row>
    <row r="24" spans="1:73" x14ac:dyDescent="0.4">
      <c r="A24" s="18" t="s">
        <v>210</v>
      </c>
      <c r="B24" s="16">
        <f t="shared" si="0"/>
        <v>1961</v>
      </c>
      <c r="C24" s="20">
        <v>1.57</v>
      </c>
      <c r="D24" s="20">
        <v>1.57</v>
      </c>
      <c r="E24" s="20">
        <v>1.57</v>
      </c>
      <c r="F24" s="20" t="s">
        <v>192</v>
      </c>
      <c r="G24" s="20" t="s">
        <v>192</v>
      </c>
      <c r="H24" s="20" t="s">
        <v>192</v>
      </c>
      <c r="I24" s="20">
        <v>0.15</v>
      </c>
      <c r="J24" s="20">
        <v>0.40477399635</v>
      </c>
      <c r="K24" s="20" t="s">
        <v>192</v>
      </c>
      <c r="L24" s="20" t="s">
        <v>192</v>
      </c>
      <c r="M24" s="20">
        <v>0.49070000000000003</v>
      </c>
      <c r="N24" s="20">
        <v>0.8891</v>
      </c>
      <c r="O24" s="20">
        <v>0.66644119999999996</v>
      </c>
      <c r="P24" s="20">
        <v>0.95179999999999998</v>
      </c>
      <c r="Q24" s="20">
        <v>0.89250090000000004</v>
      </c>
      <c r="R24" s="20">
        <v>0.97860100000000005</v>
      </c>
      <c r="S24" s="20">
        <v>0.98419959999999995</v>
      </c>
      <c r="T24" s="20">
        <v>243</v>
      </c>
      <c r="U24" s="20" t="s">
        <v>192</v>
      </c>
      <c r="V24" s="20" t="s">
        <v>192</v>
      </c>
      <c r="W24" s="20">
        <v>330</v>
      </c>
      <c r="X24" s="20">
        <v>233</v>
      </c>
      <c r="Y24" s="20" t="s">
        <v>192</v>
      </c>
      <c r="Z24" s="20">
        <v>114</v>
      </c>
      <c r="AA24" s="20">
        <v>295</v>
      </c>
      <c r="AB24" s="20">
        <v>98.5</v>
      </c>
      <c r="AC24" s="20" t="s">
        <v>192</v>
      </c>
      <c r="AD24" s="20" t="s">
        <v>192</v>
      </c>
      <c r="AE24" s="20">
        <v>19.884612191519999</v>
      </c>
      <c r="AF24" s="20">
        <v>44</v>
      </c>
      <c r="AG24" s="20">
        <v>45</v>
      </c>
      <c r="AH24" s="20">
        <v>121.4</v>
      </c>
      <c r="AI24" s="20" t="s">
        <v>192</v>
      </c>
      <c r="AJ24" s="20" t="s">
        <v>192</v>
      </c>
      <c r="AK24" s="20" t="s">
        <v>192</v>
      </c>
      <c r="AL24" s="20" t="s">
        <v>192</v>
      </c>
      <c r="AM24" s="20">
        <v>54.38</v>
      </c>
      <c r="AN24" s="20" t="s">
        <v>192</v>
      </c>
      <c r="AO24" s="20">
        <v>0.121</v>
      </c>
      <c r="AP24" s="20">
        <v>0.19320000000000001</v>
      </c>
      <c r="AQ24" s="20">
        <v>0.67679999999999996</v>
      </c>
      <c r="AR24" s="20">
        <v>0.31210954492999998</v>
      </c>
      <c r="AS24" s="20" t="s">
        <v>192</v>
      </c>
      <c r="AT24" s="20">
        <v>1.5211878000000001</v>
      </c>
      <c r="AU24" s="20">
        <v>0.124340568</v>
      </c>
      <c r="AV24" s="20">
        <v>0.13007257999999999</v>
      </c>
      <c r="AW24" s="20">
        <v>6.5500000000000003E-2</v>
      </c>
      <c r="AX24" s="20">
        <v>1563.19</v>
      </c>
      <c r="AY24" s="20" t="s">
        <v>192</v>
      </c>
      <c r="AZ24" s="20">
        <v>33.06</v>
      </c>
      <c r="BA24" s="20" t="s">
        <v>192</v>
      </c>
      <c r="BB24" s="20">
        <v>151.97728078764999</v>
      </c>
      <c r="BC24" s="20" t="s">
        <v>192</v>
      </c>
      <c r="BD24" s="20">
        <v>0.6764</v>
      </c>
      <c r="BE24" s="20" t="s">
        <v>192</v>
      </c>
      <c r="BF24" s="20">
        <v>0.60629999999999995</v>
      </c>
      <c r="BG24" s="20">
        <v>13</v>
      </c>
      <c r="BH24" s="20" t="s">
        <v>193</v>
      </c>
      <c r="BI24" s="20">
        <v>52</v>
      </c>
      <c r="BJ24" s="20">
        <v>42.25</v>
      </c>
      <c r="BK24" s="20">
        <v>30</v>
      </c>
      <c r="BL24" s="20">
        <v>511.47183227539</v>
      </c>
      <c r="BM24" s="20">
        <v>11.02</v>
      </c>
      <c r="BN24" s="20">
        <v>652.12</v>
      </c>
      <c r="BO24" s="20">
        <v>178.4</v>
      </c>
      <c r="BP24" s="20">
        <v>2467</v>
      </c>
      <c r="BQ24" s="20">
        <v>1711</v>
      </c>
      <c r="BR24" s="20">
        <v>217.8</v>
      </c>
      <c r="BS24" s="20">
        <v>35.25</v>
      </c>
      <c r="BT24" s="20">
        <v>83.5</v>
      </c>
      <c r="BU24" s="20">
        <v>0.91369999999999996</v>
      </c>
    </row>
    <row r="25" spans="1:73" x14ac:dyDescent="0.4">
      <c r="A25" s="16" t="s">
        <v>211</v>
      </c>
      <c r="B25" s="16">
        <f t="shared" si="0"/>
        <v>1961</v>
      </c>
      <c r="C25" s="17">
        <v>1.57</v>
      </c>
      <c r="D25" s="17">
        <v>1.57</v>
      </c>
      <c r="E25" s="17">
        <v>1.57</v>
      </c>
      <c r="F25" s="17" t="s">
        <v>192</v>
      </c>
      <c r="G25" s="17" t="s">
        <v>192</v>
      </c>
      <c r="H25" s="17" t="s">
        <v>192</v>
      </c>
      <c r="I25" s="17">
        <v>0.15</v>
      </c>
      <c r="J25" s="17">
        <v>0.40477399635</v>
      </c>
      <c r="K25" s="17" t="s">
        <v>192</v>
      </c>
      <c r="L25" s="17" t="s">
        <v>192</v>
      </c>
      <c r="M25" s="17">
        <v>0.4753</v>
      </c>
      <c r="N25" s="17">
        <v>0.89290000000000003</v>
      </c>
      <c r="O25" s="17">
        <v>0.66842539999999995</v>
      </c>
      <c r="P25" s="17">
        <v>0.95179999999999998</v>
      </c>
      <c r="Q25" s="17">
        <v>0.89250090000000004</v>
      </c>
      <c r="R25" s="17">
        <v>0.97860100000000005</v>
      </c>
      <c r="S25" s="17">
        <v>0.98419959999999995</v>
      </c>
      <c r="T25" s="17">
        <v>245</v>
      </c>
      <c r="U25" s="17" t="s">
        <v>192</v>
      </c>
      <c r="V25" s="17" t="s">
        <v>192</v>
      </c>
      <c r="W25" s="17">
        <v>328</v>
      </c>
      <c r="X25" s="17">
        <v>229</v>
      </c>
      <c r="Y25" s="17" t="s">
        <v>192</v>
      </c>
      <c r="Z25" s="17">
        <v>112</v>
      </c>
      <c r="AA25" s="17">
        <v>282</v>
      </c>
      <c r="AB25" s="17">
        <v>99.9</v>
      </c>
      <c r="AC25" s="17" t="s">
        <v>192</v>
      </c>
      <c r="AD25" s="17" t="s">
        <v>192</v>
      </c>
      <c r="AE25" s="17">
        <v>20.443309274600001</v>
      </c>
      <c r="AF25" s="17">
        <v>45</v>
      </c>
      <c r="AG25" s="17">
        <v>45</v>
      </c>
      <c r="AH25" s="17">
        <v>123.41</v>
      </c>
      <c r="AI25" s="17" t="s">
        <v>192</v>
      </c>
      <c r="AJ25" s="17" t="s">
        <v>192</v>
      </c>
      <c r="AK25" s="17" t="s">
        <v>192</v>
      </c>
      <c r="AL25" s="17" t="s">
        <v>192</v>
      </c>
      <c r="AM25" s="17">
        <v>56.59</v>
      </c>
      <c r="AN25" s="17" t="s">
        <v>192</v>
      </c>
      <c r="AO25" s="17">
        <v>0.13200000000000001</v>
      </c>
      <c r="AP25" s="17">
        <v>0.13300000000000001</v>
      </c>
      <c r="AQ25" s="17">
        <v>0.66800000000000004</v>
      </c>
      <c r="AR25" s="17">
        <v>0.31312891829</v>
      </c>
      <c r="AS25" s="17" t="s">
        <v>192</v>
      </c>
      <c r="AT25" s="17">
        <v>1.5652801999999999</v>
      </c>
      <c r="AU25" s="17">
        <v>0.124340568</v>
      </c>
      <c r="AV25" s="17">
        <v>0.12786796</v>
      </c>
      <c r="AW25" s="17">
        <v>6.0900000000000003E-2</v>
      </c>
      <c r="AX25" s="17">
        <v>1563.19</v>
      </c>
      <c r="AY25" s="17" t="s">
        <v>192</v>
      </c>
      <c r="AZ25" s="17">
        <v>33.06</v>
      </c>
      <c r="BA25" s="17" t="s">
        <v>192</v>
      </c>
      <c r="BB25" s="17">
        <v>151.97728078764999</v>
      </c>
      <c r="BC25" s="17" t="s">
        <v>192</v>
      </c>
      <c r="BD25" s="17">
        <v>0.67569999999999997</v>
      </c>
      <c r="BE25" s="17" t="s">
        <v>192</v>
      </c>
      <c r="BF25" s="17">
        <v>0.60850000000000004</v>
      </c>
      <c r="BG25" s="17">
        <v>13</v>
      </c>
      <c r="BH25" s="17" t="s">
        <v>193</v>
      </c>
      <c r="BI25" s="17">
        <v>52</v>
      </c>
      <c r="BJ25" s="17">
        <v>42.25</v>
      </c>
      <c r="BK25" s="17">
        <v>30</v>
      </c>
      <c r="BL25" s="17">
        <v>511.47183227539</v>
      </c>
      <c r="BM25" s="17">
        <v>11.02</v>
      </c>
      <c r="BN25" s="17">
        <v>633.39</v>
      </c>
      <c r="BO25" s="17">
        <v>178.8</v>
      </c>
      <c r="BP25" s="17">
        <v>2519.9</v>
      </c>
      <c r="BQ25" s="17">
        <v>1711</v>
      </c>
      <c r="BR25" s="17">
        <v>214.7</v>
      </c>
      <c r="BS25" s="17">
        <v>35.25</v>
      </c>
      <c r="BT25" s="17">
        <v>83.5</v>
      </c>
      <c r="BU25" s="17">
        <v>0.91369999999999996</v>
      </c>
    </row>
    <row r="26" spans="1:73" x14ac:dyDescent="0.4">
      <c r="A26" s="18" t="s">
        <v>212</v>
      </c>
      <c r="B26" s="16">
        <f t="shared" si="0"/>
        <v>1961</v>
      </c>
      <c r="C26" s="20">
        <v>1.57</v>
      </c>
      <c r="D26" s="20">
        <v>1.57</v>
      </c>
      <c r="E26" s="20">
        <v>1.57</v>
      </c>
      <c r="F26" s="20" t="s">
        <v>192</v>
      </c>
      <c r="G26" s="20" t="s">
        <v>192</v>
      </c>
      <c r="H26" s="20" t="s">
        <v>192</v>
      </c>
      <c r="I26" s="20">
        <v>0.15</v>
      </c>
      <c r="J26" s="20">
        <v>0.40477399635</v>
      </c>
      <c r="K26" s="20" t="s">
        <v>192</v>
      </c>
      <c r="L26" s="20" t="s">
        <v>192</v>
      </c>
      <c r="M26" s="20">
        <v>0.47949999999999998</v>
      </c>
      <c r="N26" s="20">
        <v>0.89349999999999996</v>
      </c>
      <c r="O26" s="20">
        <v>0.66842539999999995</v>
      </c>
      <c r="P26" s="20">
        <v>0.95179999999999998</v>
      </c>
      <c r="Q26" s="20">
        <v>0.89250090000000004</v>
      </c>
      <c r="R26" s="20">
        <v>0.97860100000000005</v>
      </c>
      <c r="S26" s="20">
        <v>0.98419959999999995</v>
      </c>
      <c r="T26" s="20">
        <v>248</v>
      </c>
      <c r="U26" s="20" t="s">
        <v>192</v>
      </c>
      <c r="V26" s="20" t="s">
        <v>192</v>
      </c>
      <c r="W26" s="20">
        <v>321</v>
      </c>
      <c r="X26" s="20">
        <v>226</v>
      </c>
      <c r="Y26" s="20" t="s">
        <v>192</v>
      </c>
      <c r="Z26" s="20">
        <v>101</v>
      </c>
      <c r="AA26" s="20">
        <v>276</v>
      </c>
      <c r="AB26" s="20">
        <v>102.5</v>
      </c>
      <c r="AC26" s="20" t="s">
        <v>192</v>
      </c>
      <c r="AD26" s="20" t="s">
        <v>192</v>
      </c>
      <c r="AE26" s="20">
        <v>20.67747910456</v>
      </c>
      <c r="AF26" s="20">
        <v>44</v>
      </c>
      <c r="AG26" s="20">
        <v>44</v>
      </c>
      <c r="AH26" s="20">
        <v>119.63</v>
      </c>
      <c r="AI26" s="20" t="s">
        <v>192</v>
      </c>
      <c r="AJ26" s="20" t="s">
        <v>192</v>
      </c>
      <c r="AK26" s="20" t="s">
        <v>192</v>
      </c>
      <c r="AL26" s="20" t="s">
        <v>192</v>
      </c>
      <c r="AM26" s="20">
        <v>58.79</v>
      </c>
      <c r="AN26" s="20" t="s">
        <v>192</v>
      </c>
      <c r="AO26" s="20">
        <v>0.13200000000000001</v>
      </c>
      <c r="AP26" s="20">
        <v>0.13300000000000001</v>
      </c>
      <c r="AQ26" s="20">
        <v>0.69450000000000001</v>
      </c>
      <c r="AR26" s="20">
        <v>0.31430717108</v>
      </c>
      <c r="AS26" s="20" t="s">
        <v>192</v>
      </c>
      <c r="AT26" s="20">
        <v>1.8077884</v>
      </c>
      <c r="AU26" s="20">
        <v>0.124340568</v>
      </c>
      <c r="AV26" s="20">
        <v>0.1212541</v>
      </c>
      <c r="AW26" s="20">
        <v>5.3600000000000002E-2</v>
      </c>
      <c r="AX26" s="20">
        <v>1563.19</v>
      </c>
      <c r="AY26" s="20" t="s">
        <v>192</v>
      </c>
      <c r="AZ26" s="20">
        <v>33.06</v>
      </c>
      <c r="BA26" s="20" t="s">
        <v>192</v>
      </c>
      <c r="BB26" s="20">
        <v>151.97728078764999</v>
      </c>
      <c r="BC26" s="20" t="s">
        <v>192</v>
      </c>
      <c r="BD26" s="20">
        <v>0.67169999999999996</v>
      </c>
      <c r="BE26" s="20" t="s">
        <v>192</v>
      </c>
      <c r="BF26" s="20">
        <v>0.61509999999999998</v>
      </c>
      <c r="BG26" s="20">
        <v>13</v>
      </c>
      <c r="BH26" s="20" t="s">
        <v>193</v>
      </c>
      <c r="BI26" s="20">
        <v>52</v>
      </c>
      <c r="BJ26" s="20">
        <v>42.25</v>
      </c>
      <c r="BK26" s="20">
        <v>30</v>
      </c>
      <c r="BL26" s="20">
        <v>511.47183227539</v>
      </c>
      <c r="BM26" s="20">
        <v>11.02</v>
      </c>
      <c r="BN26" s="20">
        <v>636.47</v>
      </c>
      <c r="BO26" s="20">
        <v>178.4</v>
      </c>
      <c r="BP26" s="20">
        <v>2605.9</v>
      </c>
      <c r="BQ26" s="20">
        <v>1711</v>
      </c>
      <c r="BR26" s="20">
        <v>210.8</v>
      </c>
      <c r="BS26" s="20">
        <v>35.25</v>
      </c>
      <c r="BT26" s="20">
        <v>83.5</v>
      </c>
      <c r="BU26" s="20">
        <v>0.91369999999999996</v>
      </c>
    </row>
    <row r="27" spans="1:73" x14ac:dyDescent="0.4">
      <c r="A27" s="16" t="s">
        <v>213</v>
      </c>
      <c r="B27" s="16">
        <f t="shared" si="0"/>
        <v>1961</v>
      </c>
      <c r="C27" s="17">
        <v>1.57</v>
      </c>
      <c r="D27" s="17">
        <v>1.57</v>
      </c>
      <c r="E27" s="17">
        <v>1.57</v>
      </c>
      <c r="F27" s="17" t="s">
        <v>192</v>
      </c>
      <c r="G27" s="17" t="s">
        <v>192</v>
      </c>
      <c r="H27" s="17" t="s">
        <v>192</v>
      </c>
      <c r="I27" s="17">
        <v>0.15</v>
      </c>
      <c r="J27" s="17">
        <v>0.40477399635</v>
      </c>
      <c r="K27" s="17" t="s">
        <v>192</v>
      </c>
      <c r="L27" s="17" t="s">
        <v>192</v>
      </c>
      <c r="M27" s="17">
        <v>0.46500000000000002</v>
      </c>
      <c r="N27" s="17">
        <v>0.8891</v>
      </c>
      <c r="O27" s="17">
        <v>0.67239360000000004</v>
      </c>
      <c r="P27" s="17">
        <v>0.95179999999999998</v>
      </c>
      <c r="Q27" s="17">
        <v>0.89250090000000004</v>
      </c>
      <c r="R27" s="17">
        <v>0.97860100000000005</v>
      </c>
      <c r="S27" s="17">
        <v>0.98419959999999995</v>
      </c>
      <c r="T27" s="17">
        <v>243</v>
      </c>
      <c r="U27" s="17" t="s">
        <v>192</v>
      </c>
      <c r="V27" s="17" t="s">
        <v>192</v>
      </c>
      <c r="W27" s="17">
        <v>301</v>
      </c>
      <c r="X27" s="17">
        <v>226</v>
      </c>
      <c r="Y27" s="17" t="s">
        <v>192</v>
      </c>
      <c r="Z27" s="17">
        <v>98</v>
      </c>
      <c r="AA27" s="17">
        <v>267</v>
      </c>
      <c r="AB27" s="17">
        <v>92</v>
      </c>
      <c r="AC27" s="17" t="s">
        <v>192</v>
      </c>
      <c r="AD27" s="17" t="s">
        <v>192</v>
      </c>
      <c r="AE27" s="17">
        <v>20.72334962931</v>
      </c>
      <c r="AF27" s="17">
        <v>43</v>
      </c>
      <c r="AG27" s="17">
        <v>45</v>
      </c>
      <c r="AH27" s="17">
        <v>118.99</v>
      </c>
      <c r="AI27" s="17" t="s">
        <v>192</v>
      </c>
      <c r="AJ27" s="17" t="s">
        <v>192</v>
      </c>
      <c r="AK27" s="17" t="s">
        <v>192</v>
      </c>
      <c r="AL27" s="17" t="s">
        <v>192</v>
      </c>
      <c r="AM27" s="17">
        <v>59.89</v>
      </c>
      <c r="AN27" s="17" t="s">
        <v>192</v>
      </c>
      <c r="AO27" s="17">
        <v>0.1459</v>
      </c>
      <c r="AP27" s="17">
        <v>0.13300000000000001</v>
      </c>
      <c r="AQ27" s="17">
        <v>0.70550000000000002</v>
      </c>
      <c r="AR27" s="17">
        <v>0.31369094446000001</v>
      </c>
      <c r="AS27" s="17" t="s">
        <v>192</v>
      </c>
      <c r="AT27" s="17">
        <v>1.8959732</v>
      </c>
      <c r="AU27" s="17">
        <v>0.124340568</v>
      </c>
      <c r="AV27" s="17">
        <v>0.1212541</v>
      </c>
      <c r="AW27" s="17">
        <v>5.4199999999999998E-2</v>
      </c>
      <c r="AX27" s="17">
        <v>1563.19</v>
      </c>
      <c r="AY27" s="17" t="s">
        <v>192</v>
      </c>
      <c r="AZ27" s="17">
        <v>33.06</v>
      </c>
      <c r="BA27" s="17" t="s">
        <v>192</v>
      </c>
      <c r="BB27" s="17">
        <v>151.97728078764999</v>
      </c>
      <c r="BC27" s="17" t="s">
        <v>192</v>
      </c>
      <c r="BD27" s="17">
        <v>0.67369999999999997</v>
      </c>
      <c r="BE27" s="17" t="s">
        <v>192</v>
      </c>
      <c r="BF27" s="17">
        <v>0.61729999999999996</v>
      </c>
      <c r="BG27" s="17">
        <v>13</v>
      </c>
      <c r="BH27" s="17" t="s">
        <v>193</v>
      </c>
      <c r="BI27" s="17">
        <v>52</v>
      </c>
      <c r="BJ27" s="17">
        <v>42.25</v>
      </c>
      <c r="BK27" s="17">
        <v>30</v>
      </c>
      <c r="BL27" s="17">
        <v>511.47183227539</v>
      </c>
      <c r="BM27" s="17">
        <v>11.02</v>
      </c>
      <c r="BN27" s="17">
        <v>632.72</v>
      </c>
      <c r="BO27" s="17">
        <v>176.4</v>
      </c>
      <c r="BP27" s="17">
        <v>2630.1</v>
      </c>
      <c r="BQ27" s="17">
        <v>1711</v>
      </c>
      <c r="BR27" s="17">
        <v>203.7</v>
      </c>
      <c r="BS27" s="17">
        <v>35.25</v>
      </c>
      <c r="BT27" s="17">
        <v>83.5</v>
      </c>
      <c r="BU27" s="17">
        <v>0.91369999999999996</v>
      </c>
    </row>
    <row r="28" spans="1:73" x14ac:dyDescent="0.4">
      <c r="A28" s="18" t="s">
        <v>214</v>
      </c>
      <c r="B28" s="16">
        <f t="shared" si="0"/>
        <v>1961</v>
      </c>
      <c r="C28" s="20">
        <v>1.57</v>
      </c>
      <c r="D28" s="20">
        <v>1.57</v>
      </c>
      <c r="E28" s="20">
        <v>1.57</v>
      </c>
      <c r="F28" s="20" t="s">
        <v>192</v>
      </c>
      <c r="G28" s="20" t="s">
        <v>192</v>
      </c>
      <c r="H28" s="20" t="s">
        <v>192</v>
      </c>
      <c r="I28" s="20">
        <v>0.15</v>
      </c>
      <c r="J28" s="20">
        <v>0.40477399635</v>
      </c>
      <c r="K28" s="20" t="s">
        <v>192</v>
      </c>
      <c r="L28" s="20" t="s">
        <v>192</v>
      </c>
      <c r="M28" s="20">
        <v>0.46029999999999999</v>
      </c>
      <c r="N28" s="20">
        <v>0.88519999999999999</v>
      </c>
      <c r="O28" s="20">
        <v>0.67239360000000004</v>
      </c>
      <c r="P28" s="20">
        <v>0.95179999999999998</v>
      </c>
      <c r="Q28" s="20">
        <v>0.89250090000000004</v>
      </c>
      <c r="R28" s="20">
        <v>0.97860100000000005</v>
      </c>
      <c r="S28" s="20">
        <v>0.98419959999999995</v>
      </c>
      <c r="T28" s="20">
        <v>236</v>
      </c>
      <c r="U28" s="20" t="s">
        <v>192</v>
      </c>
      <c r="V28" s="20" t="s">
        <v>192</v>
      </c>
      <c r="W28" s="20">
        <v>293</v>
      </c>
      <c r="X28" s="20">
        <v>226</v>
      </c>
      <c r="Y28" s="20" t="s">
        <v>192</v>
      </c>
      <c r="Z28" s="20">
        <v>98</v>
      </c>
      <c r="AA28" s="20">
        <v>270</v>
      </c>
      <c r="AB28" s="20">
        <v>86.7</v>
      </c>
      <c r="AC28" s="20" t="s">
        <v>192</v>
      </c>
      <c r="AD28" s="20" t="s">
        <v>192</v>
      </c>
      <c r="AE28" s="20">
        <v>21.567326153780002</v>
      </c>
      <c r="AF28" s="20">
        <v>47.64</v>
      </c>
      <c r="AG28" s="20">
        <v>40</v>
      </c>
      <c r="AH28" s="20">
        <v>120.32</v>
      </c>
      <c r="AI28" s="20" t="s">
        <v>192</v>
      </c>
      <c r="AJ28" s="20" t="s">
        <v>192</v>
      </c>
      <c r="AK28" s="20" t="s">
        <v>192</v>
      </c>
      <c r="AL28" s="20" t="s">
        <v>192</v>
      </c>
      <c r="AM28" s="20">
        <v>60.26</v>
      </c>
      <c r="AN28" s="20" t="s">
        <v>192</v>
      </c>
      <c r="AO28" s="20">
        <v>0.13200000000000001</v>
      </c>
      <c r="AP28" s="20">
        <v>0.13300000000000001</v>
      </c>
      <c r="AQ28" s="20">
        <v>0.67459999999999998</v>
      </c>
      <c r="AR28" s="20">
        <v>0.31372890514000001</v>
      </c>
      <c r="AS28" s="20" t="s">
        <v>192</v>
      </c>
      <c r="AT28" s="20">
        <v>1.9400656000000001</v>
      </c>
      <c r="AU28" s="20">
        <v>0.124340568</v>
      </c>
      <c r="AV28" s="20">
        <v>0.12345871999999999</v>
      </c>
      <c r="AW28" s="20">
        <v>5.2699999999999997E-2</v>
      </c>
      <c r="AX28" s="20">
        <v>1563.19</v>
      </c>
      <c r="AY28" s="20" t="s">
        <v>192</v>
      </c>
      <c r="AZ28" s="20">
        <v>33.06</v>
      </c>
      <c r="BA28" s="20" t="s">
        <v>192</v>
      </c>
      <c r="BB28" s="20">
        <v>151.97728078764999</v>
      </c>
      <c r="BC28" s="20" t="s">
        <v>192</v>
      </c>
      <c r="BD28" s="20">
        <v>0.6764</v>
      </c>
      <c r="BE28" s="20" t="s">
        <v>192</v>
      </c>
      <c r="BF28" s="20">
        <v>0.59299999999999997</v>
      </c>
      <c r="BG28" s="20">
        <v>13</v>
      </c>
      <c r="BH28" s="20" t="s">
        <v>193</v>
      </c>
      <c r="BI28" s="20">
        <v>52</v>
      </c>
      <c r="BJ28" s="20">
        <v>42.25</v>
      </c>
      <c r="BK28" s="20">
        <v>30</v>
      </c>
      <c r="BL28" s="20">
        <v>511.47183227539</v>
      </c>
      <c r="BM28" s="20">
        <v>11.02</v>
      </c>
      <c r="BN28" s="20">
        <v>630.29999999999995</v>
      </c>
      <c r="BO28" s="20">
        <v>172.5</v>
      </c>
      <c r="BP28" s="20">
        <v>2605.9</v>
      </c>
      <c r="BQ28" s="20">
        <v>1711</v>
      </c>
      <c r="BR28" s="20">
        <v>198.2</v>
      </c>
      <c r="BS28" s="20">
        <v>35.25</v>
      </c>
      <c r="BT28" s="20">
        <v>83.5</v>
      </c>
      <c r="BU28" s="20">
        <v>0.91369999999999996</v>
      </c>
    </row>
    <row r="29" spans="1:73" x14ac:dyDescent="0.4">
      <c r="A29" s="16" t="s">
        <v>215</v>
      </c>
      <c r="B29" s="16">
        <f t="shared" si="0"/>
        <v>1961</v>
      </c>
      <c r="C29" s="17">
        <v>1.57</v>
      </c>
      <c r="D29" s="17">
        <v>1.57</v>
      </c>
      <c r="E29" s="17">
        <v>1.57</v>
      </c>
      <c r="F29" s="17" t="s">
        <v>192</v>
      </c>
      <c r="G29" s="17" t="s">
        <v>192</v>
      </c>
      <c r="H29" s="17" t="s">
        <v>192</v>
      </c>
      <c r="I29" s="17">
        <v>0.15</v>
      </c>
      <c r="J29" s="17">
        <v>0.40477399635</v>
      </c>
      <c r="K29" s="17" t="s">
        <v>192</v>
      </c>
      <c r="L29" s="17" t="s">
        <v>192</v>
      </c>
      <c r="M29" s="17">
        <v>0.48080000000000001</v>
      </c>
      <c r="N29" s="17">
        <v>0.88300000000000001</v>
      </c>
      <c r="O29" s="17">
        <v>0.67040949999999999</v>
      </c>
      <c r="P29" s="17">
        <v>0.95179999999999998</v>
      </c>
      <c r="Q29" s="17">
        <v>0.89250090000000004</v>
      </c>
      <c r="R29" s="17">
        <v>0.97860100000000005</v>
      </c>
      <c r="S29" s="17">
        <v>0.98419959999999995</v>
      </c>
      <c r="T29" s="17">
        <v>236</v>
      </c>
      <c r="U29" s="17" t="s">
        <v>192</v>
      </c>
      <c r="V29" s="17" t="s">
        <v>192</v>
      </c>
      <c r="W29" s="17">
        <v>297</v>
      </c>
      <c r="X29" s="17">
        <v>226</v>
      </c>
      <c r="Y29" s="17" t="s">
        <v>192</v>
      </c>
      <c r="Z29" s="17">
        <v>100</v>
      </c>
      <c r="AA29" s="17">
        <v>265</v>
      </c>
      <c r="AB29" s="17">
        <v>92</v>
      </c>
      <c r="AC29" s="17" t="s">
        <v>192</v>
      </c>
      <c r="AD29" s="17" t="s">
        <v>192</v>
      </c>
      <c r="AE29" s="17">
        <v>21.96639030907</v>
      </c>
      <c r="AF29" s="17">
        <v>48.42</v>
      </c>
      <c r="AG29" s="17">
        <v>41</v>
      </c>
      <c r="AH29" s="17">
        <v>128.32</v>
      </c>
      <c r="AI29" s="17" t="s">
        <v>192</v>
      </c>
      <c r="AJ29" s="17" t="s">
        <v>192</v>
      </c>
      <c r="AK29" s="17" t="s">
        <v>192</v>
      </c>
      <c r="AL29" s="17" t="s">
        <v>192</v>
      </c>
      <c r="AM29" s="17">
        <v>61.73</v>
      </c>
      <c r="AN29" s="17" t="s">
        <v>192</v>
      </c>
      <c r="AO29" s="17">
        <v>0.14899999999999999</v>
      </c>
      <c r="AP29" s="17">
        <v>0.1565</v>
      </c>
      <c r="AQ29" s="17">
        <v>0.6371</v>
      </c>
      <c r="AR29" s="17">
        <v>0.31536261584000003</v>
      </c>
      <c r="AS29" s="17" t="s">
        <v>192</v>
      </c>
      <c r="AT29" s="17">
        <v>1.9621118</v>
      </c>
      <c r="AU29" s="17">
        <v>0.124340568</v>
      </c>
      <c r="AV29" s="17">
        <v>0.12566334000000001</v>
      </c>
      <c r="AW29" s="17">
        <v>5.0900000000000001E-2</v>
      </c>
      <c r="AX29" s="17">
        <v>1563.19</v>
      </c>
      <c r="AY29" s="17" t="s">
        <v>192</v>
      </c>
      <c r="AZ29" s="17">
        <v>33.06</v>
      </c>
      <c r="BA29" s="17" t="s">
        <v>192</v>
      </c>
      <c r="BB29" s="17">
        <v>151.97728078764999</v>
      </c>
      <c r="BC29" s="17" t="s">
        <v>192</v>
      </c>
      <c r="BD29" s="17">
        <v>0.6643</v>
      </c>
      <c r="BE29" s="17" t="s">
        <v>192</v>
      </c>
      <c r="BF29" s="17">
        <v>0.5423</v>
      </c>
      <c r="BG29" s="17">
        <v>13</v>
      </c>
      <c r="BH29" s="17" t="s">
        <v>193</v>
      </c>
      <c r="BI29" s="17">
        <v>52</v>
      </c>
      <c r="BJ29" s="17">
        <v>42.25</v>
      </c>
      <c r="BK29" s="17">
        <v>30</v>
      </c>
      <c r="BL29" s="17">
        <v>511.47183227539</v>
      </c>
      <c r="BM29" s="17">
        <v>11.02</v>
      </c>
      <c r="BN29" s="17">
        <v>632.28</v>
      </c>
      <c r="BO29" s="17">
        <v>166.4</v>
      </c>
      <c r="BP29" s="17">
        <v>2667.6</v>
      </c>
      <c r="BQ29" s="17">
        <v>1711</v>
      </c>
      <c r="BR29" s="17">
        <v>191.8</v>
      </c>
      <c r="BS29" s="17">
        <v>35.25</v>
      </c>
      <c r="BT29" s="17">
        <v>83.5</v>
      </c>
      <c r="BU29" s="17">
        <v>0.92310000000000003</v>
      </c>
    </row>
    <row r="30" spans="1:73" x14ac:dyDescent="0.4">
      <c r="A30" s="18" t="s">
        <v>216</v>
      </c>
      <c r="B30" s="16">
        <f t="shared" si="0"/>
        <v>1961</v>
      </c>
      <c r="C30" s="20">
        <v>1.57</v>
      </c>
      <c r="D30" s="20">
        <v>1.57</v>
      </c>
      <c r="E30" s="20">
        <v>1.57</v>
      </c>
      <c r="F30" s="20" t="s">
        <v>192</v>
      </c>
      <c r="G30" s="20" t="s">
        <v>192</v>
      </c>
      <c r="H30" s="20" t="s">
        <v>192</v>
      </c>
      <c r="I30" s="20">
        <v>0.15</v>
      </c>
      <c r="J30" s="20">
        <v>0.40477399635</v>
      </c>
      <c r="K30" s="20" t="s">
        <v>192</v>
      </c>
      <c r="L30" s="20" t="s">
        <v>192</v>
      </c>
      <c r="M30" s="20">
        <v>0.53969999999999996</v>
      </c>
      <c r="N30" s="20">
        <v>0.87739999999999996</v>
      </c>
      <c r="O30" s="20">
        <v>0.66644119999999996</v>
      </c>
      <c r="P30" s="20">
        <v>0.95179999999999998</v>
      </c>
      <c r="Q30" s="20">
        <v>0.89250090000000004</v>
      </c>
      <c r="R30" s="20">
        <v>0.97860100000000005</v>
      </c>
      <c r="S30" s="20">
        <v>0.98419959999999995</v>
      </c>
      <c r="T30" s="20">
        <v>237</v>
      </c>
      <c r="U30" s="20" t="s">
        <v>192</v>
      </c>
      <c r="V30" s="20" t="s">
        <v>192</v>
      </c>
      <c r="W30" s="20">
        <v>319</v>
      </c>
      <c r="X30" s="20">
        <v>226</v>
      </c>
      <c r="Y30" s="20" t="s">
        <v>192</v>
      </c>
      <c r="Z30" s="20">
        <v>101</v>
      </c>
      <c r="AA30" s="20">
        <v>265</v>
      </c>
      <c r="AB30" s="20">
        <v>93</v>
      </c>
      <c r="AC30" s="20" t="s">
        <v>192</v>
      </c>
      <c r="AD30" s="20" t="s">
        <v>192</v>
      </c>
      <c r="AE30" s="20">
        <v>22.121876896629999</v>
      </c>
      <c r="AF30" s="20">
        <v>48.42</v>
      </c>
      <c r="AG30" s="20">
        <v>41</v>
      </c>
      <c r="AH30" s="20">
        <v>120.1</v>
      </c>
      <c r="AI30" s="20" t="s">
        <v>192</v>
      </c>
      <c r="AJ30" s="20" t="s">
        <v>192</v>
      </c>
      <c r="AK30" s="20" t="s">
        <v>192</v>
      </c>
      <c r="AL30" s="20" t="s">
        <v>192</v>
      </c>
      <c r="AM30" s="20">
        <v>62.46</v>
      </c>
      <c r="AN30" s="20" t="s">
        <v>192</v>
      </c>
      <c r="AO30" s="20">
        <v>0.13800000000000001</v>
      </c>
      <c r="AP30" s="20">
        <v>0.1061</v>
      </c>
      <c r="AQ30" s="20">
        <v>0.72089999999999999</v>
      </c>
      <c r="AR30" s="20">
        <v>0.31634795408999999</v>
      </c>
      <c r="AS30" s="20" t="s">
        <v>192</v>
      </c>
      <c r="AT30" s="20">
        <v>2.0282504000000001</v>
      </c>
      <c r="AU30" s="20">
        <v>0.124340568</v>
      </c>
      <c r="AV30" s="20">
        <v>0.12786796</v>
      </c>
      <c r="AW30" s="20">
        <v>4.87E-2</v>
      </c>
      <c r="AX30" s="20">
        <v>1563.19</v>
      </c>
      <c r="AY30" s="20" t="s">
        <v>192</v>
      </c>
      <c r="AZ30" s="20">
        <v>33.06</v>
      </c>
      <c r="BA30" s="20" t="s">
        <v>192</v>
      </c>
      <c r="BB30" s="20">
        <v>151.97728078764999</v>
      </c>
      <c r="BC30" s="20" t="s">
        <v>192</v>
      </c>
      <c r="BD30" s="20">
        <v>0.66049999999999998</v>
      </c>
      <c r="BE30" s="20" t="s">
        <v>192</v>
      </c>
      <c r="BF30" s="20">
        <v>0.56000000000000005</v>
      </c>
      <c r="BG30" s="20">
        <v>13</v>
      </c>
      <c r="BH30" s="20" t="s">
        <v>193</v>
      </c>
      <c r="BI30" s="20">
        <v>52</v>
      </c>
      <c r="BJ30" s="20">
        <v>42.25</v>
      </c>
      <c r="BK30" s="20">
        <v>30</v>
      </c>
      <c r="BL30" s="20">
        <v>511.47183227539</v>
      </c>
      <c r="BM30" s="20">
        <v>11.02</v>
      </c>
      <c r="BN30" s="20">
        <v>634.85</v>
      </c>
      <c r="BO30" s="20">
        <v>166.7</v>
      </c>
      <c r="BP30" s="20">
        <v>2619.1</v>
      </c>
      <c r="BQ30" s="20">
        <v>1711</v>
      </c>
      <c r="BR30" s="20">
        <v>196.9</v>
      </c>
      <c r="BS30" s="20">
        <v>35.25</v>
      </c>
      <c r="BT30" s="20">
        <v>83.5</v>
      </c>
      <c r="BU30" s="20">
        <v>1.0331999999999999</v>
      </c>
    </row>
    <row r="31" spans="1:73" x14ac:dyDescent="0.4">
      <c r="A31" s="16" t="s">
        <v>217</v>
      </c>
      <c r="B31" s="16">
        <f t="shared" si="0"/>
        <v>1962</v>
      </c>
      <c r="C31" s="17">
        <v>1.52</v>
      </c>
      <c r="D31" s="17">
        <v>1.52</v>
      </c>
      <c r="E31" s="17">
        <v>1.52</v>
      </c>
      <c r="F31" s="17" t="s">
        <v>192</v>
      </c>
      <c r="G31" s="17" t="s">
        <v>192</v>
      </c>
      <c r="H31" s="17" t="s">
        <v>192</v>
      </c>
      <c r="I31" s="17">
        <v>0.16</v>
      </c>
      <c r="J31" s="17">
        <v>0.40477399635</v>
      </c>
      <c r="K31" s="17" t="s">
        <v>192</v>
      </c>
      <c r="L31" s="17" t="s">
        <v>192</v>
      </c>
      <c r="M31" s="17">
        <v>0.45879999999999999</v>
      </c>
      <c r="N31" s="17">
        <v>0.87739999999999996</v>
      </c>
      <c r="O31" s="17">
        <v>0.66842539999999995</v>
      </c>
      <c r="P31" s="17">
        <v>0.97299999999999998</v>
      </c>
      <c r="Q31" s="17">
        <v>0.86100089999999996</v>
      </c>
      <c r="R31" s="17">
        <v>1.1046009999999999</v>
      </c>
      <c r="S31" s="17">
        <v>0.95339960000000001</v>
      </c>
      <c r="T31" s="17">
        <v>246.9</v>
      </c>
      <c r="U31" s="17" t="s">
        <v>192</v>
      </c>
      <c r="V31" s="17" t="s">
        <v>192</v>
      </c>
      <c r="W31" s="17">
        <v>327.94</v>
      </c>
      <c r="X31" s="17">
        <v>235.89</v>
      </c>
      <c r="Y31" s="17" t="s">
        <v>192</v>
      </c>
      <c r="Z31" s="17">
        <v>101.41</v>
      </c>
      <c r="AA31" s="17">
        <v>265</v>
      </c>
      <c r="AB31" s="17">
        <v>80.2</v>
      </c>
      <c r="AC31" s="17" t="s">
        <v>192</v>
      </c>
      <c r="AD31" s="17" t="s">
        <v>192</v>
      </c>
      <c r="AE31" s="17">
        <v>21.797246652470001</v>
      </c>
      <c r="AF31" s="17">
        <v>48.03</v>
      </c>
      <c r="AG31" s="17">
        <v>44.53</v>
      </c>
      <c r="AH31" s="17">
        <v>117.79</v>
      </c>
      <c r="AI31" s="17" t="s">
        <v>192</v>
      </c>
      <c r="AJ31" s="17" t="s">
        <v>192</v>
      </c>
      <c r="AK31" s="17" t="s">
        <v>192</v>
      </c>
      <c r="AL31" s="17" t="s">
        <v>192</v>
      </c>
      <c r="AM31" s="17">
        <v>60.63</v>
      </c>
      <c r="AN31" s="17" t="s">
        <v>192</v>
      </c>
      <c r="AO31" s="17">
        <v>0.13100000000000001</v>
      </c>
      <c r="AP31" s="17">
        <v>0.10100000000000001</v>
      </c>
      <c r="AQ31" s="17">
        <v>0.76280000000000003</v>
      </c>
      <c r="AR31" s="17">
        <v>0.31518829480999999</v>
      </c>
      <c r="AS31" s="17" t="s">
        <v>192</v>
      </c>
      <c r="AT31" s="17">
        <v>2.0282504000000001</v>
      </c>
      <c r="AU31" s="17">
        <v>0.126324726</v>
      </c>
      <c r="AV31" s="17">
        <v>0.12786796</v>
      </c>
      <c r="AW31" s="17">
        <v>4.65E-2</v>
      </c>
      <c r="AX31" s="17">
        <v>1404.9</v>
      </c>
      <c r="AY31" s="17" t="s">
        <v>192</v>
      </c>
      <c r="AZ31" s="17">
        <v>36.39</v>
      </c>
      <c r="BA31" s="17" t="s">
        <v>192</v>
      </c>
      <c r="BB31" s="17">
        <v>160.06096878503001</v>
      </c>
      <c r="BC31" s="17" t="s">
        <v>192</v>
      </c>
      <c r="BD31" s="17">
        <v>0.65980000000000005</v>
      </c>
      <c r="BE31" s="17" t="s">
        <v>192</v>
      </c>
      <c r="BF31" s="17">
        <v>0.57540000000000002</v>
      </c>
      <c r="BG31" s="17">
        <v>11.5</v>
      </c>
      <c r="BH31" s="17" t="s">
        <v>193</v>
      </c>
      <c r="BI31" s="17">
        <v>51</v>
      </c>
      <c r="BJ31" s="17">
        <v>42.25</v>
      </c>
      <c r="BK31" s="17">
        <v>30</v>
      </c>
      <c r="BL31" s="17">
        <v>511.47183227539</v>
      </c>
      <c r="BM31" s="17">
        <v>11.01</v>
      </c>
      <c r="BN31" s="17">
        <v>635.37</v>
      </c>
      <c r="BO31" s="17">
        <v>162.9</v>
      </c>
      <c r="BP31" s="17">
        <v>2610.3000000000002</v>
      </c>
      <c r="BQ31" s="17">
        <v>1761</v>
      </c>
      <c r="BR31" s="17">
        <v>193.6</v>
      </c>
      <c r="BS31" s="17">
        <v>35.229999999999997</v>
      </c>
      <c r="BT31" s="17">
        <v>83.5</v>
      </c>
      <c r="BU31" s="17">
        <v>1.0427999999999999</v>
      </c>
    </row>
    <row r="32" spans="1:73" x14ac:dyDescent="0.4">
      <c r="A32" s="18" t="s">
        <v>218</v>
      </c>
      <c r="B32" s="16">
        <f t="shared" si="0"/>
        <v>1962</v>
      </c>
      <c r="C32" s="20">
        <v>1.52</v>
      </c>
      <c r="D32" s="20">
        <v>1.52</v>
      </c>
      <c r="E32" s="20">
        <v>1.52</v>
      </c>
      <c r="F32" s="20" t="s">
        <v>192</v>
      </c>
      <c r="G32" s="20" t="s">
        <v>192</v>
      </c>
      <c r="H32" s="20" t="s">
        <v>192</v>
      </c>
      <c r="I32" s="20">
        <v>0.16</v>
      </c>
      <c r="J32" s="20">
        <v>0.40477399635</v>
      </c>
      <c r="K32" s="20" t="s">
        <v>192</v>
      </c>
      <c r="L32" s="20" t="s">
        <v>192</v>
      </c>
      <c r="M32" s="20">
        <v>0.4945</v>
      </c>
      <c r="N32" s="20">
        <v>0.877</v>
      </c>
      <c r="O32" s="20">
        <v>0.66842539999999995</v>
      </c>
      <c r="P32" s="20">
        <v>0.97299999999999998</v>
      </c>
      <c r="Q32" s="20">
        <v>0.86100089999999996</v>
      </c>
      <c r="R32" s="20">
        <v>1.1046009999999999</v>
      </c>
      <c r="S32" s="20">
        <v>0.95339960000000001</v>
      </c>
      <c r="T32" s="20">
        <v>248.6</v>
      </c>
      <c r="U32" s="20" t="s">
        <v>192</v>
      </c>
      <c r="V32" s="20" t="s">
        <v>192</v>
      </c>
      <c r="W32" s="20">
        <v>299.27999999999997</v>
      </c>
      <c r="X32" s="20">
        <v>237</v>
      </c>
      <c r="Y32" s="20" t="s">
        <v>192</v>
      </c>
      <c r="Z32" s="20">
        <v>100.59</v>
      </c>
      <c r="AA32" s="20">
        <v>259</v>
      </c>
      <c r="AB32" s="20">
        <v>77.900000000000006</v>
      </c>
      <c r="AC32" s="20" t="s">
        <v>192</v>
      </c>
      <c r="AD32" s="20" t="s">
        <v>192</v>
      </c>
      <c r="AE32" s="20">
        <v>21.95367181692</v>
      </c>
      <c r="AF32" s="20">
        <v>48.03</v>
      </c>
      <c r="AG32" s="20">
        <v>44.53</v>
      </c>
      <c r="AH32" s="20">
        <v>119.18</v>
      </c>
      <c r="AI32" s="20" t="s">
        <v>192</v>
      </c>
      <c r="AJ32" s="20" t="s">
        <v>192</v>
      </c>
      <c r="AK32" s="20" t="s">
        <v>192</v>
      </c>
      <c r="AL32" s="20" t="s">
        <v>192</v>
      </c>
      <c r="AM32" s="20">
        <v>61.36</v>
      </c>
      <c r="AN32" s="20" t="s">
        <v>192</v>
      </c>
      <c r="AO32" s="20">
        <v>0.13600000000000001</v>
      </c>
      <c r="AP32" s="20">
        <v>0.1031</v>
      </c>
      <c r="AQ32" s="20">
        <v>0.75839999999999996</v>
      </c>
      <c r="AR32" s="20">
        <v>0.31533553019999999</v>
      </c>
      <c r="AS32" s="20" t="s">
        <v>192</v>
      </c>
      <c r="AT32" s="20">
        <v>2.0723427999999999</v>
      </c>
      <c r="AU32" s="20">
        <v>0.126324726</v>
      </c>
      <c r="AV32" s="20">
        <v>0.12786796</v>
      </c>
      <c r="AW32" s="20">
        <v>4.9799999999999997E-2</v>
      </c>
      <c r="AX32" s="20">
        <v>1404.9</v>
      </c>
      <c r="AY32" s="20" t="s">
        <v>192</v>
      </c>
      <c r="AZ32" s="20">
        <v>36.39</v>
      </c>
      <c r="BA32" s="20" t="s">
        <v>192</v>
      </c>
      <c r="BB32" s="20">
        <v>160.06096878503001</v>
      </c>
      <c r="BC32" s="20" t="s">
        <v>192</v>
      </c>
      <c r="BD32" s="20">
        <v>0.66310000000000002</v>
      </c>
      <c r="BE32" s="20" t="s">
        <v>192</v>
      </c>
      <c r="BF32" s="20">
        <v>0.59519999999999995</v>
      </c>
      <c r="BG32" s="20">
        <v>11.5</v>
      </c>
      <c r="BH32" s="20" t="s">
        <v>193</v>
      </c>
      <c r="BI32" s="20">
        <v>51</v>
      </c>
      <c r="BJ32" s="20">
        <v>42.25</v>
      </c>
      <c r="BK32" s="20">
        <v>30</v>
      </c>
      <c r="BL32" s="20">
        <v>504.85797119141</v>
      </c>
      <c r="BM32" s="20">
        <v>11.01</v>
      </c>
      <c r="BN32" s="20">
        <v>647.94000000000005</v>
      </c>
      <c r="BO32" s="20">
        <v>161.9</v>
      </c>
      <c r="BP32" s="20">
        <v>2623.5</v>
      </c>
      <c r="BQ32" s="20">
        <v>1761</v>
      </c>
      <c r="BR32" s="20">
        <v>189.6</v>
      </c>
      <c r="BS32" s="20">
        <v>35.229999999999997</v>
      </c>
      <c r="BT32" s="20">
        <v>83.5</v>
      </c>
      <c r="BU32" s="20">
        <v>1.0246999999999999</v>
      </c>
    </row>
    <row r="33" spans="1:73" x14ac:dyDescent="0.4">
      <c r="A33" s="16" t="s">
        <v>219</v>
      </c>
      <c r="B33" s="16">
        <f t="shared" si="0"/>
        <v>1962</v>
      </c>
      <c r="C33" s="17">
        <v>1.52</v>
      </c>
      <c r="D33" s="17">
        <v>1.52</v>
      </c>
      <c r="E33" s="17">
        <v>1.52</v>
      </c>
      <c r="F33" s="17" t="s">
        <v>192</v>
      </c>
      <c r="G33" s="17" t="s">
        <v>192</v>
      </c>
      <c r="H33" s="17" t="s">
        <v>192</v>
      </c>
      <c r="I33" s="17">
        <v>0.16</v>
      </c>
      <c r="J33" s="17">
        <v>0.40477399635</v>
      </c>
      <c r="K33" s="17" t="s">
        <v>192</v>
      </c>
      <c r="L33" s="17" t="s">
        <v>192</v>
      </c>
      <c r="M33" s="17">
        <v>0.44140000000000001</v>
      </c>
      <c r="N33" s="17">
        <v>0.8609</v>
      </c>
      <c r="O33" s="17">
        <v>0.67040949999999999</v>
      </c>
      <c r="P33" s="17">
        <v>0.97299999999999998</v>
      </c>
      <c r="Q33" s="17">
        <v>0.86100089999999996</v>
      </c>
      <c r="R33" s="17">
        <v>1.1046009999999999</v>
      </c>
      <c r="S33" s="17">
        <v>0.95339960000000001</v>
      </c>
      <c r="T33" s="17">
        <v>250.8</v>
      </c>
      <c r="U33" s="17" t="s">
        <v>192</v>
      </c>
      <c r="V33" s="17" t="s">
        <v>192</v>
      </c>
      <c r="W33" s="17">
        <v>290.73</v>
      </c>
      <c r="X33" s="17">
        <v>223.22</v>
      </c>
      <c r="Y33" s="17" t="s">
        <v>192</v>
      </c>
      <c r="Z33" s="17">
        <v>102.79</v>
      </c>
      <c r="AA33" s="17">
        <v>256</v>
      </c>
      <c r="AB33" s="17">
        <v>82.5</v>
      </c>
      <c r="AC33" s="17" t="s">
        <v>192</v>
      </c>
      <c r="AD33" s="17" t="s">
        <v>192</v>
      </c>
      <c r="AE33" s="17">
        <v>22.17561032843</v>
      </c>
      <c r="AF33" s="17">
        <v>48.82</v>
      </c>
      <c r="AG33" s="17">
        <v>45.64</v>
      </c>
      <c r="AH33" s="17">
        <v>123.75</v>
      </c>
      <c r="AI33" s="17" t="s">
        <v>192</v>
      </c>
      <c r="AJ33" s="17" t="s">
        <v>192</v>
      </c>
      <c r="AK33" s="17" t="s">
        <v>192</v>
      </c>
      <c r="AL33" s="17" t="s">
        <v>192</v>
      </c>
      <c r="AM33" s="17">
        <v>61.73</v>
      </c>
      <c r="AN33" s="17" t="s">
        <v>192</v>
      </c>
      <c r="AO33" s="17">
        <v>0.14899999999999999</v>
      </c>
      <c r="AP33" s="17">
        <v>0.1072</v>
      </c>
      <c r="AQ33" s="17">
        <v>0.70550000000000002</v>
      </c>
      <c r="AR33" s="17">
        <v>0.31665114792999999</v>
      </c>
      <c r="AS33" s="17" t="s">
        <v>192</v>
      </c>
      <c r="AT33" s="17">
        <v>2.0723427999999999</v>
      </c>
      <c r="AU33" s="17">
        <v>0.126324726</v>
      </c>
      <c r="AV33" s="17">
        <v>0.12786796</v>
      </c>
      <c r="AW33" s="17">
        <v>5.5800000000000002E-2</v>
      </c>
      <c r="AX33" s="17">
        <v>1404.9</v>
      </c>
      <c r="AY33" s="17" t="s">
        <v>192</v>
      </c>
      <c r="AZ33" s="17">
        <v>36.39</v>
      </c>
      <c r="BA33" s="17" t="s">
        <v>192</v>
      </c>
      <c r="BB33" s="17">
        <v>160.06096878503001</v>
      </c>
      <c r="BC33" s="17" t="s">
        <v>192</v>
      </c>
      <c r="BD33" s="17">
        <v>0.66339999999999999</v>
      </c>
      <c r="BE33" s="17" t="s">
        <v>192</v>
      </c>
      <c r="BF33" s="17">
        <v>0.57540000000000002</v>
      </c>
      <c r="BG33" s="17">
        <v>11.5</v>
      </c>
      <c r="BH33" s="17" t="s">
        <v>193</v>
      </c>
      <c r="BI33" s="17">
        <v>51</v>
      </c>
      <c r="BJ33" s="17">
        <v>42.25</v>
      </c>
      <c r="BK33" s="17">
        <v>30</v>
      </c>
      <c r="BL33" s="17">
        <v>496.03948974609</v>
      </c>
      <c r="BM33" s="17">
        <v>11.01</v>
      </c>
      <c r="BN33" s="17">
        <v>647.5</v>
      </c>
      <c r="BO33" s="17">
        <v>167.1</v>
      </c>
      <c r="BP33" s="17">
        <v>2652.2</v>
      </c>
      <c r="BQ33" s="17">
        <v>1761</v>
      </c>
      <c r="BR33" s="17">
        <v>191.4</v>
      </c>
      <c r="BS33" s="17">
        <v>35.229999999999997</v>
      </c>
      <c r="BT33" s="17">
        <v>83.5</v>
      </c>
      <c r="BU33" s="17">
        <v>1.0149999999999999</v>
      </c>
    </row>
    <row r="34" spans="1:73" x14ac:dyDescent="0.4">
      <c r="A34" s="18" t="s">
        <v>220</v>
      </c>
      <c r="B34" s="16">
        <f t="shared" si="0"/>
        <v>1962</v>
      </c>
      <c r="C34" s="20">
        <v>1.52</v>
      </c>
      <c r="D34" s="20">
        <v>1.52</v>
      </c>
      <c r="E34" s="20">
        <v>1.52</v>
      </c>
      <c r="F34" s="20" t="s">
        <v>192</v>
      </c>
      <c r="G34" s="20" t="s">
        <v>192</v>
      </c>
      <c r="H34" s="20" t="s">
        <v>192</v>
      </c>
      <c r="I34" s="20">
        <v>0.16</v>
      </c>
      <c r="J34" s="20">
        <v>0.40477399635</v>
      </c>
      <c r="K34" s="20" t="s">
        <v>192</v>
      </c>
      <c r="L34" s="20" t="s">
        <v>192</v>
      </c>
      <c r="M34" s="20">
        <v>0.4647</v>
      </c>
      <c r="N34" s="20">
        <v>0.84660000000000002</v>
      </c>
      <c r="O34" s="20">
        <v>0.67437769999999997</v>
      </c>
      <c r="P34" s="20">
        <v>0.97299999999999998</v>
      </c>
      <c r="Q34" s="20">
        <v>0.86100089999999996</v>
      </c>
      <c r="R34" s="20">
        <v>1.1046009999999999</v>
      </c>
      <c r="S34" s="20">
        <v>0.95339960000000001</v>
      </c>
      <c r="T34" s="20">
        <v>260.7</v>
      </c>
      <c r="U34" s="20" t="s">
        <v>192</v>
      </c>
      <c r="V34" s="20" t="s">
        <v>192</v>
      </c>
      <c r="W34" s="20">
        <v>281.64</v>
      </c>
      <c r="X34" s="20">
        <v>220.46</v>
      </c>
      <c r="Y34" s="20" t="s">
        <v>192</v>
      </c>
      <c r="Z34" s="20">
        <v>104.44</v>
      </c>
      <c r="AA34" s="20">
        <v>254</v>
      </c>
      <c r="AB34" s="20">
        <v>83.7</v>
      </c>
      <c r="AC34" s="20" t="s">
        <v>192</v>
      </c>
      <c r="AD34" s="20" t="s">
        <v>192</v>
      </c>
      <c r="AE34" s="20">
        <v>22.27341882951</v>
      </c>
      <c r="AF34" s="20">
        <v>48.82</v>
      </c>
      <c r="AG34" s="20">
        <v>46.52</v>
      </c>
      <c r="AH34" s="20">
        <v>130.84</v>
      </c>
      <c r="AI34" s="20" t="s">
        <v>192</v>
      </c>
      <c r="AJ34" s="20" t="s">
        <v>192</v>
      </c>
      <c r="AK34" s="20" t="s">
        <v>192</v>
      </c>
      <c r="AL34" s="20" t="s">
        <v>192</v>
      </c>
      <c r="AM34" s="20">
        <v>62.1</v>
      </c>
      <c r="AN34" s="20" t="s">
        <v>192</v>
      </c>
      <c r="AO34" s="20">
        <v>0.1459</v>
      </c>
      <c r="AP34" s="20">
        <v>0.1024</v>
      </c>
      <c r="AQ34" s="20">
        <v>0.65480000000000005</v>
      </c>
      <c r="AR34" s="20">
        <v>0.31738923354999998</v>
      </c>
      <c r="AS34" s="20" t="s">
        <v>192</v>
      </c>
      <c r="AT34" s="20">
        <v>2.0943890000000001</v>
      </c>
      <c r="AU34" s="20">
        <v>0.126324726</v>
      </c>
      <c r="AV34" s="20">
        <v>0.12786796</v>
      </c>
      <c r="AW34" s="20">
        <v>5.7099999999999998E-2</v>
      </c>
      <c r="AX34" s="20">
        <v>1404.9</v>
      </c>
      <c r="AY34" s="20" t="s">
        <v>192</v>
      </c>
      <c r="AZ34" s="20">
        <v>36.39</v>
      </c>
      <c r="BA34" s="20" t="s">
        <v>192</v>
      </c>
      <c r="BB34" s="20">
        <v>160.06096878503001</v>
      </c>
      <c r="BC34" s="20" t="s">
        <v>192</v>
      </c>
      <c r="BD34" s="20">
        <v>0.65980000000000005</v>
      </c>
      <c r="BE34" s="20" t="s">
        <v>192</v>
      </c>
      <c r="BF34" s="20">
        <v>0.56659999999999999</v>
      </c>
      <c r="BG34" s="20">
        <v>11.5</v>
      </c>
      <c r="BH34" s="20" t="s">
        <v>193</v>
      </c>
      <c r="BI34" s="20">
        <v>51</v>
      </c>
      <c r="BJ34" s="20">
        <v>42.25</v>
      </c>
      <c r="BK34" s="20">
        <v>30</v>
      </c>
      <c r="BL34" s="20">
        <v>496.03948974609</v>
      </c>
      <c r="BM34" s="20">
        <v>11.01</v>
      </c>
      <c r="BN34" s="20">
        <v>645.95000000000005</v>
      </c>
      <c r="BO34" s="20">
        <v>166.7</v>
      </c>
      <c r="BP34" s="20">
        <v>2614.6999999999998</v>
      </c>
      <c r="BQ34" s="20">
        <v>1761</v>
      </c>
      <c r="BR34" s="20">
        <v>191.4</v>
      </c>
      <c r="BS34" s="20">
        <v>35.229999999999997</v>
      </c>
      <c r="BT34" s="20">
        <v>83.5</v>
      </c>
      <c r="BU34" s="20">
        <v>1.0149999999999999</v>
      </c>
    </row>
    <row r="35" spans="1:73" x14ac:dyDescent="0.4">
      <c r="A35" s="16" t="s">
        <v>221</v>
      </c>
      <c r="B35" s="16">
        <f t="shared" si="0"/>
        <v>1962</v>
      </c>
      <c r="C35" s="17">
        <v>1.52</v>
      </c>
      <c r="D35" s="17">
        <v>1.52</v>
      </c>
      <c r="E35" s="17">
        <v>1.52</v>
      </c>
      <c r="F35" s="17" t="s">
        <v>192</v>
      </c>
      <c r="G35" s="17" t="s">
        <v>192</v>
      </c>
      <c r="H35" s="17" t="s">
        <v>192</v>
      </c>
      <c r="I35" s="17">
        <v>0.16</v>
      </c>
      <c r="J35" s="17">
        <v>0.40477399635</v>
      </c>
      <c r="K35" s="17" t="s">
        <v>192</v>
      </c>
      <c r="L35" s="17" t="s">
        <v>192</v>
      </c>
      <c r="M35" s="17">
        <v>0.46539999999999998</v>
      </c>
      <c r="N35" s="17">
        <v>0.8256</v>
      </c>
      <c r="O35" s="17">
        <v>0.67239360000000004</v>
      </c>
      <c r="P35" s="17">
        <v>0.97299999999999998</v>
      </c>
      <c r="Q35" s="17">
        <v>0.86100089999999996</v>
      </c>
      <c r="R35" s="17">
        <v>1.1046009999999999</v>
      </c>
      <c r="S35" s="17">
        <v>0.95339960000000001</v>
      </c>
      <c r="T35" s="17">
        <v>253.3</v>
      </c>
      <c r="U35" s="17" t="s">
        <v>192</v>
      </c>
      <c r="V35" s="17" t="s">
        <v>192</v>
      </c>
      <c r="W35" s="17">
        <v>270.33999999999997</v>
      </c>
      <c r="X35" s="17">
        <v>219.08</v>
      </c>
      <c r="Y35" s="17" t="s">
        <v>192</v>
      </c>
      <c r="Z35" s="17">
        <v>103.62</v>
      </c>
      <c r="AA35" s="17">
        <v>234</v>
      </c>
      <c r="AB35" s="17">
        <v>85.9</v>
      </c>
      <c r="AC35" s="17" t="s">
        <v>192</v>
      </c>
      <c r="AD35" s="17" t="s">
        <v>192</v>
      </c>
      <c r="AE35" s="17">
        <v>22.675147729230002</v>
      </c>
      <c r="AF35" s="17">
        <v>49.6</v>
      </c>
      <c r="AG35" s="17">
        <v>47.18</v>
      </c>
      <c r="AH35" s="17">
        <v>149.13999999999999</v>
      </c>
      <c r="AI35" s="17" t="s">
        <v>192</v>
      </c>
      <c r="AJ35" s="17" t="s">
        <v>192</v>
      </c>
      <c r="AK35" s="17" t="s">
        <v>192</v>
      </c>
      <c r="AL35" s="17" t="s">
        <v>192</v>
      </c>
      <c r="AM35" s="17">
        <v>63.57</v>
      </c>
      <c r="AN35" s="17" t="s">
        <v>192</v>
      </c>
      <c r="AO35" s="17">
        <v>0.13689999999999999</v>
      </c>
      <c r="AP35" s="17">
        <v>0.1017</v>
      </c>
      <c r="AQ35" s="17">
        <v>0.72970000000000002</v>
      </c>
      <c r="AR35" s="17">
        <v>0.31828552760000001</v>
      </c>
      <c r="AS35" s="17" t="s">
        <v>192</v>
      </c>
      <c r="AT35" s="17">
        <v>2.1605276</v>
      </c>
      <c r="AU35" s="17">
        <v>0.126324726</v>
      </c>
      <c r="AV35" s="17">
        <v>0.12786796</v>
      </c>
      <c r="AW35" s="17">
        <v>5.5300000000000002E-2</v>
      </c>
      <c r="AX35" s="17">
        <v>1404.9</v>
      </c>
      <c r="AY35" s="17" t="s">
        <v>192</v>
      </c>
      <c r="AZ35" s="17">
        <v>36.39</v>
      </c>
      <c r="BA35" s="17" t="s">
        <v>192</v>
      </c>
      <c r="BB35" s="17">
        <v>160.06096878503001</v>
      </c>
      <c r="BC35" s="17" t="s">
        <v>192</v>
      </c>
      <c r="BD35" s="17">
        <v>0.65980000000000005</v>
      </c>
      <c r="BE35" s="17" t="s">
        <v>192</v>
      </c>
      <c r="BF35" s="17">
        <v>0.56440000000000001</v>
      </c>
      <c r="BG35" s="17">
        <v>11.5</v>
      </c>
      <c r="BH35" s="17" t="s">
        <v>193</v>
      </c>
      <c r="BI35" s="17">
        <v>51</v>
      </c>
      <c r="BJ35" s="17">
        <v>42.25</v>
      </c>
      <c r="BK35" s="17">
        <v>30</v>
      </c>
      <c r="BL35" s="17">
        <v>496.03948974609</v>
      </c>
      <c r="BM35" s="17">
        <v>11.01</v>
      </c>
      <c r="BN35" s="17">
        <v>645.73</v>
      </c>
      <c r="BO35" s="17">
        <v>164.9</v>
      </c>
      <c r="BP35" s="17">
        <v>2533.1</v>
      </c>
      <c r="BQ35" s="17">
        <v>1761</v>
      </c>
      <c r="BR35" s="17">
        <v>188.5</v>
      </c>
      <c r="BS35" s="17">
        <v>35.229999999999997</v>
      </c>
      <c r="BT35" s="17">
        <v>83.5</v>
      </c>
      <c r="BU35" s="17">
        <v>1.0149999999999999</v>
      </c>
    </row>
    <row r="36" spans="1:73" x14ac:dyDescent="0.4">
      <c r="A36" s="18" t="s">
        <v>222</v>
      </c>
      <c r="B36" s="16">
        <f t="shared" si="0"/>
        <v>1962</v>
      </c>
      <c r="C36" s="20">
        <v>1.52</v>
      </c>
      <c r="D36" s="20">
        <v>1.52</v>
      </c>
      <c r="E36" s="20">
        <v>1.52</v>
      </c>
      <c r="F36" s="20" t="s">
        <v>192</v>
      </c>
      <c r="G36" s="20" t="s">
        <v>192</v>
      </c>
      <c r="H36" s="20" t="s">
        <v>192</v>
      </c>
      <c r="I36" s="20">
        <v>0.16</v>
      </c>
      <c r="J36" s="20">
        <v>0.40477399635</v>
      </c>
      <c r="K36" s="20" t="s">
        <v>192</v>
      </c>
      <c r="L36" s="20" t="s">
        <v>192</v>
      </c>
      <c r="M36" s="20">
        <v>0.47289999999999999</v>
      </c>
      <c r="N36" s="20">
        <v>0.80469999999999997</v>
      </c>
      <c r="O36" s="20">
        <v>0.67239360000000004</v>
      </c>
      <c r="P36" s="20">
        <v>0.97299999999999998</v>
      </c>
      <c r="Q36" s="20">
        <v>0.86100089999999996</v>
      </c>
      <c r="R36" s="20">
        <v>1.1046009999999999</v>
      </c>
      <c r="S36" s="20">
        <v>0.95339960000000001</v>
      </c>
      <c r="T36" s="20">
        <v>239.5</v>
      </c>
      <c r="U36" s="20" t="s">
        <v>192</v>
      </c>
      <c r="V36" s="20" t="s">
        <v>192</v>
      </c>
      <c r="W36" s="20">
        <v>264.58999999999997</v>
      </c>
      <c r="X36" s="20">
        <v>216.33</v>
      </c>
      <c r="Y36" s="20" t="s">
        <v>192</v>
      </c>
      <c r="Z36" s="20">
        <v>102.24</v>
      </c>
      <c r="AA36" s="20">
        <v>215</v>
      </c>
      <c r="AB36" s="20">
        <v>89.4</v>
      </c>
      <c r="AC36" s="20" t="s">
        <v>192</v>
      </c>
      <c r="AD36" s="20" t="s">
        <v>192</v>
      </c>
      <c r="AE36" s="20">
        <v>22.832105960450001</v>
      </c>
      <c r="AF36" s="20">
        <v>49.6</v>
      </c>
      <c r="AG36" s="20">
        <v>47.18</v>
      </c>
      <c r="AH36" s="20">
        <v>144.11000000000001</v>
      </c>
      <c r="AI36" s="20" t="s">
        <v>192</v>
      </c>
      <c r="AJ36" s="20" t="s">
        <v>192</v>
      </c>
      <c r="AK36" s="20" t="s">
        <v>192</v>
      </c>
      <c r="AL36" s="20" t="s">
        <v>192</v>
      </c>
      <c r="AM36" s="20">
        <v>64.3</v>
      </c>
      <c r="AN36" s="20" t="s">
        <v>192</v>
      </c>
      <c r="AO36" s="20">
        <v>0.1239</v>
      </c>
      <c r="AP36" s="20">
        <v>0.1038</v>
      </c>
      <c r="AQ36" s="20">
        <v>0.7893</v>
      </c>
      <c r="AR36" s="20">
        <v>0.31937532361999998</v>
      </c>
      <c r="AS36" s="20" t="s">
        <v>192</v>
      </c>
      <c r="AT36" s="20">
        <v>2.2707586000000002</v>
      </c>
      <c r="AU36" s="20">
        <v>0.126324726</v>
      </c>
      <c r="AV36" s="20">
        <v>0.12786796</v>
      </c>
      <c r="AW36" s="20">
        <v>5.62E-2</v>
      </c>
      <c r="AX36" s="20">
        <v>1404.9</v>
      </c>
      <c r="AY36" s="20" t="s">
        <v>192</v>
      </c>
      <c r="AZ36" s="20">
        <v>36.39</v>
      </c>
      <c r="BA36" s="20" t="s">
        <v>192</v>
      </c>
      <c r="BB36" s="20">
        <v>160.06096878503001</v>
      </c>
      <c r="BC36" s="20" t="s">
        <v>192</v>
      </c>
      <c r="BD36" s="20">
        <v>0.65720000000000001</v>
      </c>
      <c r="BE36" s="20" t="s">
        <v>192</v>
      </c>
      <c r="BF36" s="20">
        <v>0.54010000000000002</v>
      </c>
      <c r="BG36" s="20">
        <v>11.5</v>
      </c>
      <c r="BH36" s="20" t="s">
        <v>193</v>
      </c>
      <c r="BI36" s="20">
        <v>51</v>
      </c>
      <c r="BJ36" s="20">
        <v>42.25</v>
      </c>
      <c r="BK36" s="20">
        <v>30</v>
      </c>
      <c r="BL36" s="20">
        <v>496.03948974609</v>
      </c>
      <c r="BM36" s="20">
        <v>11.01</v>
      </c>
      <c r="BN36" s="20">
        <v>645.51</v>
      </c>
      <c r="BO36" s="20">
        <v>159</v>
      </c>
      <c r="BP36" s="20">
        <v>2414.1</v>
      </c>
      <c r="BQ36" s="20">
        <v>1761</v>
      </c>
      <c r="BR36" s="20">
        <v>184.7</v>
      </c>
      <c r="BS36" s="20">
        <v>35.229999999999997</v>
      </c>
      <c r="BT36" s="20">
        <v>83.5</v>
      </c>
      <c r="BU36" s="20">
        <v>1.0226999999999999</v>
      </c>
    </row>
    <row r="37" spans="1:73" x14ac:dyDescent="0.4">
      <c r="A37" s="16" t="s">
        <v>223</v>
      </c>
      <c r="B37" s="16">
        <f t="shared" si="0"/>
        <v>1962</v>
      </c>
      <c r="C37" s="17">
        <v>1.52</v>
      </c>
      <c r="D37" s="17">
        <v>1.52</v>
      </c>
      <c r="E37" s="17">
        <v>1.52</v>
      </c>
      <c r="F37" s="17" t="s">
        <v>192</v>
      </c>
      <c r="G37" s="17" t="s">
        <v>192</v>
      </c>
      <c r="H37" s="17" t="s">
        <v>192</v>
      </c>
      <c r="I37" s="17">
        <v>0.16</v>
      </c>
      <c r="J37" s="17">
        <v>0.40477399635</v>
      </c>
      <c r="K37" s="17" t="s">
        <v>192</v>
      </c>
      <c r="L37" s="17" t="s">
        <v>192</v>
      </c>
      <c r="M37" s="17">
        <v>0.46100000000000002</v>
      </c>
      <c r="N37" s="17">
        <v>0.81310000000000004</v>
      </c>
      <c r="O37" s="17">
        <v>0.67658229999999997</v>
      </c>
      <c r="P37" s="17">
        <v>0.97299999999999998</v>
      </c>
      <c r="Q37" s="17">
        <v>0.86100089999999996</v>
      </c>
      <c r="R37" s="17">
        <v>1.1046009999999999</v>
      </c>
      <c r="S37" s="17">
        <v>0.95339960000000001</v>
      </c>
      <c r="T37" s="17">
        <v>240.3</v>
      </c>
      <c r="U37" s="17" t="s">
        <v>192</v>
      </c>
      <c r="V37" s="17" t="s">
        <v>192</v>
      </c>
      <c r="W37" s="17">
        <v>266.76</v>
      </c>
      <c r="X37" s="17">
        <v>212.75</v>
      </c>
      <c r="Y37" s="17" t="s">
        <v>192</v>
      </c>
      <c r="Z37" s="17">
        <v>100.86</v>
      </c>
      <c r="AA37" s="17">
        <v>198</v>
      </c>
      <c r="AB37" s="17">
        <v>91.7</v>
      </c>
      <c r="AC37" s="17" t="s">
        <v>192</v>
      </c>
      <c r="AD37" s="17" t="s">
        <v>192</v>
      </c>
      <c r="AE37" s="17">
        <v>22.922736732760001</v>
      </c>
      <c r="AF37" s="17">
        <v>48.82</v>
      </c>
      <c r="AG37" s="17">
        <v>44.34</v>
      </c>
      <c r="AH37" s="17">
        <v>144.22</v>
      </c>
      <c r="AI37" s="17" t="s">
        <v>192</v>
      </c>
      <c r="AJ37" s="17" t="s">
        <v>192</v>
      </c>
      <c r="AK37" s="17" t="s">
        <v>192</v>
      </c>
      <c r="AL37" s="17" t="s">
        <v>192</v>
      </c>
      <c r="AM37" s="17">
        <v>65.400000000000006</v>
      </c>
      <c r="AN37" s="17" t="s">
        <v>192</v>
      </c>
      <c r="AO37" s="17">
        <v>0.11508</v>
      </c>
      <c r="AP37" s="17">
        <v>0.108</v>
      </c>
      <c r="AQ37" s="17">
        <v>0.75619999999999998</v>
      </c>
      <c r="AR37" s="17">
        <v>0.32026978996</v>
      </c>
      <c r="AS37" s="17" t="s">
        <v>192</v>
      </c>
      <c r="AT37" s="17">
        <v>2.2707586000000002</v>
      </c>
      <c r="AU37" s="17">
        <v>0.126324726</v>
      </c>
      <c r="AV37" s="17">
        <v>0.12786796</v>
      </c>
      <c r="AW37" s="17">
        <v>6.2100000000000002E-2</v>
      </c>
      <c r="AX37" s="17">
        <v>1404.9</v>
      </c>
      <c r="AY37" s="17" t="s">
        <v>192</v>
      </c>
      <c r="AZ37" s="17">
        <v>36.39</v>
      </c>
      <c r="BA37" s="17" t="s">
        <v>192</v>
      </c>
      <c r="BB37" s="17">
        <v>160.06096878503001</v>
      </c>
      <c r="BC37" s="17" t="s">
        <v>192</v>
      </c>
      <c r="BD37" s="17">
        <v>0.64900000000000002</v>
      </c>
      <c r="BE37" s="17" t="s">
        <v>192</v>
      </c>
      <c r="BF37" s="17">
        <v>0.54669999999999996</v>
      </c>
      <c r="BG37" s="17">
        <v>11.5</v>
      </c>
      <c r="BH37" s="17" t="s">
        <v>193</v>
      </c>
      <c r="BI37" s="17">
        <v>51</v>
      </c>
      <c r="BJ37" s="17">
        <v>42.25</v>
      </c>
      <c r="BK37" s="17">
        <v>30</v>
      </c>
      <c r="BL37" s="17">
        <v>496.03948974609</v>
      </c>
      <c r="BM37" s="17">
        <v>11.01</v>
      </c>
      <c r="BN37" s="17">
        <v>645.51</v>
      </c>
      <c r="BO37" s="17">
        <v>148.4</v>
      </c>
      <c r="BP37" s="17">
        <v>2376.6</v>
      </c>
      <c r="BQ37" s="17">
        <v>1761</v>
      </c>
      <c r="BR37" s="17">
        <v>182.1</v>
      </c>
      <c r="BS37" s="17">
        <v>35.229999999999997</v>
      </c>
      <c r="BT37" s="17">
        <v>83.5</v>
      </c>
      <c r="BU37" s="17">
        <v>1.0355000000000001</v>
      </c>
    </row>
    <row r="38" spans="1:73" x14ac:dyDescent="0.4">
      <c r="A38" s="18" t="s">
        <v>224</v>
      </c>
      <c r="B38" s="16">
        <f t="shared" si="0"/>
        <v>1962</v>
      </c>
      <c r="C38" s="20">
        <v>1.52</v>
      </c>
      <c r="D38" s="20">
        <v>1.52</v>
      </c>
      <c r="E38" s="20">
        <v>1.52</v>
      </c>
      <c r="F38" s="20" t="s">
        <v>192</v>
      </c>
      <c r="G38" s="20" t="s">
        <v>192</v>
      </c>
      <c r="H38" s="20" t="s">
        <v>192</v>
      </c>
      <c r="I38" s="20">
        <v>0.16</v>
      </c>
      <c r="J38" s="20">
        <v>0.40477399635</v>
      </c>
      <c r="K38" s="20" t="s">
        <v>192</v>
      </c>
      <c r="L38" s="20" t="s">
        <v>192</v>
      </c>
      <c r="M38" s="20">
        <v>0.45879999999999999</v>
      </c>
      <c r="N38" s="20">
        <v>0.81899999999999995</v>
      </c>
      <c r="O38" s="20">
        <v>0.68451870000000004</v>
      </c>
      <c r="P38" s="20">
        <v>0.97299999999999998</v>
      </c>
      <c r="Q38" s="20">
        <v>0.86100089999999996</v>
      </c>
      <c r="R38" s="20">
        <v>1.1046009999999999</v>
      </c>
      <c r="S38" s="20">
        <v>0.95339960000000001</v>
      </c>
      <c r="T38" s="20">
        <v>244.7</v>
      </c>
      <c r="U38" s="20" t="s">
        <v>192</v>
      </c>
      <c r="V38" s="20" t="s">
        <v>192</v>
      </c>
      <c r="W38" s="20">
        <v>265.10000000000002</v>
      </c>
      <c r="X38" s="20">
        <v>209.16</v>
      </c>
      <c r="Y38" s="20" t="s">
        <v>192</v>
      </c>
      <c r="Z38" s="20">
        <v>95.35</v>
      </c>
      <c r="AA38" s="20">
        <v>198</v>
      </c>
      <c r="AB38" s="20">
        <v>94</v>
      </c>
      <c r="AC38" s="20" t="s">
        <v>192</v>
      </c>
      <c r="AD38" s="20" t="s">
        <v>192</v>
      </c>
      <c r="AE38" s="20">
        <v>22.87706753977</v>
      </c>
      <c r="AF38" s="20">
        <v>47.24</v>
      </c>
      <c r="AG38" s="20">
        <v>42.55</v>
      </c>
      <c r="AH38" s="20">
        <v>142.91999999999999</v>
      </c>
      <c r="AI38" s="20" t="s">
        <v>192</v>
      </c>
      <c r="AJ38" s="20" t="s">
        <v>192</v>
      </c>
      <c r="AK38" s="20" t="s">
        <v>192</v>
      </c>
      <c r="AL38" s="20" t="s">
        <v>192</v>
      </c>
      <c r="AM38" s="20">
        <v>66.510000000000005</v>
      </c>
      <c r="AN38" s="20" t="s">
        <v>192</v>
      </c>
      <c r="AO38" s="20">
        <v>0.11509999999999999</v>
      </c>
      <c r="AP38" s="20">
        <v>0.108</v>
      </c>
      <c r="AQ38" s="20">
        <v>0.74519999999999997</v>
      </c>
      <c r="AR38" s="20">
        <v>0.32115812178999997</v>
      </c>
      <c r="AS38" s="20" t="s">
        <v>192</v>
      </c>
      <c r="AT38" s="20">
        <v>2.3809895999999999</v>
      </c>
      <c r="AU38" s="20">
        <v>0.126324726</v>
      </c>
      <c r="AV38" s="20">
        <v>0.13007257999999999</v>
      </c>
      <c r="AW38" s="20">
        <v>6.4600000000000005E-2</v>
      </c>
      <c r="AX38" s="20">
        <v>1404.9</v>
      </c>
      <c r="AY38" s="20" t="s">
        <v>192</v>
      </c>
      <c r="AZ38" s="20">
        <v>36.39</v>
      </c>
      <c r="BA38" s="20" t="s">
        <v>192</v>
      </c>
      <c r="BB38" s="20">
        <v>160.06096878503001</v>
      </c>
      <c r="BC38" s="20" t="s">
        <v>192</v>
      </c>
      <c r="BD38" s="20">
        <v>0.63870000000000005</v>
      </c>
      <c r="BE38" s="20" t="s">
        <v>192</v>
      </c>
      <c r="BF38" s="20">
        <v>0.53129999999999999</v>
      </c>
      <c r="BG38" s="20">
        <v>11.5</v>
      </c>
      <c r="BH38" s="20" t="s">
        <v>193</v>
      </c>
      <c r="BI38" s="20">
        <v>51</v>
      </c>
      <c r="BJ38" s="20">
        <v>42.25</v>
      </c>
      <c r="BK38" s="20">
        <v>30</v>
      </c>
      <c r="BL38" s="20">
        <v>496.03948974609</v>
      </c>
      <c r="BM38" s="20">
        <v>11.01</v>
      </c>
      <c r="BN38" s="20">
        <v>645.51</v>
      </c>
      <c r="BO38" s="20">
        <v>140.69999999999999</v>
      </c>
      <c r="BP38" s="20">
        <v>2350.1</v>
      </c>
      <c r="BQ38" s="20">
        <v>1761</v>
      </c>
      <c r="BR38" s="20">
        <v>178.1</v>
      </c>
      <c r="BS38" s="20">
        <v>35.229999999999997</v>
      </c>
      <c r="BT38" s="20">
        <v>83.5</v>
      </c>
      <c r="BU38" s="20">
        <v>1.083</v>
      </c>
    </row>
    <row r="39" spans="1:73" x14ac:dyDescent="0.4">
      <c r="A39" s="16" t="s">
        <v>225</v>
      </c>
      <c r="B39" s="16">
        <f t="shared" si="0"/>
        <v>1962</v>
      </c>
      <c r="C39" s="17">
        <v>1.52</v>
      </c>
      <c r="D39" s="17">
        <v>1.52</v>
      </c>
      <c r="E39" s="17">
        <v>1.52</v>
      </c>
      <c r="F39" s="17" t="s">
        <v>192</v>
      </c>
      <c r="G39" s="17" t="s">
        <v>192</v>
      </c>
      <c r="H39" s="17" t="s">
        <v>192</v>
      </c>
      <c r="I39" s="17">
        <v>0.16</v>
      </c>
      <c r="J39" s="17">
        <v>0.40477399635</v>
      </c>
      <c r="K39" s="17" t="s">
        <v>192</v>
      </c>
      <c r="L39" s="17" t="s">
        <v>192</v>
      </c>
      <c r="M39" s="17">
        <v>0.45</v>
      </c>
      <c r="N39" s="17">
        <v>0.8256</v>
      </c>
      <c r="O39" s="17">
        <v>0.69465969999999999</v>
      </c>
      <c r="P39" s="17">
        <v>0.97299999999999998</v>
      </c>
      <c r="Q39" s="17">
        <v>0.86100089999999996</v>
      </c>
      <c r="R39" s="17">
        <v>1.1046009999999999</v>
      </c>
      <c r="S39" s="17">
        <v>0.95339960000000001</v>
      </c>
      <c r="T39" s="17">
        <v>246.6</v>
      </c>
      <c r="U39" s="17" t="s">
        <v>192</v>
      </c>
      <c r="V39" s="17" t="s">
        <v>192</v>
      </c>
      <c r="W39" s="17">
        <v>268.69</v>
      </c>
      <c r="X39" s="17">
        <v>205.3</v>
      </c>
      <c r="Y39" s="17" t="s">
        <v>192</v>
      </c>
      <c r="Z39" s="17">
        <v>95.35</v>
      </c>
      <c r="AA39" s="17">
        <v>198</v>
      </c>
      <c r="AB39" s="17">
        <v>102</v>
      </c>
      <c r="AC39" s="17" t="s">
        <v>192</v>
      </c>
      <c r="AD39" s="17" t="s">
        <v>192</v>
      </c>
      <c r="AE39" s="17">
        <v>22.864260300200002</v>
      </c>
      <c r="AF39" s="17">
        <v>47.64</v>
      </c>
      <c r="AG39" s="17">
        <v>42.55</v>
      </c>
      <c r="AH39" s="17">
        <v>140.63999999999999</v>
      </c>
      <c r="AI39" s="17" t="s">
        <v>192</v>
      </c>
      <c r="AJ39" s="17" t="s">
        <v>192</v>
      </c>
      <c r="AK39" s="17" t="s">
        <v>192</v>
      </c>
      <c r="AL39" s="17" t="s">
        <v>192</v>
      </c>
      <c r="AM39" s="17">
        <v>65.77</v>
      </c>
      <c r="AN39" s="17" t="s">
        <v>192</v>
      </c>
      <c r="AO39" s="17">
        <v>0.11899999999999999</v>
      </c>
      <c r="AP39" s="17">
        <v>0.108</v>
      </c>
      <c r="AQ39" s="17">
        <v>0.80030000000000001</v>
      </c>
      <c r="AR39" s="17">
        <v>0.322833288</v>
      </c>
      <c r="AS39" s="17" t="s">
        <v>192</v>
      </c>
      <c r="AT39" s="17">
        <v>2.5353129999999999</v>
      </c>
      <c r="AU39" s="17">
        <v>0.126324726</v>
      </c>
      <c r="AV39" s="17">
        <v>0.12786796</v>
      </c>
      <c r="AW39" s="17">
        <v>6.2600000000000003E-2</v>
      </c>
      <c r="AX39" s="17">
        <v>1404.9</v>
      </c>
      <c r="AY39" s="17" t="s">
        <v>192</v>
      </c>
      <c r="AZ39" s="17">
        <v>36.39</v>
      </c>
      <c r="BA39" s="17" t="s">
        <v>192</v>
      </c>
      <c r="BB39" s="17">
        <v>160.06096878503001</v>
      </c>
      <c r="BC39" s="17" t="s">
        <v>192</v>
      </c>
      <c r="BD39" s="17">
        <v>0.627</v>
      </c>
      <c r="BE39" s="17" t="s">
        <v>192</v>
      </c>
      <c r="BF39" s="17">
        <v>0.54010000000000002</v>
      </c>
      <c r="BG39" s="17">
        <v>11.5</v>
      </c>
      <c r="BH39" s="17" t="s">
        <v>193</v>
      </c>
      <c r="BI39" s="17">
        <v>51</v>
      </c>
      <c r="BJ39" s="17">
        <v>42.25</v>
      </c>
      <c r="BK39" s="17">
        <v>30</v>
      </c>
      <c r="BL39" s="17">
        <v>496.03948974609</v>
      </c>
      <c r="BM39" s="17">
        <v>11.01</v>
      </c>
      <c r="BN39" s="17">
        <v>645.51</v>
      </c>
      <c r="BO39" s="17">
        <v>143.1</v>
      </c>
      <c r="BP39" s="17">
        <v>2350.1</v>
      </c>
      <c r="BQ39" s="17">
        <v>1761</v>
      </c>
      <c r="BR39" s="17">
        <v>176.6</v>
      </c>
      <c r="BS39" s="17">
        <v>35.229999999999997</v>
      </c>
      <c r="BT39" s="17">
        <v>83.5</v>
      </c>
      <c r="BU39" s="17">
        <v>1.1546000000000001</v>
      </c>
    </row>
    <row r="40" spans="1:73" x14ac:dyDescent="0.4">
      <c r="A40" s="18" t="s">
        <v>226</v>
      </c>
      <c r="B40" s="16">
        <f t="shared" si="0"/>
        <v>1962</v>
      </c>
      <c r="C40" s="20">
        <v>1.52</v>
      </c>
      <c r="D40" s="20">
        <v>1.52</v>
      </c>
      <c r="E40" s="20">
        <v>1.52</v>
      </c>
      <c r="F40" s="20" t="s">
        <v>192</v>
      </c>
      <c r="G40" s="20" t="s">
        <v>192</v>
      </c>
      <c r="H40" s="20" t="s">
        <v>192</v>
      </c>
      <c r="I40" s="20">
        <v>0.16</v>
      </c>
      <c r="J40" s="20">
        <v>0.40477399635</v>
      </c>
      <c r="K40" s="20" t="s">
        <v>192</v>
      </c>
      <c r="L40" s="20" t="s">
        <v>192</v>
      </c>
      <c r="M40" s="20">
        <v>0.4365</v>
      </c>
      <c r="N40" s="20">
        <v>0.81089999999999995</v>
      </c>
      <c r="O40" s="20">
        <v>0.69465969999999999</v>
      </c>
      <c r="P40" s="20">
        <v>0.97299999999999998</v>
      </c>
      <c r="Q40" s="20">
        <v>0.86100089999999996</v>
      </c>
      <c r="R40" s="20">
        <v>1.1046009999999999</v>
      </c>
      <c r="S40" s="20">
        <v>0.95339960000000001</v>
      </c>
      <c r="T40" s="20">
        <v>253.5</v>
      </c>
      <c r="U40" s="20" t="s">
        <v>192</v>
      </c>
      <c r="V40" s="20" t="s">
        <v>192</v>
      </c>
      <c r="W40" s="20">
        <v>251.6</v>
      </c>
      <c r="X40" s="20">
        <v>196.76</v>
      </c>
      <c r="Y40" s="20" t="s">
        <v>192</v>
      </c>
      <c r="Z40" s="20">
        <v>97</v>
      </c>
      <c r="AA40" s="20">
        <v>212</v>
      </c>
      <c r="AB40" s="20">
        <v>92.8</v>
      </c>
      <c r="AC40" s="20" t="s">
        <v>192</v>
      </c>
      <c r="AD40" s="20" t="s">
        <v>192</v>
      </c>
      <c r="AE40" s="20">
        <v>22.66588606885</v>
      </c>
      <c r="AF40" s="20">
        <v>47.64</v>
      </c>
      <c r="AG40" s="20">
        <v>42.77</v>
      </c>
      <c r="AH40" s="20">
        <v>142.94999999999999</v>
      </c>
      <c r="AI40" s="20" t="s">
        <v>192</v>
      </c>
      <c r="AJ40" s="20" t="s">
        <v>192</v>
      </c>
      <c r="AK40" s="20" t="s">
        <v>192</v>
      </c>
      <c r="AL40" s="20" t="s">
        <v>192</v>
      </c>
      <c r="AM40" s="20">
        <v>64.3</v>
      </c>
      <c r="AN40" s="20" t="s">
        <v>192</v>
      </c>
      <c r="AO40" s="20">
        <v>0.1239</v>
      </c>
      <c r="AP40" s="20">
        <v>0.108</v>
      </c>
      <c r="AQ40" s="20">
        <v>0.67679999999999996</v>
      </c>
      <c r="AR40" s="20">
        <v>0.32208198892000001</v>
      </c>
      <c r="AS40" s="20" t="s">
        <v>192</v>
      </c>
      <c r="AT40" s="20">
        <v>2.4912206000000001</v>
      </c>
      <c r="AU40" s="20">
        <v>0.126324726</v>
      </c>
      <c r="AV40" s="20">
        <v>0.13007257999999999</v>
      </c>
      <c r="AW40" s="20">
        <v>6.6600000000000006E-2</v>
      </c>
      <c r="AX40" s="20">
        <v>1404.9</v>
      </c>
      <c r="AY40" s="20" t="s">
        <v>192</v>
      </c>
      <c r="AZ40" s="20">
        <v>36.39</v>
      </c>
      <c r="BA40" s="20" t="s">
        <v>192</v>
      </c>
      <c r="BB40" s="20">
        <v>160.06096878503001</v>
      </c>
      <c r="BC40" s="20" t="s">
        <v>192</v>
      </c>
      <c r="BD40" s="20">
        <v>0.62660000000000005</v>
      </c>
      <c r="BE40" s="20" t="s">
        <v>192</v>
      </c>
      <c r="BF40" s="20">
        <v>0.56879999999999997</v>
      </c>
      <c r="BG40" s="20">
        <v>11.5</v>
      </c>
      <c r="BH40" s="20" t="s">
        <v>193</v>
      </c>
      <c r="BI40" s="20">
        <v>51</v>
      </c>
      <c r="BJ40" s="20">
        <v>42.25</v>
      </c>
      <c r="BK40" s="20">
        <v>30</v>
      </c>
      <c r="BL40" s="20">
        <v>496.03948974609</v>
      </c>
      <c r="BM40" s="20">
        <v>11.01</v>
      </c>
      <c r="BN40" s="20">
        <v>645.95000000000005</v>
      </c>
      <c r="BO40" s="20">
        <v>146.19999999999999</v>
      </c>
      <c r="BP40" s="20">
        <v>2358.9</v>
      </c>
      <c r="BQ40" s="20">
        <v>1761</v>
      </c>
      <c r="BR40" s="20">
        <v>181.9</v>
      </c>
      <c r="BS40" s="20">
        <v>35.229999999999997</v>
      </c>
      <c r="BT40" s="20">
        <v>83.5</v>
      </c>
      <c r="BU40" s="20">
        <v>1.206</v>
      </c>
    </row>
    <row r="41" spans="1:73" x14ac:dyDescent="0.4">
      <c r="A41" s="16" t="s">
        <v>227</v>
      </c>
      <c r="B41" s="16">
        <f t="shared" si="0"/>
        <v>1962</v>
      </c>
      <c r="C41" s="17">
        <v>1.52</v>
      </c>
      <c r="D41" s="17">
        <v>1.52</v>
      </c>
      <c r="E41" s="17">
        <v>1.52</v>
      </c>
      <c r="F41" s="17" t="s">
        <v>192</v>
      </c>
      <c r="G41" s="17" t="s">
        <v>192</v>
      </c>
      <c r="H41" s="17" t="s">
        <v>192</v>
      </c>
      <c r="I41" s="17">
        <v>0.16</v>
      </c>
      <c r="J41" s="17">
        <v>0.40477399635</v>
      </c>
      <c r="K41" s="17" t="s">
        <v>192</v>
      </c>
      <c r="L41" s="17" t="s">
        <v>192</v>
      </c>
      <c r="M41" s="17">
        <v>0.43830000000000002</v>
      </c>
      <c r="N41" s="17">
        <v>0.81240000000000001</v>
      </c>
      <c r="O41" s="17">
        <v>0.69267570000000001</v>
      </c>
      <c r="P41" s="17">
        <v>0.97299999999999998</v>
      </c>
      <c r="Q41" s="17">
        <v>0.86100089999999996</v>
      </c>
      <c r="R41" s="17">
        <v>1.1046009999999999</v>
      </c>
      <c r="S41" s="17">
        <v>0.95339960000000001</v>
      </c>
      <c r="T41" s="17">
        <v>257.39999999999998</v>
      </c>
      <c r="U41" s="17" t="s">
        <v>192</v>
      </c>
      <c r="V41" s="17" t="s">
        <v>192</v>
      </c>
      <c r="W41" s="17">
        <v>251.05</v>
      </c>
      <c r="X41" s="17">
        <v>208.06</v>
      </c>
      <c r="Y41" s="17" t="s">
        <v>192</v>
      </c>
      <c r="Z41" s="17">
        <v>100.59</v>
      </c>
      <c r="AA41" s="17">
        <v>220</v>
      </c>
      <c r="AB41" s="17">
        <v>94</v>
      </c>
      <c r="AC41" s="17" t="s">
        <v>192</v>
      </c>
      <c r="AD41" s="17" t="s">
        <v>192</v>
      </c>
      <c r="AE41" s="17">
        <v>23.537040897090002</v>
      </c>
      <c r="AF41" s="17">
        <v>48.42</v>
      </c>
      <c r="AG41" s="17">
        <v>43.43</v>
      </c>
      <c r="AH41" s="17">
        <v>142.5</v>
      </c>
      <c r="AI41" s="17" t="s">
        <v>192</v>
      </c>
      <c r="AJ41" s="17" t="s">
        <v>192</v>
      </c>
      <c r="AK41" s="17" t="s">
        <v>192</v>
      </c>
      <c r="AL41" s="17" t="s">
        <v>192</v>
      </c>
      <c r="AM41" s="17">
        <v>68.709999999999994</v>
      </c>
      <c r="AN41" s="17" t="s">
        <v>192</v>
      </c>
      <c r="AO41" s="17">
        <v>0.14990000000000001</v>
      </c>
      <c r="AP41" s="17">
        <v>0.14460000000000001</v>
      </c>
      <c r="AQ41" s="17">
        <v>0.58860000000000001</v>
      </c>
      <c r="AR41" s="17">
        <v>0.32281075629</v>
      </c>
      <c r="AS41" s="17" t="s">
        <v>192</v>
      </c>
      <c r="AT41" s="17">
        <v>2.3809895999999999</v>
      </c>
      <c r="AU41" s="17">
        <v>0.126324726</v>
      </c>
      <c r="AV41" s="17">
        <v>0.12786796</v>
      </c>
      <c r="AW41" s="17">
        <v>7.5399999999999995E-2</v>
      </c>
      <c r="AX41" s="17">
        <v>1404.9</v>
      </c>
      <c r="AY41" s="17" t="s">
        <v>192</v>
      </c>
      <c r="AZ41" s="17">
        <v>36.39</v>
      </c>
      <c r="BA41" s="17" t="s">
        <v>192</v>
      </c>
      <c r="BB41" s="17">
        <v>160.06096878503001</v>
      </c>
      <c r="BC41" s="17" t="s">
        <v>192</v>
      </c>
      <c r="BD41" s="17">
        <v>0.63449999999999995</v>
      </c>
      <c r="BE41" s="17" t="s">
        <v>192</v>
      </c>
      <c r="BF41" s="17">
        <v>0.5776</v>
      </c>
      <c r="BG41" s="17">
        <v>11.5</v>
      </c>
      <c r="BH41" s="17" t="s">
        <v>193</v>
      </c>
      <c r="BI41" s="17">
        <v>51</v>
      </c>
      <c r="BJ41" s="17">
        <v>42.25</v>
      </c>
      <c r="BK41" s="17">
        <v>30</v>
      </c>
      <c r="BL41" s="17">
        <v>496.03948974609</v>
      </c>
      <c r="BM41" s="17">
        <v>11.01</v>
      </c>
      <c r="BN41" s="17">
        <v>645.51</v>
      </c>
      <c r="BO41" s="17">
        <v>149.69999999999999</v>
      </c>
      <c r="BP41" s="17">
        <v>2407.4</v>
      </c>
      <c r="BQ41" s="17">
        <v>1761</v>
      </c>
      <c r="BR41" s="17">
        <v>188.5</v>
      </c>
      <c r="BS41" s="17">
        <v>35.229999999999997</v>
      </c>
      <c r="BT41" s="17">
        <v>83.5</v>
      </c>
      <c r="BU41" s="17">
        <v>1.1917</v>
      </c>
    </row>
    <row r="42" spans="1:73" x14ac:dyDescent="0.4">
      <c r="A42" s="18" t="s">
        <v>228</v>
      </c>
      <c r="B42" s="16">
        <f t="shared" si="0"/>
        <v>1962</v>
      </c>
      <c r="C42" s="20">
        <v>1.52</v>
      </c>
      <c r="D42" s="20">
        <v>1.52</v>
      </c>
      <c r="E42" s="20">
        <v>1.52</v>
      </c>
      <c r="F42" s="20" t="s">
        <v>192</v>
      </c>
      <c r="G42" s="20" t="s">
        <v>192</v>
      </c>
      <c r="H42" s="20" t="s">
        <v>192</v>
      </c>
      <c r="I42" s="20">
        <v>0.16</v>
      </c>
      <c r="J42" s="20">
        <v>0.40477399635</v>
      </c>
      <c r="K42" s="20" t="s">
        <v>192</v>
      </c>
      <c r="L42" s="20" t="s">
        <v>192</v>
      </c>
      <c r="M42" s="20">
        <v>0.45329999999999998</v>
      </c>
      <c r="N42" s="20">
        <v>0.81789999999999996</v>
      </c>
      <c r="O42" s="20">
        <v>0.7169259</v>
      </c>
      <c r="P42" s="20">
        <v>0.97299999999999998</v>
      </c>
      <c r="Q42" s="20">
        <v>0.86100089999999996</v>
      </c>
      <c r="R42" s="20">
        <v>1.1046009999999999</v>
      </c>
      <c r="S42" s="20">
        <v>0.95339960000000001</v>
      </c>
      <c r="T42" s="20">
        <v>272.3</v>
      </c>
      <c r="U42" s="20" t="s">
        <v>192</v>
      </c>
      <c r="V42" s="20" t="s">
        <v>192</v>
      </c>
      <c r="W42" s="20">
        <v>254.36</v>
      </c>
      <c r="X42" s="20">
        <v>210.82</v>
      </c>
      <c r="Y42" s="20" t="s">
        <v>192</v>
      </c>
      <c r="Z42" s="20">
        <v>102.24</v>
      </c>
      <c r="AA42" s="20">
        <v>215</v>
      </c>
      <c r="AB42" s="20">
        <v>94</v>
      </c>
      <c r="AC42" s="20" t="s">
        <v>192</v>
      </c>
      <c r="AD42" s="20" t="s">
        <v>192</v>
      </c>
      <c r="AE42" s="20">
        <v>23.85507759379</v>
      </c>
      <c r="AF42" s="20">
        <v>51.18</v>
      </c>
      <c r="AG42" s="20">
        <v>45.19</v>
      </c>
      <c r="AH42" s="20">
        <v>121.07</v>
      </c>
      <c r="AI42" s="20" t="s">
        <v>192</v>
      </c>
      <c r="AJ42" s="20" t="s">
        <v>192</v>
      </c>
      <c r="AK42" s="20" t="s">
        <v>192</v>
      </c>
      <c r="AL42" s="20" t="s">
        <v>192</v>
      </c>
      <c r="AM42" s="20">
        <v>67.61</v>
      </c>
      <c r="AN42" s="20" t="s">
        <v>192</v>
      </c>
      <c r="AO42" s="20">
        <v>0.13100000000000001</v>
      </c>
      <c r="AP42" s="20">
        <v>0.1003</v>
      </c>
      <c r="AQ42" s="20">
        <v>0.60189999999999999</v>
      </c>
      <c r="AR42" s="20">
        <v>0.32336352213000003</v>
      </c>
      <c r="AS42" s="20" t="s">
        <v>192</v>
      </c>
      <c r="AT42" s="20">
        <v>2.2707586000000002</v>
      </c>
      <c r="AU42" s="20">
        <v>0.126324726</v>
      </c>
      <c r="AV42" s="20">
        <v>0.13007257999999999</v>
      </c>
      <c r="AW42" s="20">
        <v>8.8200000000000001E-2</v>
      </c>
      <c r="AX42" s="20">
        <v>1404.9</v>
      </c>
      <c r="AY42" s="20" t="s">
        <v>192</v>
      </c>
      <c r="AZ42" s="20">
        <v>36.39</v>
      </c>
      <c r="BA42" s="20" t="s">
        <v>192</v>
      </c>
      <c r="BB42" s="20">
        <v>160.06096878503001</v>
      </c>
      <c r="BC42" s="20" t="s">
        <v>192</v>
      </c>
      <c r="BD42" s="20">
        <v>0.65300000000000002</v>
      </c>
      <c r="BE42" s="20" t="s">
        <v>192</v>
      </c>
      <c r="BF42" s="20">
        <v>0.58199999999999996</v>
      </c>
      <c r="BG42" s="20">
        <v>11.5</v>
      </c>
      <c r="BH42" s="20" t="s">
        <v>193</v>
      </c>
      <c r="BI42" s="20">
        <v>51</v>
      </c>
      <c r="BJ42" s="20">
        <v>42.25</v>
      </c>
      <c r="BK42" s="20">
        <v>30</v>
      </c>
      <c r="BL42" s="20">
        <v>496.03948974609</v>
      </c>
      <c r="BM42" s="20">
        <v>11.01</v>
      </c>
      <c r="BN42" s="20">
        <v>645.73</v>
      </c>
      <c r="BO42" s="20">
        <v>152.80000000000001</v>
      </c>
      <c r="BP42" s="20">
        <v>2365.6</v>
      </c>
      <c r="BQ42" s="20">
        <v>1761</v>
      </c>
      <c r="BR42" s="20">
        <v>184.7</v>
      </c>
      <c r="BS42" s="20">
        <v>35.229999999999997</v>
      </c>
      <c r="BT42" s="20">
        <v>83.5</v>
      </c>
      <c r="BU42" s="20">
        <v>1.1987000000000001</v>
      </c>
    </row>
    <row r="43" spans="1:73" x14ac:dyDescent="0.4">
      <c r="A43" s="16" t="s">
        <v>229</v>
      </c>
      <c r="B43" s="16">
        <f t="shared" si="0"/>
        <v>1963</v>
      </c>
      <c r="C43" s="17">
        <v>1.5</v>
      </c>
      <c r="D43" s="17">
        <v>1.5</v>
      </c>
      <c r="E43" s="17">
        <v>1.5</v>
      </c>
      <c r="F43" s="17" t="s">
        <v>192</v>
      </c>
      <c r="G43" s="17" t="s">
        <v>192</v>
      </c>
      <c r="H43" s="17" t="s">
        <v>192</v>
      </c>
      <c r="I43" s="17">
        <v>0.16</v>
      </c>
      <c r="J43" s="17">
        <v>0.39135113794999998</v>
      </c>
      <c r="K43" s="17" t="s">
        <v>192</v>
      </c>
      <c r="L43" s="17" t="s">
        <v>192</v>
      </c>
      <c r="M43" s="17">
        <v>0.49909999999999999</v>
      </c>
      <c r="N43" s="17">
        <v>0.82669999999999999</v>
      </c>
      <c r="O43" s="17">
        <v>0.65211160000000001</v>
      </c>
      <c r="P43" s="17">
        <v>0.95289999999999997</v>
      </c>
      <c r="Q43" s="17">
        <v>0.81480079999999999</v>
      </c>
      <c r="R43" s="17">
        <v>1.083601</v>
      </c>
      <c r="S43" s="17">
        <v>0.96039960000000002</v>
      </c>
      <c r="T43" s="17">
        <v>278.89999999999998</v>
      </c>
      <c r="U43" s="17" t="s">
        <v>192</v>
      </c>
      <c r="V43" s="17" t="s">
        <v>192</v>
      </c>
      <c r="W43" s="17">
        <v>261.25</v>
      </c>
      <c r="X43" s="17">
        <v>217.71</v>
      </c>
      <c r="Y43" s="17" t="s">
        <v>192</v>
      </c>
      <c r="Z43" s="17">
        <v>107.47</v>
      </c>
      <c r="AA43" s="17">
        <v>223</v>
      </c>
      <c r="AB43" s="17">
        <v>92.3</v>
      </c>
      <c r="AC43" s="17" t="s">
        <v>192</v>
      </c>
      <c r="AD43" s="17" t="s">
        <v>192</v>
      </c>
      <c r="AE43" s="17">
        <v>24.08490904168</v>
      </c>
      <c r="AF43" s="17">
        <v>52.75</v>
      </c>
      <c r="AG43" s="17">
        <v>46.52</v>
      </c>
      <c r="AH43" s="17">
        <v>121.77</v>
      </c>
      <c r="AI43" s="17" t="s">
        <v>192</v>
      </c>
      <c r="AJ43" s="17" t="s">
        <v>192</v>
      </c>
      <c r="AK43" s="17" t="s">
        <v>192</v>
      </c>
      <c r="AL43" s="17" t="s">
        <v>192</v>
      </c>
      <c r="AM43" s="17">
        <v>67.239999999999995</v>
      </c>
      <c r="AN43" s="17" t="s">
        <v>192</v>
      </c>
      <c r="AO43" s="17">
        <v>0.13100000000000001</v>
      </c>
      <c r="AP43" s="17">
        <v>8.0100000000000005E-2</v>
      </c>
      <c r="AQ43" s="17">
        <v>0.57099999999999995</v>
      </c>
      <c r="AR43" s="17">
        <v>0.32366461983</v>
      </c>
      <c r="AS43" s="17" t="s">
        <v>192</v>
      </c>
      <c r="AT43" s="17">
        <v>2.2928047999999999</v>
      </c>
      <c r="AU43" s="17">
        <v>0.12676565000000001</v>
      </c>
      <c r="AV43" s="17">
        <v>0.13448182</v>
      </c>
      <c r="AW43" s="17">
        <v>0.1157</v>
      </c>
      <c r="AX43" s="17">
        <v>1343.61</v>
      </c>
      <c r="AY43" s="17" t="s">
        <v>192</v>
      </c>
      <c r="AZ43" s="17">
        <v>36.67</v>
      </c>
      <c r="BA43" s="17" t="s">
        <v>192</v>
      </c>
      <c r="BB43" s="17">
        <v>160.72484756487</v>
      </c>
      <c r="BC43" s="17" t="s">
        <v>192</v>
      </c>
      <c r="BD43" s="17">
        <v>0.65810000000000002</v>
      </c>
      <c r="BE43" s="17" t="s">
        <v>192</v>
      </c>
      <c r="BF43" s="17">
        <v>0.57320000000000004</v>
      </c>
      <c r="BG43" s="17">
        <v>11.5</v>
      </c>
      <c r="BH43" s="17" t="s">
        <v>193</v>
      </c>
      <c r="BI43" s="17">
        <v>52</v>
      </c>
      <c r="BJ43" s="17">
        <v>42.25</v>
      </c>
      <c r="BK43" s="17">
        <v>30</v>
      </c>
      <c r="BL43" s="17">
        <v>496.03948974609</v>
      </c>
      <c r="BM43" s="17">
        <v>11.02</v>
      </c>
      <c r="BN43" s="17">
        <v>645.51</v>
      </c>
      <c r="BO43" s="17">
        <v>149.4</v>
      </c>
      <c r="BP43" s="17">
        <v>2350.1</v>
      </c>
      <c r="BQ43" s="17">
        <v>1741</v>
      </c>
      <c r="BR43" s="17">
        <v>186.3</v>
      </c>
      <c r="BS43" s="17">
        <v>35.090000000000003</v>
      </c>
      <c r="BT43" s="17">
        <v>83.5</v>
      </c>
      <c r="BU43" s="17">
        <v>1.2438</v>
      </c>
    </row>
    <row r="44" spans="1:73" x14ac:dyDescent="0.4">
      <c r="A44" s="18" t="s">
        <v>230</v>
      </c>
      <c r="B44" s="16">
        <f t="shared" si="0"/>
        <v>1963</v>
      </c>
      <c r="C44" s="20">
        <v>1.5</v>
      </c>
      <c r="D44" s="20">
        <v>1.5</v>
      </c>
      <c r="E44" s="20">
        <v>1.5</v>
      </c>
      <c r="F44" s="20" t="s">
        <v>192</v>
      </c>
      <c r="G44" s="20" t="s">
        <v>192</v>
      </c>
      <c r="H44" s="20" t="s">
        <v>192</v>
      </c>
      <c r="I44" s="20">
        <v>0.16</v>
      </c>
      <c r="J44" s="20">
        <v>0.39135113794999998</v>
      </c>
      <c r="K44" s="20" t="s">
        <v>192</v>
      </c>
      <c r="L44" s="20" t="s">
        <v>192</v>
      </c>
      <c r="M44" s="20">
        <v>0.54390000000000005</v>
      </c>
      <c r="N44" s="20">
        <v>0.80310000000000004</v>
      </c>
      <c r="O44" s="20">
        <v>0.61375210000000002</v>
      </c>
      <c r="P44" s="20">
        <v>0.95289999999999997</v>
      </c>
      <c r="Q44" s="20">
        <v>0.81480079999999999</v>
      </c>
      <c r="R44" s="20">
        <v>1.083601</v>
      </c>
      <c r="S44" s="20">
        <v>0.96039960000000002</v>
      </c>
      <c r="T44" s="20">
        <v>272.5</v>
      </c>
      <c r="U44" s="20" t="s">
        <v>192</v>
      </c>
      <c r="V44" s="20" t="s">
        <v>192</v>
      </c>
      <c r="W44" s="20">
        <v>264.83</v>
      </c>
      <c r="X44" s="20">
        <v>217.71</v>
      </c>
      <c r="Y44" s="20" t="s">
        <v>192</v>
      </c>
      <c r="Z44" s="20">
        <v>109.96</v>
      </c>
      <c r="AA44" s="20">
        <v>231</v>
      </c>
      <c r="AB44" s="20">
        <v>92.3</v>
      </c>
      <c r="AC44" s="20" t="s">
        <v>192</v>
      </c>
      <c r="AD44" s="20" t="s">
        <v>192</v>
      </c>
      <c r="AE44" s="20">
        <v>24.368774699269999</v>
      </c>
      <c r="AF44" s="20">
        <v>53.15</v>
      </c>
      <c r="AG44" s="20">
        <v>47.18</v>
      </c>
      <c r="AH44" s="20">
        <v>123.35</v>
      </c>
      <c r="AI44" s="20" t="s">
        <v>192</v>
      </c>
      <c r="AJ44" s="20" t="s">
        <v>192</v>
      </c>
      <c r="AK44" s="20" t="s">
        <v>192</v>
      </c>
      <c r="AL44" s="20" t="s">
        <v>192</v>
      </c>
      <c r="AM44" s="20">
        <v>68.34</v>
      </c>
      <c r="AN44" s="20" t="s">
        <v>192</v>
      </c>
      <c r="AO44" s="20">
        <v>0.13100000000000001</v>
      </c>
      <c r="AP44" s="20">
        <v>8.0600000000000005E-2</v>
      </c>
      <c r="AQ44" s="20">
        <v>0.55559999999999998</v>
      </c>
      <c r="AR44" s="20">
        <v>0.32448775452</v>
      </c>
      <c r="AS44" s="20" t="s">
        <v>192</v>
      </c>
      <c r="AT44" s="20">
        <v>2.2928047999999999</v>
      </c>
      <c r="AU44" s="20">
        <v>0.12676565000000001</v>
      </c>
      <c r="AV44" s="20">
        <v>0.13668643999999999</v>
      </c>
      <c r="AW44" s="20">
        <v>0.1305</v>
      </c>
      <c r="AX44" s="20">
        <v>1343.61</v>
      </c>
      <c r="AY44" s="20" t="s">
        <v>192</v>
      </c>
      <c r="AZ44" s="20">
        <v>36.67</v>
      </c>
      <c r="BA44" s="20" t="s">
        <v>192</v>
      </c>
      <c r="BB44" s="20">
        <v>160.72484756487</v>
      </c>
      <c r="BC44" s="20" t="s">
        <v>192</v>
      </c>
      <c r="BD44" s="20">
        <v>0.65459999999999996</v>
      </c>
      <c r="BE44" s="20" t="s">
        <v>192</v>
      </c>
      <c r="BF44" s="20">
        <v>0.56440000000000001</v>
      </c>
      <c r="BG44" s="20">
        <v>11.5</v>
      </c>
      <c r="BH44" s="20" t="s">
        <v>193</v>
      </c>
      <c r="BI44" s="20">
        <v>52</v>
      </c>
      <c r="BJ44" s="20">
        <v>42.25</v>
      </c>
      <c r="BK44" s="20">
        <v>30</v>
      </c>
      <c r="BL44" s="20">
        <v>496.03948974609</v>
      </c>
      <c r="BM44" s="20">
        <v>11.02</v>
      </c>
      <c r="BN44" s="20">
        <v>645.51</v>
      </c>
      <c r="BO44" s="20">
        <v>150.6</v>
      </c>
      <c r="BP44" s="20">
        <v>2350.1</v>
      </c>
      <c r="BQ44" s="20">
        <v>1742</v>
      </c>
      <c r="BR44" s="20">
        <v>191.6</v>
      </c>
      <c r="BS44" s="20">
        <v>35.090000000000003</v>
      </c>
      <c r="BT44" s="20">
        <v>83.5</v>
      </c>
      <c r="BU44" s="20">
        <v>1.2564</v>
      </c>
    </row>
    <row r="45" spans="1:73" x14ac:dyDescent="0.4">
      <c r="A45" s="16" t="s">
        <v>231</v>
      </c>
      <c r="B45" s="16">
        <f t="shared" si="0"/>
        <v>1963</v>
      </c>
      <c r="C45" s="17">
        <v>1.5</v>
      </c>
      <c r="D45" s="17">
        <v>1.5</v>
      </c>
      <c r="E45" s="17">
        <v>1.5</v>
      </c>
      <c r="F45" s="17" t="s">
        <v>192</v>
      </c>
      <c r="G45" s="17" t="s">
        <v>192</v>
      </c>
      <c r="H45" s="17" t="s">
        <v>192</v>
      </c>
      <c r="I45" s="17">
        <v>0.16</v>
      </c>
      <c r="J45" s="17">
        <v>0.39135113794999998</v>
      </c>
      <c r="K45" s="17" t="s">
        <v>192</v>
      </c>
      <c r="L45" s="17" t="s">
        <v>192</v>
      </c>
      <c r="M45" s="17">
        <v>0.53180000000000005</v>
      </c>
      <c r="N45" s="17">
        <v>0.81089999999999995</v>
      </c>
      <c r="O45" s="17">
        <v>0.61573619999999996</v>
      </c>
      <c r="P45" s="17">
        <v>0.95289999999999997</v>
      </c>
      <c r="Q45" s="17">
        <v>0.81480079999999999</v>
      </c>
      <c r="R45" s="17">
        <v>1.083601</v>
      </c>
      <c r="S45" s="17">
        <v>0.96039960000000002</v>
      </c>
      <c r="T45" s="17">
        <v>272.5</v>
      </c>
      <c r="U45" s="17" t="s">
        <v>192</v>
      </c>
      <c r="V45" s="17" t="s">
        <v>192</v>
      </c>
      <c r="W45" s="17">
        <v>264.27999999999997</v>
      </c>
      <c r="X45" s="17">
        <v>217.71</v>
      </c>
      <c r="Y45" s="17" t="s">
        <v>192</v>
      </c>
      <c r="Z45" s="17">
        <v>109.13</v>
      </c>
      <c r="AA45" s="17">
        <v>229</v>
      </c>
      <c r="AB45" s="17">
        <v>90.1</v>
      </c>
      <c r="AC45" s="17" t="s">
        <v>192</v>
      </c>
      <c r="AD45" s="17" t="s">
        <v>192</v>
      </c>
      <c r="AE45" s="17">
        <v>24.463360895099999</v>
      </c>
      <c r="AF45" s="17">
        <v>52.36</v>
      </c>
      <c r="AG45" s="17">
        <v>47.18</v>
      </c>
      <c r="AH45" s="17">
        <v>123.28</v>
      </c>
      <c r="AI45" s="17" t="s">
        <v>192</v>
      </c>
      <c r="AJ45" s="17" t="s">
        <v>192</v>
      </c>
      <c r="AK45" s="17" t="s">
        <v>192</v>
      </c>
      <c r="AL45" s="17" t="s">
        <v>192</v>
      </c>
      <c r="AM45" s="17">
        <v>69.45</v>
      </c>
      <c r="AN45" s="17" t="s">
        <v>192</v>
      </c>
      <c r="AO45" s="17">
        <v>0.13100000000000001</v>
      </c>
      <c r="AP45" s="17">
        <v>8.4699999999999998E-2</v>
      </c>
      <c r="AQ45" s="17">
        <v>0.56220000000000003</v>
      </c>
      <c r="AR45" s="17">
        <v>0.32497767592999999</v>
      </c>
      <c r="AS45" s="17" t="s">
        <v>192</v>
      </c>
      <c r="AT45" s="17">
        <v>2.2928047999999999</v>
      </c>
      <c r="AU45" s="17">
        <v>0.12676565000000001</v>
      </c>
      <c r="AV45" s="17">
        <v>0.14109568</v>
      </c>
      <c r="AW45" s="17">
        <v>0.1431</v>
      </c>
      <c r="AX45" s="17">
        <v>1343.61</v>
      </c>
      <c r="AY45" s="17" t="s">
        <v>192</v>
      </c>
      <c r="AZ45" s="17">
        <v>36.94</v>
      </c>
      <c r="BA45" s="17" t="s">
        <v>192</v>
      </c>
      <c r="BB45" s="17">
        <v>161.36281156287001</v>
      </c>
      <c r="BC45" s="17" t="s">
        <v>192</v>
      </c>
      <c r="BD45" s="17">
        <v>0.64949999999999997</v>
      </c>
      <c r="BE45" s="17" t="s">
        <v>192</v>
      </c>
      <c r="BF45" s="17">
        <v>0.54449999999999998</v>
      </c>
      <c r="BG45" s="17">
        <v>11.5</v>
      </c>
      <c r="BH45" s="17" t="s">
        <v>193</v>
      </c>
      <c r="BI45" s="17">
        <v>52</v>
      </c>
      <c r="BJ45" s="17">
        <v>42.25</v>
      </c>
      <c r="BK45" s="17">
        <v>30</v>
      </c>
      <c r="BL45" s="17">
        <v>496.03948974609</v>
      </c>
      <c r="BM45" s="17">
        <v>11.02</v>
      </c>
      <c r="BN45" s="17">
        <v>645.51</v>
      </c>
      <c r="BO45" s="17">
        <v>153.69999999999999</v>
      </c>
      <c r="BP45" s="17">
        <v>2358.9</v>
      </c>
      <c r="BQ45" s="17">
        <v>1742</v>
      </c>
      <c r="BR45" s="17">
        <v>197.5</v>
      </c>
      <c r="BS45" s="17">
        <v>35.090000000000003</v>
      </c>
      <c r="BT45" s="17">
        <v>83.5</v>
      </c>
      <c r="BU45" s="17">
        <v>1.2714000000000001</v>
      </c>
    </row>
    <row r="46" spans="1:73" x14ac:dyDescent="0.4">
      <c r="A46" s="18" t="s">
        <v>232</v>
      </c>
      <c r="B46" s="16">
        <f t="shared" si="0"/>
        <v>1963</v>
      </c>
      <c r="C46" s="20">
        <v>1.5</v>
      </c>
      <c r="D46" s="20">
        <v>1.5</v>
      </c>
      <c r="E46" s="20">
        <v>1.5</v>
      </c>
      <c r="F46" s="20" t="s">
        <v>192</v>
      </c>
      <c r="G46" s="20" t="s">
        <v>192</v>
      </c>
      <c r="H46" s="20" t="s">
        <v>192</v>
      </c>
      <c r="I46" s="20">
        <v>0.16</v>
      </c>
      <c r="J46" s="20">
        <v>0.39135113794999998</v>
      </c>
      <c r="K46" s="20" t="s">
        <v>192</v>
      </c>
      <c r="L46" s="20" t="s">
        <v>192</v>
      </c>
      <c r="M46" s="20">
        <v>0.56310000000000004</v>
      </c>
      <c r="N46" s="20">
        <v>0.80800000000000005</v>
      </c>
      <c r="O46" s="20">
        <v>0.61573619999999996</v>
      </c>
      <c r="P46" s="20">
        <v>0.95289999999999997</v>
      </c>
      <c r="Q46" s="20">
        <v>0.81480079999999999</v>
      </c>
      <c r="R46" s="20">
        <v>1.083601</v>
      </c>
      <c r="S46" s="20">
        <v>0.96039960000000002</v>
      </c>
      <c r="T46" s="20">
        <v>278.3</v>
      </c>
      <c r="U46" s="20" t="s">
        <v>192</v>
      </c>
      <c r="V46" s="20" t="s">
        <v>192</v>
      </c>
      <c r="W46" s="20">
        <v>261.52</v>
      </c>
      <c r="X46" s="20">
        <v>217.71</v>
      </c>
      <c r="Y46" s="20" t="s">
        <v>192</v>
      </c>
      <c r="Z46" s="20">
        <v>107.2</v>
      </c>
      <c r="AA46" s="20">
        <v>229</v>
      </c>
      <c r="AB46" s="20">
        <v>86.8</v>
      </c>
      <c r="AC46" s="20" t="s">
        <v>192</v>
      </c>
      <c r="AD46" s="20" t="s">
        <v>192</v>
      </c>
      <c r="AE46" s="20">
        <v>24.676750106379998</v>
      </c>
      <c r="AF46" s="20">
        <v>51.97</v>
      </c>
      <c r="AG46" s="20">
        <v>46.3</v>
      </c>
      <c r="AH46" s="20">
        <v>122.38</v>
      </c>
      <c r="AI46" s="20" t="s">
        <v>192</v>
      </c>
      <c r="AJ46" s="20" t="s">
        <v>192</v>
      </c>
      <c r="AK46" s="20" t="s">
        <v>192</v>
      </c>
      <c r="AL46" s="20" t="s">
        <v>192</v>
      </c>
      <c r="AM46" s="20">
        <v>70.92</v>
      </c>
      <c r="AN46" s="20" t="s">
        <v>192</v>
      </c>
      <c r="AO46" s="20">
        <v>0.13100000000000001</v>
      </c>
      <c r="AP46" s="20">
        <v>9.69E-2</v>
      </c>
      <c r="AQ46" s="20">
        <v>0.65039999999999998</v>
      </c>
      <c r="AR46" s="20">
        <v>0.32528488073</v>
      </c>
      <c r="AS46" s="20" t="s">
        <v>192</v>
      </c>
      <c r="AT46" s="20">
        <v>2.2928047999999999</v>
      </c>
      <c r="AU46" s="20">
        <v>0.12676565000000001</v>
      </c>
      <c r="AV46" s="20">
        <v>0.16314187999999999</v>
      </c>
      <c r="AW46" s="20">
        <v>0.16470000000000001</v>
      </c>
      <c r="AX46" s="20">
        <v>1343.61</v>
      </c>
      <c r="AY46" s="20" t="s">
        <v>192</v>
      </c>
      <c r="AZ46" s="20">
        <v>36.94</v>
      </c>
      <c r="BA46" s="20" t="s">
        <v>192</v>
      </c>
      <c r="BB46" s="20">
        <v>161.36281156287001</v>
      </c>
      <c r="BC46" s="20" t="s">
        <v>192</v>
      </c>
      <c r="BD46" s="20">
        <v>0.64219999999999999</v>
      </c>
      <c r="BE46" s="20" t="s">
        <v>192</v>
      </c>
      <c r="BF46" s="20">
        <v>0.54900000000000004</v>
      </c>
      <c r="BG46" s="20">
        <v>11.5</v>
      </c>
      <c r="BH46" s="20" t="s">
        <v>193</v>
      </c>
      <c r="BI46" s="20">
        <v>52</v>
      </c>
      <c r="BJ46" s="20">
        <v>42.25</v>
      </c>
      <c r="BK46" s="20">
        <v>30</v>
      </c>
      <c r="BL46" s="20">
        <v>496.03948974609</v>
      </c>
      <c r="BM46" s="20">
        <v>11.02</v>
      </c>
      <c r="BN46" s="20">
        <v>645.73</v>
      </c>
      <c r="BO46" s="20">
        <v>159.4</v>
      </c>
      <c r="BP46" s="20">
        <v>2427.3000000000002</v>
      </c>
      <c r="BQ46" s="20">
        <v>1741</v>
      </c>
      <c r="BR46" s="20">
        <v>204.4</v>
      </c>
      <c r="BS46" s="20">
        <v>35.090000000000003</v>
      </c>
      <c r="BT46" s="20">
        <v>78.5</v>
      </c>
      <c r="BU46" s="20">
        <v>1.2728999999999999</v>
      </c>
    </row>
    <row r="47" spans="1:73" x14ac:dyDescent="0.4">
      <c r="A47" s="16" t="s">
        <v>233</v>
      </c>
      <c r="B47" s="16">
        <f t="shared" si="0"/>
        <v>1963</v>
      </c>
      <c r="C47" s="17">
        <v>1.5</v>
      </c>
      <c r="D47" s="17">
        <v>1.5</v>
      </c>
      <c r="E47" s="17">
        <v>1.5</v>
      </c>
      <c r="F47" s="17" t="s">
        <v>192</v>
      </c>
      <c r="G47" s="17" t="s">
        <v>192</v>
      </c>
      <c r="H47" s="17" t="s">
        <v>192</v>
      </c>
      <c r="I47" s="17">
        <v>0.16</v>
      </c>
      <c r="J47" s="17">
        <v>0.39135113794999998</v>
      </c>
      <c r="K47" s="17" t="s">
        <v>192</v>
      </c>
      <c r="L47" s="17" t="s">
        <v>192</v>
      </c>
      <c r="M47" s="17">
        <v>0.60760000000000003</v>
      </c>
      <c r="N47" s="17">
        <v>0.79700000000000004</v>
      </c>
      <c r="O47" s="17">
        <v>0.61176790000000003</v>
      </c>
      <c r="P47" s="17">
        <v>0.95289999999999997</v>
      </c>
      <c r="Q47" s="17">
        <v>0.81480079999999999</v>
      </c>
      <c r="R47" s="17">
        <v>1.083601</v>
      </c>
      <c r="S47" s="17">
        <v>0.96039960000000002</v>
      </c>
      <c r="T47" s="17">
        <v>279.7</v>
      </c>
      <c r="U47" s="17" t="s">
        <v>192</v>
      </c>
      <c r="V47" s="17" t="s">
        <v>192</v>
      </c>
      <c r="W47" s="17">
        <v>268.69</v>
      </c>
      <c r="X47" s="17">
        <v>217.71</v>
      </c>
      <c r="Y47" s="17" t="s">
        <v>192</v>
      </c>
      <c r="Z47" s="17">
        <v>109.13</v>
      </c>
      <c r="AA47" s="17">
        <v>231</v>
      </c>
      <c r="AB47" s="17">
        <v>86.8</v>
      </c>
      <c r="AC47" s="17" t="s">
        <v>192</v>
      </c>
      <c r="AD47" s="17" t="s">
        <v>192</v>
      </c>
      <c r="AE47" s="17">
        <v>24.244075698789999</v>
      </c>
      <c r="AF47" s="17">
        <v>52.36</v>
      </c>
      <c r="AG47" s="17">
        <v>46.52</v>
      </c>
      <c r="AH47" s="17">
        <v>123.17</v>
      </c>
      <c r="AI47" s="17" t="s">
        <v>192</v>
      </c>
      <c r="AJ47" s="17" t="s">
        <v>192</v>
      </c>
      <c r="AK47" s="17" t="s">
        <v>192</v>
      </c>
      <c r="AL47" s="17" t="s">
        <v>192</v>
      </c>
      <c r="AM47" s="17">
        <v>67.61</v>
      </c>
      <c r="AN47" s="17" t="s">
        <v>192</v>
      </c>
      <c r="AO47" s="17">
        <v>0.13100000000000001</v>
      </c>
      <c r="AP47" s="17">
        <v>0.1143</v>
      </c>
      <c r="AQ47" s="17">
        <v>0.69</v>
      </c>
      <c r="AR47" s="17">
        <v>0.32611213603</v>
      </c>
      <c r="AS47" s="17" t="s">
        <v>192</v>
      </c>
      <c r="AT47" s="17">
        <v>2.2266661999999999</v>
      </c>
      <c r="AU47" s="17">
        <v>0.12676565000000001</v>
      </c>
      <c r="AV47" s="17">
        <v>0.22487124</v>
      </c>
      <c r="AW47" s="17">
        <v>0.21909999999999999</v>
      </c>
      <c r="AX47" s="17">
        <v>1343.61</v>
      </c>
      <c r="AY47" s="17" t="s">
        <v>192</v>
      </c>
      <c r="AZ47" s="17">
        <v>37.78</v>
      </c>
      <c r="BA47" s="17" t="s">
        <v>192</v>
      </c>
      <c r="BB47" s="17">
        <v>163.33399554735999</v>
      </c>
      <c r="BC47" s="17" t="s">
        <v>192</v>
      </c>
      <c r="BD47" s="17">
        <v>0.6391</v>
      </c>
      <c r="BE47" s="17" t="s">
        <v>192</v>
      </c>
      <c r="BF47" s="17">
        <v>0.54010000000000002</v>
      </c>
      <c r="BG47" s="17">
        <v>11.5</v>
      </c>
      <c r="BH47" s="17" t="s">
        <v>193</v>
      </c>
      <c r="BI47" s="17">
        <v>52</v>
      </c>
      <c r="BJ47" s="17">
        <v>42.25</v>
      </c>
      <c r="BK47" s="17">
        <v>30</v>
      </c>
      <c r="BL47" s="17">
        <v>496.03948974609</v>
      </c>
      <c r="BM47" s="17">
        <v>11.02</v>
      </c>
      <c r="BN47" s="17">
        <v>645.51</v>
      </c>
      <c r="BO47" s="17">
        <v>167.1</v>
      </c>
      <c r="BP47" s="17">
        <v>2495.6</v>
      </c>
      <c r="BQ47" s="17">
        <v>1742</v>
      </c>
      <c r="BR47" s="17">
        <v>209.4</v>
      </c>
      <c r="BS47" s="17">
        <v>35.090000000000003</v>
      </c>
      <c r="BT47" s="17">
        <v>78.5</v>
      </c>
      <c r="BU47" s="17">
        <v>1.2786999999999999</v>
      </c>
    </row>
    <row r="48" spans="1:73" x14ac:dyDescent="0.4">
      <c r="A48" s="18" t="s">
        <v>234</v>
      </c>
      <c r="B48" s="16">
        <f t="shared" si="0"/>
        <v>1963</v>
      </c>
      <c r="C48" s="20">
        <v>1.5</v>
      </c>
      <c r="D48" s="20">
        <v>1.5</v>
      </c>
      <c r="E48" s="20">
        <v>1.5</v>
      </c>
      <c r="F48" s="20" t="s">
        <v>192</v>
      </c>
      <c r="G48" s="20" t="s">
        <v>192</v>
      </c>
      <c r="H48" s="20" t="s">
        <v>192</v>
      </c>
      <c r="I48" s="20">
        <v>0.16</v>
      </c>
      <c r="J48" s="20">
        <v>0.39135113794999998</v>
      </c>
      <c r="K48" s="20" t="s">
        <v>192</v>
      </c>
      <c r="L48" s="20" t="s">
        <v>192</v>
      </c>
      <c r="M48" s="20">
        <v>0.56220000000000003</v>
      </c>
      <c r="N48" s="20">
        <v>0.79920000000000002</v>
      </c>
      <c r="O48" s="20">
        <v>0.61176790000000003</v>
      </c>
      <c r="P48" s="20">
        <v>0.95289999999999997</v>
      </c>
      <c r="Q48" s="20">
        <v>0.81480079999999999</v>
      </c>
      <c r="R48" s="20">
        <v>1.083601</v>
      </c>
      <c r="S48" s="20">
        <v>0.96039960000000002</v>
      </c>
      <c r="T48" s="20">
        <v>282.5</v>
      </c>
      <c r="U48" s="20" t="s">
        <v>192</v>
      </c>
      <c r="V48" s="20" t="s">
        <v>192</v>
      </c>
      <c r="W48" s="20">
        <v>274.47000000000003</v>
      </c>
      <c r="X48" s="20">
        <v>219.91</v>
      </c>
      <c r="Y48" s="20" t="s">
        <v>192</v>
      </c>
      <c r="Z48" s="20">
        <v>108.3</v>
      </c>
      <c r="AA48" s="20">
        <v>231</v>
      </c>
      <c r="AB48" s="20">
        <v>90.1</v>
      </c>
      <c r="AC48" s="20" t="s">
        <v>192</v>
      </c>
      <c r="AD48" s="20" t="s">
        <v>192</v>
      </c>
      <c r="AE48" s="20">
        <v>23.173049503649999</v>
      </c>
      <c r="AF48" s="20">
        <v>55.51</v>
      </c>
      <c r="AG48" s="20">
        <v>48.28</v>
      </c>
      <c r="AH48" s="20">
        <v>128.13</v>
      </c>
      <c r="AI48" s="20" t="s">
        <v>192</v>
      </c>
      <c r="AJ48" s="20" t="s">
        <v>192</v>
      </c>
      <c r="AK48" s="20" t="s">
        <v>192</v>
      </c>
      <c r="AL48" s="20" t="s">
        <v>192</v>
      </c>
      <c r="AM48" s="20">
        <v>58.42</v>
      </c>
      <c r="AN48" s="20" t="s">
        <v>192</v>
      </c>
      <c r="AO48" s="20">
        <v>0.13100000000000001</v>
      </c>
      <c r="AP48" s="20">
        <v>0.12039999999999999</v>
      </c>
      <c r="AQ48" s="20">
        <v>0.69</v>
      </c>
      <c r="AR48" s="20">
        <v>0.32746340893999998</v>
      </c>
      <c r="AS48" s="20" t="s">
        <v>192</v>
      </c>
      <c r="AT48" s="20">
        <v>2.2046199999999998</v>
      </c>
      <c r="AU48" s="20">
        <v>0.12676565000000001</v>
      </c>
      <c r="AV48" s="20">
        <v>0.17857422000000001</v>
      </c>
      <c r="AW48" s="20">
        <v>0.21540000000000001</v>
      </c>
      <c r="AX48" s="20">
        <v>1343.61</v>
      </c>
      <c r="AY48" s="20" t="s">
        <v>192</v>
      </c>
      <c r="AZ48" s="20">
        <v>37.5</v>
      </c>
      <c r="BA48" s="20" t="s">
        <v>192</v>
      </c>
      <c r="BB48" s="20">
        <v>162.67919539459999</v>
      </c>
      <c r="BC48" s="20" t="s">
        <v>192</v>
      </c>
      <c r="BD48" s="20">
        <v>0.63890000000000002</v>
      </c>
      <c r="BE48" s="20" t="s">
        <v>192</v>
      </c>
      <c r="BF48" s="20">
        <v>0.53129999999999999</v>
      </c>
      <c r="BG48" s="20">
        <v>11.5</v>
      </c>
      <c r="BH48" s="20" t="s">
        <v>193</v>
      </c>
      <c r="BI48" s="20">
        <v>52</v>
      </c>
      <c r="BJ48" s="20">
        <v>42.25</v>
      </c>
      <c r="BK48" s="20">
        <v>30</v>
      </c>
      <c r="BL48" s="20">
        <v>496.03948974609</v>
      </c>
      <c r="BM48" s="20">
        <v>11.02</v>
      </c>
      <c r="BN48" s="20">
        <v>645.73</v>
      </c>
      <c r="BO48" s="20">
        <v>179</v>
      </c>
      <c r="BP48" s="20">
        <v>2500</v>
      </c>
      <c r="BQ48" s="20">
        <v>1742</v>
      </c>
      <c r="BR48" s="20">
        <v>209.2</v>
      </c>
      <c r="BS48" s="20">
        <v>35.090000000000003</v>
      </c>
      <c r="BT48" s="20">
        <v>78.5</v>
      </c>
      <c r="BU48" s="20">
        <v>1.2767999999999999</v>
      </c>
    </row>
    <row r="49" spans="1:73" x14ac:dyDescent="0.4">
      <c r="A49" s="16" t="s">
        <v>235</v>
      </c>
      <c r="B49" s="16">
        <f t="shared" si="0"/>
        <v>1963</v>
      </c>
      <c r="C49" s="17">
        <v>1.5</v>
      </c>
      <c r="D49" s="17">
        <v>1.5</v>
      </c>
      <c r="E49" s="17">
        <v>1.5</v>
      </c>
      <c r="F49" s="17" t="s">
        <v>192</v>
      </c>
      <c r="G49" s="17" t="s">
        <v>192</v>
      </c>
      <c r="H49" s="17" t="s">
        <v>192</v>
      </c>
      <c r="I49" s="17">
        <v>0.16</v>
      </c>
      <c r="J49" s="17">
        <v>0.39135113794999998</v>
      </c>
      <c r="K49" s="17" t="s">
        <v>192</v>
      </c>
      <c r="L49" s="17" t="s">
        <v>192</v>
      </c>
      <c r="M49" s="17">
        <v>0.52490000000000003</v>
      </c>
      <c r="N49" s="17">
        <v>0.80640000000000001</v>
      </c>
      <c r="O49" s="17">
        <v>0.61573619999999996</v>
      </c>
      <c r="P49" s="17">
        <v>0.95289999999999997</v>
      </c>
      <c r="Q49" s="17">
        <v>0.81480079999999999</v>
      </c>
      <c r="R49" s="17">
        <v>1.083601</v>
      </c>
      <c r="S49" s="17">
        <v>0.96039960000000002</v>
      </c>
      <c r="T49" s="17">
        <v>286.3</v>
      </c>
      <c r="U49" s="17" t="s">
        <v>192</v>
      </c>
      <c r="V49" s="17" t="s">
        <v>192</v>
      </c>
      <c r="W49" s="17">
        <v>274.47000000000003</v>
      </c>
      <c r="X49" s="17">
        <v>221.84</v>
      </c>
      <c r="Y49" s="17" t="s">
        <v>192</v>
      </c>
      <c r="Z49" s="17">
        <v>108.58</v>
      </c>
      <c r="AA49" s="17">
        <v>229</v>
      </c>
      <c r="AB49" s="17">
        <v>91</v>
      </c>
      <c r="AC49" s="17" t="s">
        <v>192</v>
      </c>
      <c r="AD49" s="17" t="s">
        <v>192</v>
      </c>
      <c r="AE49" s="17">
        <v>23.246436737829999</v>
      </c>
      <c r="AF49" s="17">
        <v>56.69</v>
      </c>
      <c r="AG49" s="17">
        <v>48.38</v>
      </c>
      <c r="AH49" s="17">
        <v>130.63</v>
      </c>
      <c r="AI49" s="17" t="s">
        <v>192</v>
      </c>
      <c r="AJ49" s="17" t="s">
        <v>192</v>
      </c>
      <c r="AK49" s="17" t="s">
        <v>192</v>
      </c>
      <c r="AL49" s="17" t="s">
        <v>192</v>
      </c>
      <c r="AM49" s="17">
        <v>57.69</v>
      </c>
      <c r="AN49" s="17" t="s">
        <v>192</v>
      </c>
      <c r="AO49" s="17">
        <v>0.13100000000000001</v>
      </c>
      <c r="AP49" s="17">
        <v>9.4E-2</v>
      </c>
      <c r="AQ49" s="17">
        <v>0.75619999999999998</v>
      </c>
      <c r="AR49" s="17">
        <v>0.32843572303000002</v>
      </c>
      <c r="AS49" s="17" t="s">
        <v>192</v>
      </c>
      <c r="AT49" s="17">
        <v>2.0282504000000001</v>
      </c>
      <c r="AU49" s="17">
        <v>0.12676565000000001</v>
      </c>
      <c r="AV49" s="17">
        <v>0.16314187999999999</v>
      </c>
      <c r="AW49" s="17">
        <v>0.19750000000000001</v>
      </c>
      <c r="AX49" s="17">
        <v>1343.61</v>
      </c>
      <c r="AY49" s="17" t="s">
        <v>192</v>
      </c>
      <c r="AZ49" s="17">
        <v>36.11</v>
      </c>
      <c r="BA49" s="17" t="s">
        <v>192</v>
      </c>
      <c r="BB49" s="17">
        <v>159.39473605820001</v>
      </c>
      <c r="BC49" s="17" t="s">
        <v>192</v>
      </c>
      <c r="BD49" s="17">
        <v>0.63849999999999996</v>
      </c>
      <c r="BE49" s="17" t="s">
        <v>192</v>
      </c>
      <c r="BF49" s="17">
        <v>0.52029999999999998</v>
      </c>
      <c r="BG49" s="17">
        <v>11.5</v>
      </c>
      <c r="BH49" s="17" t="s">
        <v>193</v>
      </c>
      <c r="BI49" s="17">
        <v>52</v>
      </c>
      <c r="BJ49" s="17">
        <v>42.25</v>
      </c>
      <c r="BK49" s="17">
        <v>30</v>
      </c>
      <c r="BL49" s="17">
        <v>496.03948974609</v>
      </c>
      <c r="BM49" s="17">
        <v>11.02</v>
      </c>
      <c r="BN49" s="17">
        <v>645.51</v>
      </c>
      <c r="BO49" s="17">
        <v>179.5</v>
      </c>
      <c r="BP49" s="17">
        <v>2482.4</v>
      </c>
      <c r="BQ49" s="17">
        <v>1741</v>
      </c>
      <c r="BR49" s="17">
        <v>204.8</v>
      </c>
      <c r="BS49" s="17">
        <v>35.090000000000003</v>
      </c>
      <c r="BT49" s="17">
        <v>78.5</v>
      </c>
      <c r="BU49" s="17">
        <v>1.2899</v>
      </c>
    </row>
    <row r="50" spans="1:73" x14ac:dyDescent="0.4">
      <c r="A50" s="18" t="s">
        <v>236</v>
      </c>
      <c r="B50" s="16">
        <f t="shared" si="0"/>
        <v>1963</v>
      </c>
      <c r="C50" s="20">
        <v>1.5</v>
      </c>
      <c r="D50" s="20">
        <v>1.5</v>
      </c>
      <c r="E50" s="20">
        <v>1.5</v>
      </c>
      <c r="F50" s="20" t="s">
        <v>192</v>
      </c>
      <c r="G50" s="20" t="s">
        <v>192</v>
      </c>
      <c r="H50" s="20" t="s">
        <v>192</v>
      </c>
      <c r="I50" s="20">
        <v>0.16</v>
      </c>
      <c r="J50" s="20">
        <v>0.39135113794999998</v>
      </c>
      <c r="K50" s="20" t="s">
        <v>192</v>
      </c>
      <c r="L50" s="20" t="s">
        <v>192</v>
      </c>
      <c r="M50" s="20">
        <v>0.52100000000000002</v>
      </c>
      <c r="N50" s="20">
        <v>0.80469999999999997</v>
      </c>
      <c r="O50" s="20">
        <v>0.61176790000000003</v>
      </c>
      <c r="P50" s="20">
        <v>0.95289999999999997</v>
      </c>
      <c r="Q50" s="20">
        <v>0.81480079999999999</v>
      </c>
      <c r="R50" s="20">
        <v>1.083601</v>
      </c>
      <c r="S50" s="20">
        <v>0.96039960000000002</v>
      </c>
      <c r="T50" s="20">
        <v>291.8</v>
      </c>
      <c r="U50" s="20" t="s">
        <v>192</v>
      </c>
      <c r="V50" s="20" t="s">
        <v>192</v>
      </c>
      <c r="W50" s="20">
        <v>264.55</v>
      </c>
      <c r="X50" s="20">
        <v>224.6</v>
      </c>
      <c r="Y50" s="20" t="s">
        <v>192</v>
      </c>
      <c r="Z50" s="20">
        <v>105.82</v>
      </c>
      <c r="AA50" s="20">
        <v>207</v>
      </c>
      <c r="AB50" s="20">
        <v>91</v>
      </c>
      <c r="AC50" s="20" t="s">
        <v>192</v>
      </c>
      <c r="AD50" s="20" t="s">
        <v>192</v>
      </c>
      <c r="AE50" s="20">
        <v>23.250049880550002</v>
      </c>
      <c r="AF50" s="20">
        <v>55.51</v>
      </c>
      <c r="AG50" s="20">
        <v>47.84</v>
      </c>
      <c r="AH50" s="20">
        <v>129.86000000000001</v>
      </c>
      <c r="AI50" s="20" t="s">
        <v>192</v>
      </c>
      <c r="AJ50" s="20" t="s">
        <v>192</v>
      </c>
      <c r="AK50" s="20" t="s">
        <v>192</v>
      </c>
      <c r="AL50" s="20" t="s">
        <v>192</v>
      </c>
      <c r="AM50" s="20">
        <v>58.42</v>
      </c>
      <c r="AN50" s="20" t="s">
        <v>192</v>
      </c>
      <c r="AO50" s="20">
        <v>0.16800000000000001</v>
      </c>
      <c r="AP50" s="20">
        <v>9.4E-2</v>
      </c>
      <c r="AQ50" s="20">
        <v>0.83330000000000004</v>
      </c>
      <c r="AR50" s="20">
        <v>0.32927099146</v>
      </c>
      <c r="AS50" s="20" t="s">
        <v>192</v>
      </c>
      <c r="AT50" s="20">
        <v>1.7196035999999999</v>
      </c>
      <c r="AU50" s="20">
        <v>0.12676565000000001</v>
      </c>
      <c r="AV50" s="20">
        <v>0.13227720000000001</v>
      </c>
      <c r="AW50" s="20">
        <v>0.14130000000000001</v>
      </c>
      <c r="AX50" s="20">
        <v>1343.61</v>
      </c>
      <c r="AY50" s="20" t="s">
        <v>192</v>
      </c>
      <c r="AZ50" s="20">
        <v>34.72</v>
      </c>
      <c r="BA50" s="20" t="s">
        <v>192</v>
      </c>
      <c r="BB50" s="20">
        <v>156.05158283118001</v>
      </c>
      <c r="BC50" s="20" t="s">
        <v>192</v>
      </c>
      <c r="BD50" s="20">
        <v>0.64329999999999998</v>
      </c>
      <c r="BE50" s="20" t="s">
        <v>192</v>
      </c>
      <c r="BF50" s="20">
        <v>0.49159999999999998</v>
      </c>
      <c r="BG50" s="20">
        <v>11.5</v>
      </c>
      <c r="BH50" s="20" t="s">
        <v>193</v>
      </c>
      <c r="BI50" s="20">
        <v>52</v>
      </c>
      <c r="BJ50" s="20">
        <v>42.25</v>
      </c>
      <c r="BK50" s="20">
        <v>30</v>
      </c>
      <c r="BL50" s="20">
        <v>496.03948974609</v>
      </c>
      <c r="BM50" s="20">
        <v>11.02</v>
      </c>
      <c r="BN50" s="20">
        <v>645.51</v>
      </c>
      <c r="BO50" s="20">
        <v>184.7</v>
      </c>
      <c r="BP50" s="20">
        <v>2495.6</v>
      </c>
      <c r="BQ50" s="20">
        <v>1742</v>
      </c>
      <c r="BR50" s="20">
        <v>210.3</v>
      </c>
      <c r="BS50" s="20">
        <v>35.090000000000003</v>
      </c>
      <c r="BT50" s="20">
        <v>78.95</v>
      </c>
      <c r="BU50" s="20">
        <v>1.2878000000000001</v>
      </c>
    </row>
    <row r="51" spans="1:73" x14ac:dyDescent="0.4">
      <c r="A51" s="16" t="s">
        <v>237</v>
      </c>
      <c r="B51" s="16">
        <f t="shared" si="0"/>
        <v>1963</v>
      </c>
      <c r="C51" s="17">
        <v>1.5</v>
      </c>
      <c r="D51" s="17">
        <v>1.5</v>
      </c>
      <c r="E51" s="17">
        <v>1.5</v>
      </c>
      <c r="F51" s="17" t="s">
        <v>192</v>
      </c>
      <c r="G51" s="17" t="s">
        <v>192</v>
      </c>
      <c r="H51" s="17" t="s">
        <v>192</v>
      </c>
      <c r="I51" s="17">
        <v>0.16</v>
      </c>
      <c r="J51" s="17">
        <v>0.39135113794999998</v>
      </c>
      <c r="K51" s="17" t="s">
        <v>192</v>
      </c>
      <c r="L51" s="17" t="s">
        <v>192</v>
      </c>
      <c r="M51" s="17">
        <v>0.55089999999999995</v>
      </c>
      <c r="N51" s="17">
        <v>0.80200000000000005</v>
      </c>
      <c r="O51" s="17">
        <v>0.62389309999999998</v>
      </c>
      <c r="P51" s="17">
        <v>0.95289999999999997</v>
      </c>
      <c r="Q51" s="17">
        <v>0.81480079999999999</v>
      </c>
      <c r="R51" s="17">
        <v>1.083601</v>
      </c>
      <c r="S51" s="17">
        <v>0.96039960000000002</v>
      </c>
      <c r="T51" s="17">
        <v>297.60000000000002</v>
      </c>
      <c r="U51" s="17" t="s">
        <v>192</v>
      </c>
      <c r="V51" s="17" t="s">
        <v>192</v>
      </c>
      <c r="W51" s="17">
        <v>265.66000000000003</v>
      </c>
      <c r="X51" s="17">
        <v>224.6</v>
      </c>
      <c r="Y51" s="17" t="s">
        <v>192</v>
      </c>
      <c r="Z51" s="17">
        <v>108.58</v>
      </c>
      <c r="AA51" s="17">
        <v>204</v>
      </c>
      <c r="AB51" s="17">
        <v>91</v>
      </c>
      <c r="AC51" s="17" t="s">
        <v>192</v>
      </c>
      <c r="AD51" s="17" t="s">
        <v>192</v>
      </c>
      <c r="AE51" s="17">
        <v>23.7462806576</v>
      </c>
      <c r="AF51" s="17">
        <v>55.9</v>
      </c>
      <c r="AG51" s="17">
        <v>48.94</v>
      </c>
      <c r="AH51" s="17">
        <v>130.29</v>
      </c>
      <c r="AI51" s="17" t="s">
        <v>192</v>
      </c>
      <c r="AJ51" s="17" t="s">
        <v>192</v>
      </c>
      <c r="AK51" s="17" t="s">
        <v>192</v>
      </c>
      <c r="AL51" s="17" t="s">
        <v>192</v>
      </c>
      <c r="AM51" s="17">
        <v>60.63</v>
      </c>
      <c r="AN51" s="17" t="s">
        <v>192</v>
      </c>
      <c r="AO51" s="17">
        <v>0.15609999999999999</v>
      </c>
      <c r="AP51" s="17">
        <v>9.4E-2</v>
      </c>
      <c r="AQ51" s="17">
        <v>0.69669999999999999</v>
      </c>
      <c r="AR51" s="17">
        <v>0.33010838411999999</v>
      </c>
      <c r="AS51" s="17" t="s">
        <v>192</v>
      </c>
      <c r="AT51" s="17">
        <v>1.6755112000000001</v>
      </c>
      <c r="AU51" s="17">
        <v>0.12676565000000001</v>
      </c>
      <c r="AV51" s="17">
        <v>0.14991415999999999</v>
      </c>
      <c r="AW51" s="17">
        <v>0.16070000000000001</v>
      </c>
      <c r="AX51" s="17">
        <v>1343.61</v>
      </c>
      <c r="AY51" s="17" t="s">
        <v>192</v>
      </c>
      <c r="AZ51" s="17">
        <v>33.89</v>
      </c>
      <c r="BA51" s="17" t="s">
        <v>192</v>
      </c>
      <c r="BB51" s="17">
        <v>154.02590822862999</v>
      </c>
      <c r="BC51" s="17" t="s">
        <v>192</v>
      </c>
      <c r="BD51" s="17">
        <v>0.64990000000000003</v>
      </c>
      <c r="BE51" s="17" t="s">
        <v>192</v>
      </c>
      <c r="BF51" s="17">
        <v>0.48060000000000003</v>
      </c>
      <c r="BG51" s="17">
        <v>11.5</v>
      </c>
      <c r="BH51" s="17" t="s">
        <v>193</v>
      </c>
      <c r="BI51" s="17">
        <v>52</v>
      </c>
      <c r="BJ51" s="17">
        <v>42.25</v>
      </c>
      <c r="BK51" s="17">
        <v>30</v>
      </c>
      <c r="BL51" s="17">
        <v>496.03948974609</v>
      </c>
      <c r="BM51" s="17">
        <v>11.02</v>
      </c>
      <c r="BN51" s="17">
        <v>645.51</v>
      </c>
      <c r="BO51" s="17">
        <v>187</v>
      </c>
      <c r="BP51" s="17">
        <v>2572.8000000000002</v>
      </c>
      <c r="BQ51" s="17">
        <v>1742</v>
      </c>
      <c r="BR51" s="17">
        <v>211.2</v>
      </c>
      <c r="BS51" s="17">
        <v>35.090000000000003</v>
      </c>
      <c r="BT51" s="17">
        <v>80.75</v>
      </c>
      <c r="BU51" s="17">
        <v>1.2926</v>
      </c>
    </row>
    <row r="52" spans="1:73" x14ac:dyDescent="0.4">
      <c r="A52" s="18" t="s">
        <v>238</v>
      </c>
      <c r="B52" s="16">
        <f t="shared" si="0"/>
        <v>1963</v>
      </c>
      <c r="C52" s="20">
        <v>1.5</v>
      </c>
      <c r="D52" s="20">
        <v>1.5</v>
      </c>
      <c r="E52" s="20">
        <v>1.5</v>
      </c>
      <c r="F52" s="20" t="s">
        <v>192</v>
      </c>
      <c r="G52" s="20" t="s">
        <v>192</v>
      </c>
      <c r="H52" s="20" t="s">
        <v>192</v>
      </c>
      <c r="I52" s="20">
        <v>0.16</v>
      </c>
      <c r="J52" s="20">
        <v>0.39135113794999998</v>
      </c>
      <c r="K52" s="20" t="s">
        <v>192</v>
      </c>
      <c r="L52" s="20" t="s">
        <v>192</v>
      </c>
      <c r="M52" s="20">
        <v>0.58069999999999999</v>
      </c>
      <c r="N52" s="20">
        <v>0.80420000000000003</v>
      </c>
      <c r="O52" s="20">
        <v>0.62587720000000002</v>
      </c>
      <c r="P52" s="20">
        <v>0.95289999999999997</v>
      </c>
      <c r="Q52" s="20">
        <v>0.81480079999999999</v>
      </c>
      <c r="R52" s="20">
        <v>1.083601</v>
      </c>
      <c r="S52" s="20">
        <v>0.96039960000000002</v>
      </c>
      <c r="T52" s="20">
        <v>303.7</v>
      </c>
      <c r="U52" s="20" t="s">
        <v>192</v>
      </c>
      <c r="V52" s="20" t="s">
        <v>192</v>
      </c>
      <c r="W52" s="20">
        <v>275.58</v>
      </c>
      <c r="X52" s="20">
        <v>227.35</v>
      </c>
      <c r="Y52" s="20" t="s">
        <v>192</v>
      </c>
      <c r="Z52" s="20">
        <v>116.84</v>
      </c>
      <c r="AA52" s="20">
        <v>234</v>
      </c>
      <c r="AB52" s="20">
        <v>91</v>
      </c>
      <c r="AC52" s="20" t="s">
        <v>192</v>
      </c>
      <c r="AD52" s="20" t="s">
        <v>192</v>
      </c>
      <c r="AE52" s="20">
        <v>24.13976486436</v>
      </c>
      <c r="AF52" s="20">
        <v>53.15</v>
      </c>
      <c r="AG52" s="20">
        <v>48.98</v>
      </c>
      <c r="AH52" s="20">
        <v>128.72</v>
      </c>
      <c r="AI52" s="20" t="s">
        <v>192</v>
      </c>
      <c r="AJ52" s="20" t="s">
        <v>192</v>
      </c>
      <c r="AK52" s="20" t="s">
        <v>192</v>
      </c>
      <c r="AL52" s="20" t="s">
        <v>192</v>
      </c>
      <c r="AM52" s="20">
        <v>65.040000000000006</v>
      </c>
      <c r="AN52" s="20" t="s">
        <v>192</v>
      </c>
      <c r="AO52" s="20">
        <v>0.1759</v>
      </c>
      <c r="AP52" s="20">
        <v>9.4E-2</v>
      </c>
      <c r="AQ52" s="20">
        <v>0.66800000000000004</v>
      </c>
      <c r="AR52" s="20">
        <v>0.33094790640999999</v>
      </c>
      <c r="AS52" s="20" t="s">
        <v>192</v>
      </c>
      <c r="AT52" s="20">
        <v>1.5873264</v>
      </c>
      <c r="AU52" s="20">
        <v>0.12676565000000001</v>
      </c>
      <c r="AV52" s="20">
        <v>0.19400655999999999</v>
      </c>
      <c r="AW52" s="20">
        <v>0.23039999999999999</v>
      </c>
      <c r="AX52" s="20">
        <v>1343.61</v>
      </c>
      <c r="AY52" s="20" t="s">
        <v>192</v>
      </c>
      <c r="AZ52" s="20">
        <v>32.78</v>
      </c>
      <c r="BA52" s="20" t="s">
        <v>192</v>
      </c>
      <c r="BB52" s="20">
        <v>151.28085269523999</v>
      </c>
      <c r="BC52" s="20" t="s">
        <v>192</v>
      </c>
      <c r="BD52" s="20">
        <v>0.64529999999999998</v>
      </c>
      <c r="BE52" s="20" t="s">
        <v>192</v>
      </c>
      <c r="BF52" s="20">
        <v>0.496</v>
      </c>
      <c r="BG52" s="20">
        <v>11.5</v>
      </c>
      <c r="BH52" s="20" t="s">
        <v>193</v>
      </c>
      <c r="BI52" s="20">
        <v>52</v>
      </c>
      <c r="BJ52" s="20">
        <v>42.25</v>
      </c>
      <c r="BK52" s="20">
        <v>30</v>
      </c>
      <c r="BL52" s="20">
        <v>507.06259155273</v>
      </c>
      <c r="BM52" s="20">
        <v>11.02</v>
      </c>
      <c r="BN52" s="20">
        <v>645.51</v>
      </c>
      <c r="BO52" s="20">
        <v>192</v>
      </c>
      <c r="BP52" s="20">
        <v>2590.4</v>
      </c>
      <c r="BQ52" s="20">
        <v>1741</v>
      </c>
      <c r="BR52" s="20">
        <v>220.9</v>
      </c>
      <c r="BS52" s="20">
        <v>35.090000000000003</v>
      </c>
      <c r="BT52" s="20">
        <v>80.5</v>
      </c>
      <c r="BU52" s="20">
        <v>1.2929999999999999</v>
      </c>
    </row>
    <row r="53" spans="1:73" x14ac:dyDescent="0.4">
      <c r="A53" s="16" t="s">
        <v>239</v>
      </c>
      <c r="B53" s="16">
        <f t="shared" si="0"/>
        <v>1963</v>
      </c>
      <c r="C53" s="17">
        <v>1.5</v>
      </c>
      <c r="D53" s="17">
        <v>1.5</v>
      </c>
      <c r="E53" s="17">
        <v>1.5</v>
      </c>
      <c r="F53" s="17" t="s">
        <v>192</v>
      </c>
      <c r="G53" s="17" t="s">
        <v>192</v>
      </c>
      <c r="H53" s="17" t="s">
        <v>192</v>
      </c>
      <c r="I53" s="17">
        <v>0.16</v>
      </c>
      <c r="J53" s="17">
        <v>0.39135113794999998</v>
      </c>
      <c r="K53" s="17" t="s">
        <v>192</v>
      </c>
      <c r="L53" s="17" t="s">
        <v>192</v>
      </c>
      <c r="M53" s="17">
        <v>0.5706</v>
      </c>
      <c r="N53" s="17">
        <v>0.80689999999999995</v>
      </c>
      <c r="O53" s="17">
        <v>0.63182950000000004</v>
      </c>
      <c r="P53" s="17">
        <v>0.95289999999999997</v>
      </c>
      <c r="Q53" s="17">
        <v>0.81480079999999999</v>
      </c>
      <c r="R53" s="17">
        <v>1.083601</v>
      </c>
      <c r="S53" s="17">
        <v>0.96039960000000002</v>
      </c>
      <c r="T53" s="17">
        <v>303.39999999999998</v>
      </c>
      <c r="U53" s="17" t="s">
        <v>192</v>
      </c>
      <c r="V53" s="17" t="s">
        <v>192</v>
      </c>
      <c r="W53" s="17">
        <v>274.47000000000003</v>
      </c>
      <c r="X53" s="17">
        <v>230.11</v>
      </c>
      <c r="Y53" s="17" t="s">
        <v>192</v>
      </c>
      <c r="Z53" s="17">
        <v>116.02</v>
      </c>
      <c r="AA53" s="17">
        <v>223</v>
      </c>
      <c r="AB53" s="17">
        <v>91</v>
      </c>
      <c r="AC53" s="17" t="s">
        <v>192</v>
      </c>
      <c r="AD53" s="17" t="s">
        <v>192</v>
      </c>
      <c r="AE53" s="17">
        <v>24.05495380584</v>
      </c>
      <c r="AF53" s="17">
        <v>52.36</v>
      </c>
      <c r="AG53" s="17">
        <v>48.98</v>
      </c>
      <c r="AH53" s="17">
        <v>124.84</v>
      </c>
      <c r="AI53" s="17" t="s">
        <v>192</v>
      </c>
      <c r="AJ53" s="17" t="s">
        <v>192</v>
      </c>
      <c r="AK53" s="17" t="s">
        <v>192</v>
      </c>
      <c r="AL53" s="17" t="s">
        <v>192</v>
      </c>
      <c r="AM53" s="17">
        <v>65.040000000000006</v>
      </c>
      <c r="AN53" s="17" t="s">
        <v>192</v>
      </c>
      <c r="AO53" s="17">
        <v>0.153</v>
      </c>
      <c r="AP53" s="17">
        <v>9.4E-2</v>
      </c>
      <c r="AQ53" s="17">
        <v>0.63270000000000004</v>
      </c>
      <c r="AR53" s="17">
        <v>0.33178956376000002</v>
      </c>
      <c r="AS53" s="17" t="s">
        <v>192</v>
      </c>
      <c r="AT53" s="17">
        <v>1.653465</v>
      </c>
      <c r="AU53" s="17">
        <v>0.12676565000000001</v>
      </c>
      <c r="AV53" s="17">
        <v>0.19180194</v>
      </c>
      <c r="AW53" s="17">
        <v>0.25419999999999998</v>
      </c>
      <c r="AX53" s="17">
        <v>1343.61</v>
      </c>
      <c r="AY53" s="17" t="s">
        <v>192</v>
      </c>
      <c r="AZ53" s="17">
        <v>32.5</v>
      </c>
      <c r="BA53" s="17" t="s">
        <v>192</v>
      </c>
      <c r="BB53" s="17">
        <v>150.5816827559</v>
      </c>
      <c r="BC53" s="17" t="s">
        <v>192</v>
      </c>
      <c r="BD53" s="17">
        <v>0.64349999999999996</v>
      </c>
      <c r="BE53" s="17" t="s">
        <v>192</v>
      </c>
      <c r="BF53" s="17">
        <v>0.496</v>
      </c>
      <c r="BG53" s="17">
        <v>11.5</v>
      </c>
      <c r="BH53" s="17" t="s">
        <v>193</v>
      </c>
      <c r="BI53" s="17">
        <v>52</v>
      </c>
      <c r="BJ53" s="17">
        <v>42.25</v>
      </c>
      <c r="BK53" s="17">
        <v>30</v>
      </c>
      <c r="BL53" s="17">
        <v>507.06259155273</v>
      </c>
      <c r="BM53" s="17">
        <v>11.02</v>
      </c>
      <c r="BN53" s="17">
        <v>645.73</v>
      </c>
      <c r="BO53" s="17">
        <v>190.5</v>
      </c>
      <c r="BP53" s="17">
        <v>2687.4</v>
      </c>
      <c r="BQ53" s="17">
        <v>1742</v>
      </c>
      <c r="BR53" s="17">
        <v>231.5</v>
      </c>
      <c r="BS53" s="17">
        <v>35.090000000000003</v>
      </c>
      <c r="BT53" s="17">
        <v>82.97</v>
      </c>
      <c r="BU53" s="17">
        <v>1.2929999999999999</v>
      </c>
    </row>
    <row r="54" spans="1:73" x14ac:dyDescent="0.4">
      <c r="A54" s="18" t="s">
        <v>240</v>
      </c>
      <c r="B54" s="16">
        <f t="shared" si="0"/>
        <v>1963</v>
      </c>
      <c r="C54" s="20">
        <v>1.5</v>
      </c>
      <c r="D54" s="20">
        <v>1.5</v>
      </c>
      <c r="E54" s="20">
        <v>1.5</v>
      </c>
      <c r="F54" s="20" t="s">
        <v>192</v>
      </c>
      <c r="G54" s="20" t="s">
        <v>192</v>
      </c>
      <c r="H54" s="20" t="s">
        <v>192</v>
      </c>
      <c r="I54" s="20">
        <v>0.16</v>
      </c>
      <c r="J54" s="20">
        <v>0.39135113794999998</v>
      </c>
      <c r="K54" s="20" t="s">
        <v>192</v>
      </c>
      <c r="L54" s="20" t="s">
        <v>192</v>
      </c>
      <c r="M54" s="20">
        <v>0.57230000000000003</v>
      </c>
      <c r="N54" s="20">
        <v>0.79979999999999996</v>
      </c>
      <c r="O54" s="20">
        <v>0.65211160000000001</v>
      </c>
      <c r="P54" s="20">
        <v>0.95289999999999997</v>
      </c>
      <c r="Q54" s="20">
        <v>0.81480079999999999</v>
      </c>
      <c r="R54" s="20">
        <v>1.083601</v>
      </c>
      <c r="S54" s="20">
        <v>0.96039960000000002</v>
      </c>
      <c r="T54" s="20">
        <v>288.8</v>
      </c>
      <c r="U54" s="20" t="s">
        <v>192</v>
      </c>
      <c r="V54" s="20" t="s">
        <v>192</v>
      </c>
      <c r="W54" s="20">
        <v>272.27</v>
      </c>
      <c r="X54" s="20">
        <v>231.76</v>
      </c>
      <c r="Y54" s="20" t="s">
        <v>192</v>
      </c>
      <c r="Z54" s="20">
        <v>114.09</v>
      </c>
      <c r="AA54" s="20">
        <v>212</v>
      </c>
      <c r="AB54" s="20">
        <v>98.8</v>
      </c>
      <c r="AC54" s="20" t="s">
        <v>192</v>
      </c>
      <c r="AD54" s="20" t="s">
        <v>192</v>
      </c>
      <c r="AE54" s="20">
        <v>24.281283312949999</v>
      </c>
      <c r="AF54" s="20">
        <v>53.54</v>
      </c>
      <c r="AG54" s="20">
        <v>48.98</v>
      </c>
      <c r="AH54" s="20">
        <v>121.54</v>
      </c>
      <c r="AI54" s="20" t="s">
        <v>192</v>
      </c>
      <c r="AJ54" s="20" t="s">
        <v>192</v>
      </c>
      <c r="AK54" s="20" t="s">
        <v>192</v>
      </c>
      <c r="AL54" s="20" t="s">
        <v>192</v>
      </c>
      <c r="AM54" s="20">
        <v>65.040000000000006</v>
      </c>
      <c r="AN54" s="20" t="s">
        <v>192</v>
      </c>
      <c r="AO54" s="20">
        <v>0.159</v>
      </c>
      <c r="AP54" s="20">
        <v>8.1100000000000005E-2</v>
      </c>
      <c r="AQ54" s="20">
        <v>0.69</v>
      </c>
      <c r="AR54" s="20">
        <v>0.33380479678000002</v>
      </c>
      <c r="AS54" s="20" t="s">
        <v>192</v>
      </c>
      <c r="AT54" s="20">
        <v>1.6975574</v>
      </c>
      <c r="AU54" s="20">
        <v>0.12676565000000001</v>
      </c>
      <c r="AV54" s="20">
        <v>0.18077884</v>
      </c>
      <c r="AW54" s="20">
        <v>0.22620000000000001</v>
      </c>
      <c r="AX54" s="20">
        <v>1343.61</v>
      </c>
      <c r="AY54" s="20" t="s">
        <v>192</v>
      </c>
      <c r="AZ54" s="20">
        <v>33.33</v>
      </c>
      <c r="BA54" s="20" t="s">
        <v>192</v>
      </c>
      <c r="BB54" s="20">
        <v>152.64627140931</v>
      </c>
      <c r="BC54" s="20" t="s">
        <v>192</v>
      </c>
      <c r="BD54" s="20">
        <v>0.64419999999999999</v>
      </c>
      <c r="BE54" s="20" t="s">
        <v>192</v>
      </c>
      <c r="BF54" s="20">
        <v>0.46960000000000002</v>
      </c>
      <c r="BG54" s="20">
        <v>11.5</v>
      </c>
      <c r="BH54" s="20" t="s">
        <v>193</v>
      </c>
      <c r="BI54" s="20">
        <v>52</v>
      </c>
      <c r="BJ54" s="20">
        <v>42.25</v>
      </c>
      <c r="BK54" s="20">
        <v>30</v>
      </c>
      <c r="BL54" s="20">
        <v>507.06259155273</v>
      </c>
      <c r="BM54" s="20">
        <v>11.02</v>
      </c>
      <c r="BN54" s="20">
        <v>650.14</v>
      </c>
      <c r="BO54" s="20">
        <v>204.8</v>
      </c>
      <c r="BP54" s="20">
        <v>2782.2</v>
      </c>
      <c r="BQ54" s="20">
        <v>1742</v>
      </c>
      <c r="BR54" s="20">
        <v>261</v>
      </c>
      <c r="BS54" s="20">
        <v>35.090000000000003</v>
      </c>
      <c r="BT54" s="20">
        <v>83.5</v>
      </c>
      <c r="BU54" s="20">
        <v>1.2929999999999999</v>
      </c>
    </row>
    <row r="55" spans="1:73" x14ac:dyDescent="0.4">
      <c r="A55" s="16" t="s">
        <v>241</v>
      </c>
      <c r="B55" s="16">
        <f t="shared" si="0"/>
        <v>1964</v>
      </c>
      <c r="C55" s="17">
        <v>1.45</v>
      </c>
      <c r="D55" s="17">
        <v>1.45</v>
      </c>
      <c r="E55" s="17">
        <v>1.45</v>
      </c>
      <c r="F55" s="17" t="s">
        <v>192</v>
      </c>
      <c r="G55" s="17" t="s">
        <v>192</v>
      </c>
      <c r="H55" s="17" t="s">
        <v>192</v>
      </c>
      <c r="I55" s="17">
        <v>0.15</v>
      </c>
      <c r="J55" s="17">
        <v>0.38414980236000001</v>
      </c>
      <c r="K55" s="17" t="s">
        <v>192</v>
      </c>
      <c r="L55" s="17" t="s">
        <v>192</v>
      </c>
      <c r="M55" s="17">
        <v>0.55489999999999995</v>
      </c>
      <c r="N55" s="17">
        <v>0.92589999999999995</v>
      </c>
      <c r="O55" s="17">
        <v>0.70083260000000003</v>
      </c>
      <c r="P55" s="17">
        <v>0.92700000000000005</v>
      </c>
      <c r="Q55" s="17">
        <v>0.81900079999999997</v>
      </c>
      <c r="R55" s="17">
        <v>1.039501</v>
      </c>
      <c r="S55" s="17">
        <v>0.92259959999999996</v>
      </c>
      <c r="T55" s="17">
        <v>286.89999999999998</v>
      </c>
      <c r="U55" s="17" t="s">
        <v>192</v>
      </c>
      <c r="V55" s="17" t="s">
        <v>192</v>
      </c>
      <c r="W55" s="17">
        <v>269.79000000000002</v>
      </c>
      <c r="X55" s="17">
        <v>232.86</v>
      </c>
      <c r="Y55" s="17" t="s">
        <v>192</v>
      </c>
      <c r="Z55" s="17">
        <v>116.84</v>
      </c>
      <c r="AA55" s="17">
        <v>215</v>
      </c>
      <c r="AB55" s="17">
        <v>98.8</v>
      </c>
      <c r="AC55" s="17" t="s">
        <v>192</v>
      </c>
      <c r="AD55" s="17" t="s">
        <v>192</v>
      </c>
      <c r="AE55" s="17">
        <v>24.393359444910001</v>
      </c>
      <c r="AF55" s="17">
        <v>55.12</v>
      </c>
      <c r="AG55" s="17">
        <v>49.6</v>
      </c>
      <c r="AH55" s="17">
        <v>124.01</v>
      </c>
      <c r="AI55" s="17" t="s">
        <v>192</v>
      </c>
      <c r="AJ55" s="17" t="s">
        <v>192</v>
      </c>
      <c r="AK55" s="17" t="s">
        <v>192</v>
      </c>
      <c r="AL55" s="17" t="s">
        <v>192</v>
      </c>
      <c r="AM55" s="17">
        <v>64.040000000000006</v>
      </c>
      <c r="AN55" s="17" t="s">
        <v>192</v>
      </c>
      <c r="AO55" s="17">
        <v>0.15190000000000001</v>
      </c>
      <c r="AP55" s="17">
        <v>7.6600000000000001E-2</v>
      </c>
      <c r="AQ55" s="17">
        <v>0.72970000000000002</v>
      </c>
      <c r="AR55" s="17">
        <v>0.33465371969000002</v>
      </c>
      <c r="AS55" s="17" t="s">
        <v>192</v>
      </c>
      <c r="AT55" s="17">
        <v>1.7636959999999999</v>
      </c>
      <c r="AU55" s="17">
        <v>0.12676565000000001</v>
      </c>
      <c r="AV55" s="17">
        <v>0.19180194</v>
      </c>
      <c r="AW55" s="17">
        <v>0.23100000000000001</v>
      </c>
      <c r="AX55" s="17">
        <v>1488.3</v>
      </c>
      <c r="AY55" s="17" t="s">
        <v>192</v>
      </c>
      <c r="AZ55" s="17">
        <v>32.78</v>
      </c>
      <c r="BA55" s="17" t="s">
        <v>192</v>
      </c>
      <c r="BB55" s="17">
        <v>151.28085269523999</v>
      </c>
      <c r="BC55" s="17" t="s">
        <v>192</v>
      </c>
      <c r="BD55" s="17">
        <v>0.65590000000000004</v>
      </c>
      <c r="BE55" s="17" t="s">
        <v>192</v>
      </c>
      <c r="BF55" s="17">
        <v>0.45190000000000002</v>
      </c>
      <c r="BG55" s="17">
        <v>12.5</v>
      </c>
      <c r="BH55" s="17" t="s">
        <v>193</v>
      </c>
      <c r="BI55" s="17">
        <v>53</v>
      </c>
      <c r="BJ55" s="17">
        <v>60.5</v>
      </c>
      <c r="BK55" s="17">
        <v>32.5</v>
      </c>
      <c r="BL55" s="17">
        <v>507.06259155273</v>
      </c>
      <c r="BM55" s="17">
        <v>10.24</v>
      </c>
      <c r="BN55" s="17">
        <v>655.65</v>
      </c>
      <c r="BO55" s="17">
        <v>217.6</v>
      </c>
      <c r="BP55" s="17">
        <v>2872.6</v>
      </c>
      <c r="BQ55" s="17">
        <v>1741</v>
      </c>
      <c r="BR55" s="17">
        <v>264.10000000000002</v>
      </c>
      <c r="BS55" s="17">
        <v>35.1</v>
      </c>
      <c r="BT55" s="17">
        <v>88.27</v>
      </c>
      <c r="BU55" s="17">
        <v>1.2929999999999999</v>
      </c>
    </row>
    <row r="56" spans="1:73" x14ac:dyDescent="0.4">
      <c r="A56" s="18" t="s">
        <v>242</v>
      </c>
      <c r="B56" s="16">
        <f t="shared" si="0"/>
        <v>1964</v>
      </c>
      <c r="C56" s="20">
        <v>1.45</v>
      </c>
      <c r="D56" s="20">
        <v>1.45</v>
      </c>
      <c r="E56" s="20">
        <v>1.45</v>
      </c>
      <c r="F56" s="20" t="s">
        <v>192</v>
      </c>
      <c r="G56" s="20" t="s">
        <v>192</v>
      </c>
      <c r="H56" s="20" t="s">
        <v>192</v>
      </c>
      <c r="I56" s="20">
        <v>0.15</v>
      </c>
      <c r="J56" s="20">
        <v>0.38414980236000001</v>
      </c>
      <c r="K56" s="20" t="s">
        <v>192</v>
      </c>
      <c r="L56" s="20" t="s">
        <v>192</v>
      </c>
      <c r="M56" s="20">
        <v>0.50770000000000004</v>
      </c>
      <c r="N56" s="20">
        <v>0.94140000000000001</v>
      </c>
      <c r="O56" s="20">
        <v>0.72111449999999999</v>
      </c>
      <c r="P56" s="20">
        <v>0.92700000000000005</v>
      </c>
      <c r="Q56" s="20">
        <v>0.81900079999999997</v>
      </c>
      <c r="R56" s="20">
        <v>1.039501</v>
      </c>
      <c r="S56" s="20">
        <v>0.92259959999999996</v>
      </c>
      <c r="T56" s="20">
        <v>271.39999999999998</v>
      </c>
      <c r="U56" s="20" t="s">
        <v>192</v>
      </c>
      <c r="V56" s="20" t="s">
        <v>192</v>
      </c>
      <c r="W56" s="20">
        <v>258.49</v>
      </c>
      <c r="X56" s="20">
        <v>232.59</v>
      </c>
      <c r="Y56" s="20" t="s">
        <v>192</v>
      </c>
      <c r="Z56" s="20">
        <v>112.71</v>
      </c>
      <c r="AA56" s="20">
        <v>209</v>
      </c>
      <c r="AB56" s="20">
        <v>95.5</v>
      </c>
      <c r="AC56" s="20" t="s">
        <v>192</v>
      </c>
      <c r="AD56" s="20" t="s">
        <v>192</v>
      </c>
      <c r="AE56" s="20">
        <v>24.4243118055</v>
      </c>
      <c r="AF56" s="20">
        <v>52.75</v>
      </c>
      <c r="AG56" s="20">
        <v>49.9</v>
      </c>
      <c r="AH56" s="20">
        <v>119.06</v>
      </c>
      <c r="AI56" s="20" t="s">
        <v>192</v>
      </c>
      <c r="AJ56" s="20" t="s">
        <v>192</v>
      </c>
      <c r="AK56" s="20" t="s">
        <v>192</v>
      </c>
      <c r="AL56" s="20" t="s">
        <v>192</v>
      </c>
      <c r="AM56" s="20">
        <v>66.14</v>
      </c>
      <c r="AN56" s="20" t="s">
        <v>192</v>
      </c>
      <c r="AO56" s="20">
        <v>0.16009999999999999</v>
      </c>
      <c r="AP56" s="20">
        <v>8.0500000000000002E-2</v>
      </c>
      <c r="AQ56" s="20">
        <v>0.79149999999999998</v>
      </c>
      <c r="AR56" s="20">
        <v>0.33498084706999998</v>
      </c>
      <c r="AS56" s="20" t="s">
        <v>192</v>
      </c>
      <c r="AT56" s="20">
        <v>1.6975574</v>
      </c>
      <c r="AU56" s="20">
        <v>0.12676565000000001</v>
      </c>
      <c r="AV56" s="20">
        <v>0.16314187999999999</v>
      </c>
      <c r="AW56" s="20">
        <v>0.1991</v>
      </c>
      <c r="AX56" s="20">
        <v>1488.3</v>
      </c>
      <c r="AY56" s="20" t="s">
        <v>192</v>
      </c>
      <c r="AZ56" s="20">
        <v>32.78</v>
      </c>
      <c r="BA56" s="20" t="s">
        <v>192</v>
      </c>
      <c r="BB56" s="20">
        <v>151.28085269523999</v>
      </c>
      <c r="BC56" s="20" t="s">
        <v>192</v>
      </c>
      <c r="BD56" s="20">
        <v>0.65559999999999996</v>
      </c>
      <c r="BE56" s="20" t="s">
        <v>192</v>
      </c>
      <c r="BF56" s="20">
        <v>0.4718</v>
      </c>
      <c r="BG56" s="20">
        <v>12.5</v>
      </c>
      <c r="BH56" s="20" t="s">
        <v>193</v>
      </c>
      <c r="BI56" s="20">
        <v>53</v>
      </c>
      <c r="BJ56" s="20">
        <v>60.5</v>
      </c>
      <c r="BK56" s="20">
        <v>32.5</v>
      </c>
      <c r="BL56" s="20">
        <v>507.06259155273</v>
      </c>
      <c r="BM56" s="20">
        <v>10.24</v>
      </c>
      <c r="BN56" s="20">
        <v>693.79</v>
      </c>
      <c r="BO56" s="20">
        <v>223.1</v>
      </c>
      <c r="BP56" s="20">
        <v>3060</v>
      </c>
      <c r="BQ56" s="20">
        <v>1742</v>
      </c>
      <c r="BR56" s="20">
        <v>270.5</v>
      </c>
      <c r="BS56" s="20">
        <v>35.1</v>
      </c>
      <c r="BT56" s="20">
        <v>88.5</v>
      </c>
      <c r="BU56" s="20">
        <v>1.2929999999999999</v>
      </c>
    </row>
    <row r="57" spans="1:73" x14ac:dyDescent="0.4">
      <c r="A57" s="16" t="s">
        <v>243</v>
      </c>
      <c r="B57" s="16">
        <f t="shared" si="0"/>
        <v>1964</v>
      </c>
      <c r="C57" s="17">
        <v>1.45</v>
      </c>
      <c r="D57" s="17">
        <v>1.45</v>
      </c>
      <c r="E57" s="17">
        <v>1.45</v>
      </c>
      <c r="F57" s="17" t="s">
        <v>192</v>
      </c>
      <c r="G57" s="17" t="s">
        <v>192</v>
      </c>
      <c r="H57" s="17" t="s">
        <v>192</v>
      </c>
      <c r="I57" s="17">
        <v>0.15</v>
      </c>
      <c r="J57" s="17">
        <v>0.38414980236000001</v>
      </c>
      <c r="K57" s="17" t="s">
        <v>192</v>
      </c>
      <c r="L57" s="17" t="s">
        <v>192</v>
      </c>
      <c r="M57" s="17">
        <v>0.50839999999999996</v>
      </c>
      <c r="N57" s="17">
        <v>1.0350999999999999</v>
      </c>
      <c r="O57" s="17">
        <v>0.77975609999999995</v>
      </c>
      <c r="P57" s="17">
        <v>0.92700000000000005</v>
      </c>
      <c r="Q57" s="17">
        <v>0.81900079999999997</v>
      </c>
      <c r="R57" s="17">
        <v>1.039501</v>
      </c>
      <c r="S57" s="17">
        <v>0.92259959999999996</v>
      </c>
      <c r="T57" s="17">
        <v>280.5</v>
      </c>
      <c r="U57" s="17" t="s">
        <v>192</v>
      </c>
      <c r="V57" s="17" t="s">
        <v>192</v>
      </c>
      <c r="W57" s="17">
        <v>265.10000000000002</v>
      </c>
      <c r="X57" s="17">
        <v>232.86</v>
      </c>
      <c r="Y57" s="17" t="s">
        <v>192</v>
      </c>
      <c r="Z57" s="17">
        <v>110.51</v>
      </c>
      <c r="AA57" s="17">
        <v>209</v>
      </c>
      <c r="AB57" s="17">
        <v>94.4</v>
      </c>
      <c r="AC57" s="17" t="s">
        <v>192</v>
      </c>
      <c r="AD57" s="17" t="s">
        <v>192</v>
      </c>
      <c r="AE57" s="17">
        <v>24.8406099752</v>
      </c>
      <c r="AF57" s="17">
        <v>54.33</v>
      </c>
      <c r="AG57" s="17">
        <v>48.98</v>
      </c>
      <c r="AH57" s="17">
        <v>115.11</v>
      </c>
      <c r="AI57" s="17" t="s">
        <v>192</v>
      </c>
      <c r="AJ57" s="17" t="s">
        <v>192</v>
      </c>
      <c r="AK57" s="17" t="s">
        <v>192</v>
      </c>
      <c r="AL57" s="17" t="s">
        <v>192</v>
      </c>
      <c r="AM57" s="17">
        <v>66.87</v>
      </c>
      <c r="AN57" s="17" t="s">
        <v>192</v>
      </c>
      <c r="AO57" s="17">
        <v>0.16489999999999999</v>
      </c>
      <c r="AP57" s="17">
        <v>8.7099999999999997E-2</v>
      </c>
      <c r="AQ57" s="17">
        <v>0.81569999999999998</v>
      </c>
      <c r="AR57" s="17">
        <v>0.33562932596</v>
      </c>
      <c r="AS57" s="17" t="s">
        <v>192</v>
      </c>
      <c r="AT57" s="17">
        <v>1.6314188000000001</v>
      </c>
      <c r="AU57" s="17">
        <v>0.12676565000000001</v>
      </c>
      <c r="AV57" s="17">
        <v>0.14770954</v>
      </c>
      <c r="AW57" s="17">
        <v>0.16120000000000001</v>
      </c>
      <c r="AX57" s="17">
        <v>1488.3</v>
      </c>
      <c r="AY57" s="17" t="s">
        <v>192</v>
      </c>
      <c r="AZ57" s="17">
        <v>31.94</v>
      </c>
      <c r="BA57" s="17" t="s">
        <v>192</v>
      </c>
      <c r="BB57" s="17">
        <v>149.17497836621001</v>
      </c>
      <c r="BC57" s="17" t="s">
        <v>192</v>
      </c>
      <c r="BD57" s="17">
        <v>0.65480000000000005</v>
      </c>
      <c r="BE57" s="17" t="s">
        <v>192</v>
      </c>
      <c r="BF57" s="17">
        <v>0.496</v>
      </c>
      <c r="BG57" s="17">
        <v>12.5</v>
      </c>
      <c r="BH57" s="17" t="s">
        <v>193</v>
      </c>
      <c r="BI57" s="17">
        <v>53</v>
      </c>
      <c r="BJ57" s="17">
        <v>60.5</v>
      </c>
      <c r="BK57" s="17">
        <v>32.5</v>
      </c>
      <c r="BL57" s="17">
        <v>524.69946289063</v>
      </c>
      <c r="BM57" s="17">
        <v>10.24</v>
      </c>
      <c r="BN57" s="17">
        <v>745.16</v>
      </c>
      <c r="BO57" s="17">
        <v>223.8</v>
      </c>
      <c r="BP57" s="17">
        <v>2958.6</v>
      </c>
      <c r="BQ57" s="17">
        <v>1742</v>
      </c>
      <c r="BR57" s="17">
        <v>277.10000000000002</v>
      </c>
      <c r="BS57" s="17">
        <v>35.1</v>
      </c>
      <c r="BT57" s="17">
        <v>88.5</v>
      </c>
      <c r="BU57" s="17">
        <v>1.2929999999999999</v>
      </c>
    </row>
    <row r="58" spans="1:73" x14ac:dyDescent="0.4">
      <c r="A58" s="18" t="s">
        <v>244</v>
      </c>
      <c r="B58" s="16">
        <f t="shared" si="0"/>
        <v>1964</v>
      </c>
      <c r="C58" s="20">
        <v>1.45</v>
      </c>
      <c r="D58" s="20">
        <v>1.45</v>
      </c>
      <c r="E58" s="20">
        <v>1.45</v>
      </c>
      <c r="F58" s="20" t="s">
        <v>192</v>
      </c>
      <c r="G58" s="20" t="s">
        <v>192</v>
      </c>
      <c r="H58" s="20" t="s">
        <v>192</v>
      </c>
      <c r="I58" s="20">
        <v>0.15</v>
      </c>
      <c r="J58" s="20">
        <v>0.38414980236000001</v>
      </c>
      <c r="K58" s="20" t="s">
        <v>192</v>
      </c>
      <c r="L58" s="20" t="s">
        <v>192</v>
      </c>
      <c r="M58" s="20">
        <v>0.47839999999999999</v>
      </c>
      <c r="N58" s="20">
        <v>1.0042</v>
      </c>
      <c r="O58" s="20">
        <v>0.81613150000000001</v>
      </c>
      <c r="P58" s="20">
        <v>0.92700000000000005</v>
      </c>
      <c r="Q58" s="20">
        <v>0.81900079999999997</v>
      </c>
      <c r="R58" s="20">
        <v>1.039501</v>
      </c>
      <c r="S58" s="20">
        <v>0.92259959999999996</v>
      </c>
      <c r="T58" s="20">
        <v>280.3</v>
      </c>
      <c r="U58" s="20" t="s">
        <v>192</v>
      </c>
      <c r="V58" s="20" t="s">
        <v>192</v>
      </c>
      <c r="W58" s="20">
        <v>273.10000000000002</v>
      </c>
      <c r="X58" s="20">
        <v>232.86</v>
      </c>
      <c r="Y58" s="20" t="s">
        <v>192</v>
      </c>
      <c r="Z58" s="20">
        <v>106.65</v>
      </c>
      <c r="AA58" s="20">
        <v>204</v>
      </c>
      <c r="AB58" s="20">
        <v>90</v>
      </c>
      <c r="AC58" s="20" t="s">
        <v>192</v>
      </c>
      <c r="AD58" s="20" t="s">
        <v>192</v>
      </c>
      <c r="AE58" s="20">
        <v>25.19431726534</v>
      </c>
      <c r="AF58" s="20">
        <v>55.51</v>
      </c>
      <c r="AG58" s="20">
        <v>48.06</v>
      </c>
      <c r="AH58" s="20">
        <v>116.89</v>
      </c>
      <c r="AI58" s="20" t="s">
        <v>192</v>
      </c>
      <c r="AJ58" s="20" t="s">
        <v>192</v>
      </c>
      <c r="AK58" s="20" t="s">
        <v>192</v>
      </c>
      <c r="AL58" s="20" t="s">
        <v>192</v>
      </c>
      <c r="AM58" s="20">
        <v>67.61</v>
      </c>
      <c r="AN58" s="20" t="s">
        <v>192</v>
      </c>
      <c r="AO58" s="20">
        <v>0.20100000000000001</v>
      </c>
      <c r="AP58" s="20">
        <v>8.5800000000000001E-2</v>
      </c>
      <c r="AQ58" s="20">
        <v>0.82889999999999997</v>
      </c>
      <c r="AR58" s="20">
        <v>0.33575985011999998</v>
      </c>
      <c r="AS58" s="20" t="s">
        <v>192</v>
      </c>
      <c r="AT58" s="20">
        <v>1.6093725999999999</v>
      </c>
      <c r="AU58" s="20">
        <v>0.12676565000000001</v>
      </c>
      <c r="AV58" s="20">
        <v>0.14991415999999999</v>
      </c>
      <c r="AW58" s="20">
        <v>0.1711</v>
      </c>
      <c r="AX58" s="20">
        <v>1488.3</v>
      </c>
      <c r="AY58" s="20" t="s">
        <v>192</v>
      </c>
      <c r="AZ58" s="20">
        <v>30.56</v>
      </c>
      <c r="BA58" s="20" t="s">
        <v>192</v>
      </c>
      <c r="BB58" s="20">
        <v>145.65920662297</v>
      </c>
      <c r="BC58" s="20" t="s">
        <v>192</v>
      </c>
      <c r="BD58" s="20">
        <v>0.65210000000000001</v>
      </c>
      <c r="BE58" s="20" t="s">
        <v>192</v>
      </c>
      <c r="BF58" s="20">
        <v>0.49819999999999998</v>
      </c>
      <c r="BG58" s="20">
        <v>12.5</v>
      </c>
      <c r="BH58" s="20" t="s">
        <v>193</v>
      </c>
      <c r="BI58" s="20">
        <v>53</v>
      </c>
      <c r="BJ58" s="20">
        <v>60.5</v>
      </c>
      <c r="BK58" s="20">
        <v>32.5</v>
      </c>
      <c r="BL58" s="20">
        <v>529.10888671875</v>
      </c>
      <c r="BM58" s="20">
        <v>10.24</v>
      </c>
      <c r="BN58" s="20">
        <v>861.56</v>
      </c>
      <c r="BO58" s="20">
        <v>226.8</v>
      </c>
      <c r="BP58" s="20">
        <v>2879.2</v>
      </c>
      <c r="BQ58" s="20">
        <v>1741</v>
      </c>
      <c r="BR58" s="20">
        <v>298.7</v>
      </c>
      <c r="BS58" s="20">
        <v>35.1</v>
      </c>
      <c r="BT58" s="20">
        <v>88.5</v>
      </c>
      <c r="BU58" s="20">
        <v>1.2929999999999999</v>
      </c>
    </row>
    <row r="59" spans="1:73" x14ac:dyDescent="0.4">
      <c r="A59" s="16" t="s">
        <v>245</v>
      </c>
      <c r="B59" s="16">
        <f t="shared" si="0"/>
        <v>1964</v>
      </c>
      <c r="C59" s="17">
        <v>1.45</v>
      </c>
      <c r="D59" s="17">
        <v>1.45</v>
      </c>
      <c r="E59" s="17">
        <v>1.45</v>
      </c>
      <c r="F59" s="17" t="s">
        <v>192</v>
      </c>
      <c r="G59" s="17" t="s">
        <v>192</v>
      </c>
      <c r="H59" s="17" t="s">
        <v>192</v>
      </c>
      <c r="I59" s="17">
        <v>0.15</v>
      </c>
      <c r="J59" s="17">
        <v>0.38414980236000001</v>
      </c>
      <c r="K59" s="17" t="s">
        <v>192</v>
      </c>
      <c r="L59" s="17" t="s">
        <v>192</v>
      </c>
      <c r="M59" s="17">
        <v>0.47660000000000002</v>
      </c>
      <c r="N59" s="17">
        <v>1.0203</v>
      </c>
      <c r="O59" s="17">
        <v>0.82847709999999997</v>
      </c>
      <c r="P59" s="17">
        <v>0.92700000000000005</v>
      </c>
      <c r="Q59" s="17">
        <v>0.81900079999999997</v>
      </c>
      <c r="R59" s="17">
        <v>1.039501</v>
      </c>
      <c r="S59" s="17">
        <v>0.92259959999999996</v>
      </c>
      <c r="T59" s="17">
        <v>282.5</v>
      </c>
      <c r="U59" s="17" t="s">
        <v>192</v>
      </c>
      <c r="V59" s="17" t="s">
        <v>192</v>
      </c>
      <c r="W59" s="17">
        <v>292.39</v>
      </c>
      <c r="X59" s="17">
        <v>232.86</v>
      </c>
      <c r="Y59" s="17" t="s">
        <v>192</v>
      </c>
      <c r="Z59" s="17">
        <v>104.72</v>
      </c>
      <c r="AA59" s="17">
        <v>215</v>
      </c>
      <c r="AB59" s="17">
        <v>84.5</v>
      </c>
      <c r="AC59" s="17" t="s">
        <v>192</v>
      </c>
      <c r="AD59" s="17" t="s">
        <v>192</v>
      </c>
      <c r="AE59" s="17">
        <v>25.610940160159998</v>
      </c>
      <c r="AF59" s="17">
        <v>55.9</v>
      </c>
      <c r="AG59" s="17">
        <v>48.06</v>
      </c>
      <c r="AH59" s="17">
        <v>117.02</v>
      </c>
      <c r="AI59" s="17" t="s">
        <v>192</v>
      </c>
      <c r="AJ59" s="17" t="s">
        <v>192</v>
      </c>
      <c r="AK59" s="17" t="s">
        <v>192</v>
      </c>
      <c r="AL59" s="17" t="s">
        <v>192</v>
      </c>
      <c r="AM59" s="17">
        <v>69.45</v>
      </c>
      <c r="AN59" s="17" t="s">
        <v>192</v>
      </c>
      <c r="AO59" s="17">
        <v>0.20499999999999999</v>
      </c>
      <c r="AP59" s="17">
        <v>7.9200000000000007E-2</v>
      </c>
      <c r="AQ59" s="17">
        <v>0.87080000000000002</v>
      </c>
      <c r="AR59" s="17">
        <v>0.33567042602000002</v>
      </c>
      <c r="AS59" s="17" t="s">
        <v>192</v>
      </c>
      <c r="AT59" s="17">
        <v>1.6314188000000001</v>
      </c>
      <c r="AU59" s="17">
        <v>0.12676565000000001</v>
      </c>
      <c r="AV59" s="17">
        <v>0.13227720000000001</v>
      </c>
      <c r="AW59" s="17">
        <v>0.1545</v>
      </c>
      <c r="AX59" s="17">
        <v>1488.3</v>
      </c>
      <c r="AY59" s="17" t="s">
        <v>192</v>
      </c>
      <c r="AZ59" s="17">
        <v>29.44</v>
      </c>
      <c r="BA59" s="17" t="s">
        <v>192</v>
      </c>
      <c r="BB59" s="17">
        <v>142.75178459014001</v>
      </c>
      <c r="BC59" s="17" t="s">
        <v>192</v>
      </c>
      <c r="BD59" s="17">
        <v>0.65590000000000004</v>
      </c>
      <c r="BE59" s="17" t="s">
        <v>192</v>
      </c>
      <c r="BF59" s="17">
        <v>0.496</v>
      </c>
      <c r="BG59" s="17">
        <v>12.5</v>
      </c>
      <c r="BH59" s="17" t="s">
        <v>193</v>
      </c>
      <c r="BI59" s="17">
        <v>53</v>
      </c>
      <c r="BJ59" s="17">
        <v>60.5</v>
      </c>
      <c r="BK59" s="17">
        <v>32.5</v>
      </c>
      <c r="BL59" s="17">
        <v>529.10888671875</v>
      </c>
      <c r="BM59" s="17">
        <v>10.24</v>
      </c>
      <c r="BN59" s="17">
        <v>828.28</v>
      </c>
      <c r="BO59" s="17">
        <v>243.8</v>
      </c>
      <c r="BP59" s="17">
        <v>2910.1</v>
      </c>
      <c r="BQ59" s="17">
        <v>1742</v>
      </c>
      <c r="BR59" s="17">
        <v>343</v>
      </c>
      <c r="BS59" s="17">
        <v>35.1</v>
      </c>
      <c r="BT59" s="17">
        <v>88.5</v>
      </c>
      <c r="BU59" s="17">
        <v>1.2929999999999999</v>
      </c>
    </row>
    <row r="60" spans="1:73" x14ac:dyDescent="0.4">
      <c r="A60" s="18" t="s">
        <v>246</v>
      </c>
      <c r="B60" s="16">
        <f t="shared" si="0"/>
        <v>1964</v>
      </c>
      <c r="C60" s="20">
        <v>1.45</v>
      </c>
      <c r="D60" s="20">
        <v>1.45</v>
      </c>
      <c r="E60" s="20">
        <v>1.45</v>
      </c>
      <c r="F60" s="20" t="s">
        <v>192</v>
      </c>
      <c r="G60" s="20" t="s">
        <v>192</v>
      </c>
      <c r="H60" s="20" t="s">
        <v>192</v>
      </c>
      <c r="I60" s="20">
        <v>0.15</v>
      </c>
      <c r="J60" s="20">
        <v>0.38414980236000001</v>
      </c>
      <c r="K60" s="20" t="s">
        <v>192</v>
      </c>
      <c r="L60" s="20" t="s">
        <v>192</v>
      </c>
      <c r="M60" s="20">
        <v>0.49540000000000001</v>
      </c>
      <c r="N60" s="20">
        <v>1.0053000000000001</v>
      </c>
      <c r="O60" s="20">
        <v>0.84655449999999999</v>
      </c>
      <c r="P60" s="20">
        <v>0.92700000000000005</v>
      </c>
      <c r="Q60" s="20">
        <v>0.81900079999999997</v>
      </c>
      <c r="R60" s="20">
        <v>1.039501</v>
      </c>
      <c r="S60" s="20">
        <v>0.92259959999999996</v>
      </c>
      <c r="T60" s="20">
        <v>294.89999999999998</v>
      </c>
      <c r="U60" s="20" t="s">
        <v>192</v>
      </c>
      <c r="V60" s="20" t="s">
        <v>192</v>
      </c>
      <c r="W60" s="20">
        <v>317.19</v>
      </c>
      <c r="X60" s="20">
        <v>233.96</v>
      </c>
      <c r="Y60" s="20" t="s">
        <v>192</v>
      </c>
      <c r="Z60" s="20">
        <v>104.44</v>
      </c>
      <c r="AA60" s="20">
        <v>212</v>
      </c>
      <c r="AB60" s="20">
        <v>85.6</v>
      </c>
      <c r="AC60" s="20" t="s">
        <v>192</v>
      </c>
      <c r="AD60" s="20" t="s">
        <v>192</v>
      </c>
      <c r="AE60" s="20">
        <v>24.954118393009999</v>
      </c>
      <c r="AF60" s="20">
        <v>56.3</v>
      </c>
      <c r="AG60" s="20">
        <v>47.4</v>
      </c>
      <c r="AH60" s="20">
        <v>119.18</v>
      </c>
      <c r="AI60" s="20" t="s">
        <v>192</v>
      </c>
      <c r="AJ60" s="20" t="s">
        <v>192</v>
      </c>
      <c r="AK60" s="20" t="s">
        <v>192</v>
      </c>
      <c r="AL60" s="20" t="s">
        <v>192</v>
      </c>
      <c r="AM60" s="20">
        <v>65.040000000000006</v>
      </c>
      <c r="AN60" s="20" t="s">
        <v>192</v>
      </c>
      <c r="AO60" s="20">
        <v>0.20699999999999999</v>
      </c>
      <c r="AP60" s="20">
        <v>8.7099999999999997E-2</v>
      </c>
      <c r="AQ60" s="20">
        <v>0.85540000000000005</v>
      </c>
      <c r="AR60" s="20">
        <v>0.33667293363</v>
      </c>
      <c r="AS60" s="20" t="s">
        <v>192</v>
      </c>
      <c r="AT60" s="20">
        <v>1.8077884</v>
      </c>
      <c r="AU60" s="20">
        <v>0.12676565000000001</v>
      </c>
      <c r="AV60" s="20">
        <v>0.12786796</v>
      </c>
      <c r="AW60" s="20">
        <v>0.11550000000000001</v>
      </c>
      <c r="AX60" s="20">
        <v>1488.3</v>
      </c>
      <c r="AY60" s="20" t="s">
        <v>192</v>
      </c>
      <c r="AZ60" s="20">
        <v>29.44</v>
      </c>
      <c r="BA60" s="20" t="s">
        <v>192</v>
      </c>
      <c r="BB60" s="20">
        <v>142.75178459014001</v>
      </c>
      <c r="BC60" s="20" t="s">
        <v>192</v>
      </c>
      <c r="BD60" s="20">
        <v>0.65939999999999999</v>
      </c>
      <c r="BE60" s="20" t="s">
        <v>192</v>
      </c>
      <c r="BF60" s="20">
        <v>0.4894</v>
      </c>
      <c r="BG60" s="20">
        <v>12.5</v>
      </c>
      <c r="BH60" s="20" t="s">
        <v>193</v>
      </c>
      <c r="BI60" s="20">
        <v>53</v>
      </c>
      <c r="BJ60" s="20">
        <v>60.5</v>
      </c>
      <c r="BK60" s="20">
        <v>32.5</v>
      </c>
      <c r="BL60" s="20">
        <v>529.10888671875</v>
      </c>
      <c r="BM60" s="20">
        <v>10.24</v>
      </c>
      <c r="BN60" s="20">
        <v>808.43</v>
      </c>
      <c r="BO60" s="20">
        <v>246.3</v>
      </c>
      <c r="BP60" s="20">
        <v>3265</v>
      </c>
      <c r="BQ60" s="20">
        <v>1742</v>
      </c>
      <c r="BR60" s="20">
        <v>357.1</v>
      </c>
      <c r="BS60" s="20">
        <v>35.1</v>
      </c>
      <c r="BT60" s="20">
        <v>88.5</v>
      </c>
      <c r="BU60" s="20">
        <v>1.2929999999999999</v>
      </c>
    </row>
    <row r="61" spans="1:73" x14ac:dyDescent="0.4">
      <c r="A61" s="16" t="s">
        <v>247</v>
      </c>
      <c r="B61" s="16">
        <f t="shared" si="0"/>
        <v>1964</v>
      </c>
      <c r="C61" s="17">
        <v>1.45</v>
      </c>
      <c r="D61" s="17">
        <v>1.45</v>
      </c>
      <c r="E61" s="17">
        <v>1.45</v>
      </c>
      <c r="F61" s="17" t="s">
        <v>192</v>
      </c>
      <c r="G61" s="17" t="s">
        <v>192</v>
      </c>
      <c r="H61" s="17" t="s">
        <v>192</v>
      </c>
      <c r="I61" s="17">
        <v>0.15</v>
      </c>
      <c r="J61" s="17">
        <v>0.38414980236000001</v>
      </c>
      <c r="K61" s="17" t="s">
        <v>192</v>
      </c>
      <c r="L61" s="17" t="s">
        <v>192</v>
      </c>
      <c r="M61" s="17">
        <v>0.50770000000000004</v>
      </c>
      <c r="N61" s="17">
        <v>1.0214000000000001</v>
      </c>
      <c r="O61" s="17">
        <v>0.81833610000000001</v>
      </c>
      <c r="P61" s="17">
        <v>0.92700000000000005</v>
      </c>
      <c r="Q61" s="17">
        <v>0.81900079999999997</v>
      </c>
      <c r="R61" s="17">
        <v>1.039501</v>
      </c>
      <c r="S61" s="17">
        <v>0.92259959999999996</v>
      </c>
      <c r="T61" s="17">
        <v>303.7</v>
      </c>
      <c r="U61" s="17" t="s">
        <v>192</v>
      </c>
      <c r="V61" s="17" t="s">
        <v>192</v>
      </c>
      <c r="W61" s="17">
        <v>335.1</v>
      </c>
      <c r="X61" s="17">
        <v>235.34</v>
      </c>
      <c r="Y61" s="17" t="s">
        <v>192</v>
      </c>
      <c r="Z61" s="17">
        <v>102.24</v>
      </c>
      <c r="AA61" s="17">
        <v>209</v>
      </c>
      <c r="AB61" s="17">
        <v>84.5</v>
      </c>
      <c r="AC61" s="17" t="s">
        <v>192</v>
      </c>
      <c r="AD61" s="17" t="s">
        <v>192</v>
      </c>
      <c r="AE61" s="17">
        <v>25.570036869679999</v>
      </c>
      <c r="AF61" s="17">
        <v>55.9</v>
      </c>
      <c r="AG61" s="17">
        <v>47.4</v>
      </c>
      <c r="AH61" s="17">
        <v>122.61</v>
      </c>
      <c r="AI61" s="17" t="s">
        <v>192</v>
      </c>
      <c r="AJ61" s="17" t="s">
        <v>192</v>
      </c>
      <c r="AK61" s="17" t="s">
        <v>192</v>
      </c>
      <c r="AL61" s="17" t="s">
        <v>192</v>
      </c>
      <c r="AM61" s="17">
        <v>68.709999999999994</v>
      </c>
      <c r="AN61" s="17" t="s">
        <v>192</v>
      </c>
      <c r="AO61" s="17">
        <v>0.16800000000000001</v>
      </c>
      <c r="AP61" s="17">
        <v>8.4000000000000005E-2</v>
      </c>
      <c r="AQ61" s="17">
        <v>0.94140000000000001</v>
      </c>
      <c r="AR61" s="17">
        <v>0.33730524234999998</v>
      </c>
      <c r="AS61" s="17" t="s">
        <v>192</v>
      </c>
      <c r="AT61" s="17">
        <v>1.8298346000000001</v>
      </c>
      <c r="AU61" s="17">
        <v>0.12676565000000001</v>
      </c>
      <c r="AV61" s="17">
        <v>0.12345871999999999</v>
      </c>
      <c r="AW61" s="17">
        <v>0.10340000000000001</v>
      </c>
      <c r="AX61" s="17">
        <v>1488.3</v>
      </c>
      <c r="AY61" s="17" t="s">
        <v>192</v>
      </c>
      <c r="AZ61" s="17">
        <v>29.17</v>
      </c>
      <c r="BA61" s="17" t="s">
        <v>192</v>
      </c>
      <c r="BB61" s="17">
        <v>142.04331617563</v>
      </c>
      <c r="BC61" s="17" t="s">
        <v>192</v>
      </c>
      <c r="BD61" s="17">
        <v>0.64880000000000004</v>
      </c>
      <c r="BE61" s="17" t="s">
        <v>192</v>
      </c>
      <c r="BF61" s="17">
        <v>0.47839999999999999</v>
      </c>
      <c r="BG61" s="17">
        <v>12.5</v>
      </c>
      <c r="BH61" s="17" t="s">
        <v>193</v>
      </c>
      <c r="BI61" s="17">
        <v>53</v>
      </c>
      <c r="BJ61" s="17">
        <v>60.5</v>
      </c>
      <c r="BK61" s="17">
        <v>32.5</v>
      </c>
      <c r="BL61" s="17">
        <v>529.10888671875</v>
      </c>
      <c r="BM61" s="17">
        <v>10.24</v>
      </c>
      <c r="BN61" s="17">
        <v>854.95</v>
      </c>
      <c r="BO61" s="17">
        <v>270.89999999999998</v>
      </c>
      <c r="BP61" s="17">
        <v>3452.4</v>
      </c>
      <c r="BQ61" s="17">
        <v>1741</v>
      </c>
      <c r="BR61" s="17">
        <v>385.1</v>
      </c>
      <c r="BS61" s="17">
        <v>35.1</v>
      </c>
      <c r="BT61" s="17">
        <v>88.5</v>
      </c>
      <c r="BU61" s="17">
        <v>1.2929999999999999</v>
      </c>
    </row>
    <row r="62" spans="1:73" x14ac:dyDescent="0.4">
      <c r="A62" s="18" t="s">
        <v>248</v>
      </c>
      <c r="B62" s="16">
        <f t="shared" si="0"/>
        <v>1964</v>
      </c>
      <c r="C62" s="20">
        <v>1.45</v>
      </c>
      <c r="D62" s="20">
        <v>1.45</v>
      </c>
      <c r="E62" s="20">
        <v>1.45</v>
      </c>
      <c r="F62" s="20" t="s">
        <v>192</v>
      </c>
      <c r="G62" s="20" t="s">
        <v>192</v>
      </c>
      <c r="H62" s="20" t="s">
        <v>192</v>
      </c>
      <c r="I62" s="20">
        <v>0.15</v>
      </c>
      <c r="J62" s="20">
        <v>0.38414980236000001</v>
      </c>
      <c r="K62" s="20" t="s">
        <v>192</v>
      </c>
      <c r="L62" s="20" t="s">
        <v>192</v>
      </c>
      <c r="M62" s="20">
        <v>0.4985</v>
      </c>
      <c r="N62" s="20">
        <v>1.0489999999999999</v>
      </c>
      <c r="O62" s="20">
        <v>0.81833610000000001</v>
      </c>
      <c r="P62" s="20">
        <v>0.92700000000000005</v>
      </c>
      <c r="Q62" s="20">
        <v>0.81900079999999997</v>
      </c>
      <c r="R62" s="20">
        <v>1.039501</v>
      </c>
      <c r="S62" s="20">
        <v>0.92259959999999996</v>
      </c>
      <c r="T62" s="20">
        <v>303.10000000000002</v>
      </c>
      <c r="U62" s="20" t="s">
        <v>192</v>
      </c>
      <c r="V62" s="20" t="s">
        <v>192</v>
      </c>
      <c r="W62" s="20">
        <v>323.52999999999997</v>
      </c>
      <c r="X62" s="20">
        <v>235.62</v>
      </c>
      <c r="Y62" s="20" t="s">
        <v>192</v>
      </c>
      <c r="Z62" s="20">
        <v>104.44</v>
      </c>
      <c r="AA62" s="20">
        <v>223</v>
      </c>
      <c r="AB62" s="20">
        <v>82.5</v>
      </c>
      <c r="AC62" s="20" t="s">
        <v>192</v>
      </c>
      <c r="AD62" s="20" t="s">
        <v>192</v>
      </c>
      <c r="AE62" s="20">
        <v>25.424226990680001</v>
      </c>
      <c r="AF62" s="20">
        <v>54.72</v>
      </c>
      <c r="AG62" s="20">
        <v>47.62</v>
      </c>
      <c r="AH62" s="20">
        <v>122.92</v>
      </c>
      <c r="AI62" s="20" t="s">
        <v>192</v>
      </c>
      <c r="AJ62" s="20" t="s">
        <v>192</v>
      </c>
      <c r="AK62" s="20" t="s">
        <v>192</v>
      </c>
      <c r="AL62" s="20" t="s">
        <v>192</v>
      </c>
      <c r="AM62" s="20">
        <v>68.709999999999994</v>
      </c>
      <c r="AN62" s="20" t="s">
        <v>192</v>
      </c>
      <c r="AO62" s="20">
        <v>0.15609999999999999</v>
      </c>
      <c r="AP62" s="20">
        <v>8.4000000000000005E-2</v>
      </c>
      <c r="AQ62" s="20">
        <v>0.89949999999999997</v>
      </c>
      <c r="AR62" s="20">
        <v>0.33777958624999999</v>
      </c>
      <c r="AS62" s="20" t="s">
        <v>192</v>
      </c>
      <c r="AT62" s="20">
        <v>1.7636959999999999</v>
      </c>
      <c r="AU62" s="20">
        <v>0.12676565000000001</v>
      </c>
      <c r="AV62" s="20">
        <v>0.12345871999999999</v>
      </c>
      <c r="AW62" s="20">
        <v>9.3299999999999994E-2</v>
      </c>
      <c r="AX62" s="20">
        <v>1488.3</v>
      </c>
      <c r="AY62" s="20" t="s">
        <v>192</v>
      </c>
      <c r="AZ62" s="20">
        <v>29.17</v>
      </c>
      <c r="BA62" s="20" t="s">
        <v>192</v>
      </c>
      <c r="BB62" s="20">
        <v>142.04331617563</v>
      </c>
      <c r="BC62" s="20" t="s">
        <v>192</v>
      </c>
      <c r="BD62" s="20">
        <v>0.64370000000000005</v>
      </c>
      <c r="BE62" s="20" t="s">
        <v>192</v>
      </c>
      <c r="BF62" s="20">
        <v>0.47839999999999999</v>
      </c>
      <c r="BG62" s="20">
        <v>12.5</v>
      </c>
      <c r="BH62" s="20" t="s">
        <v>193</v>
      </c>
      <c r="BI62" s="20">
        <v>53</v>
      </c>
      <c r="BJ62" s="20">
        <v>60.5</v>
      </c>
      <c r="BK62" s="20">
        <v>32.5</v>
      </c>
      <c r="BL62" s="20">
        <v>529.10888671875</v>
      </c>
      <c r="BM62" s="20">
        <v>10.24</v>
      </c>
      <c r="BN62" s="20">
        <v>999.33</v>
      </c>
      <c r="BO62" s="20">
        <v>300.89999999999998</v>
      </c>
      <c r="BP62" s="20">
        <v>3512</v>
      </c>
      <c r="BQ62" s="20">
        <v>1742</v>
      </c>
      <c r="BR62" s="20">
        <v>345.2</v>
      </c>
      <c r="BS62" s="20">
        <v>35.1</v>
      </c>
      <c r="BT62" s="20">
        <v>88.5</v>
      </c>
      <c r="BU62" s="20">
        <v>1.2929999999999999</v>
      </c>
    </row>
    <row r="63" spans="1:73" x14ac:dyDescent="0.4">
      <c r="A63" s="16" t="s">
        <v>249</v>
      </c>
      <c r="B63" s="16">
        <f t="shared" si="0"/>
        <v>1964</v>
      </c>
      <c r="C63" s="17">
        <v>1.45</v>
      </c>
      <c r="D63" s="17">
        <v>1.45</v>
      </c>
      <c r="E63" s="17">
        <v>1.45</v>
      </c>
      <c r="F63" s="17" t="s">
        <v>192</v>
      </c>
      <c r="G63" s="17" t="s">
        <v>192</v>
      </c>
      <c r="H63" s="17" t="s">
        <v>192</v>
      </c>
      <c r="I63" s="17">
        <v>0.15</v>
      </c>
      <c r="J63" s="17">
        <v>0.38414980236000001</v>
      </c>
      <c r="K63" s="17" t="s">
        <v>192</v>
      </c>
      <c r="L63" s="17" t="s">
        <v>192</v>
      </c>
      <c r="M63" s="17">
        <v>0.51039999999999996</v>
      </c>
      <c r="N63" s="17">
        <v>1.0373000000000001</v>
      </c>
      <c r="O63" s="17">
        <v>0.78989719999999997</v>
      </c>
      <c r="P63" s="17">
        <v>0.92700000000000005</v>
      </c>
      <c r="Q63" s="17">
        <v>0.81900079999999997</v>
      </c>
      <c r="R63" s="17">
        <v>1.039501</v>
      </c>
      <c r="S63" s="17">
        <v>0.92259959999999996</v>
      </c>
      <c r="T63" s="17">
        <v>302.60000000000002</v>
      </c>
      <c r="U63" s="17" t="s">
        <v>192</v>
      </c>
      <c r="V63" s="17" t="s">
        <v>192</v>
      </c>
      <c r="W63" s="17">
        <v>346.68</v>
      </c>
      <c r="X63" s="17">
        <v>237.55</v>
      </c>
      <c r="Y63" s="17" t="s">
        <v>192</v>
      </c>
      <c r="Z63" s="17">
        <v>109.96</v>
      </c>
      <c r="AA63" s="17">
        <v>243</v>
      </c>
      <c r="AB63" s="17">
        <v>92.2</v>
      </c>
      <c r="AC63" s="17" t="s">
        <v>192</v>
      </c>
      <c r="AD63" s="17" t="s">
        <v>192</v>
      </c>
      <c r="AE63" s="17">
        <v>25.59364599721</v>
      </c>
      <c r="AF63" s="17">
        <v>55.12</v>
      </c>
      <c r="AG63" s="17">
        <v>48.5</v>
      </c>
      <c r="AH63" s="17">
        <v>123.44</v>
      </c>
      <c r="AI63" s="17" t="s">
        <v>192</v>
      </c>
      <c r="AJ63" s="17" t="s">
        <v>192</v>
      </c>
      <c r="AK63" s="17" t="s">
        <v>192</v>
      </c>
      <c r="AL63" s="17" t="s">
        <v>192</v>
      </c>
      <c r="AM63" s="17">
        <v>69.08</v>
      </c>
      <c r="AN63" s="17" t="s">
        <v>192</v>
      </c>
      <c r="AO63" s="17">
        <v>0.1759</v>
      </c>
      <c r="AP63" s="17">
        <v>8.4000000000000005E-2</v>
      </c>
      <c r="AQ63" s="17">
        <v>0.81789999999999996</v>
      </c>
      <c r="AR63" s="17">
        <v>0.34021397486999999</v>
      </c>
      <c r="AS63" s="17" t="s">
        <v>192</v>
      </c>
      <c r="AT63" s="17">
        <v>1.8959732</v>
      </c>
      <c r="AU63" s="17">
        <v>0.12676565000000001</v>
      </c>
      <c r="AV63" s="17">
        <v>0.12345871999999999</v>
      </c>
      <c r="AW63" s="17">
        <v>7.8299999999999995E-2</v>
      </c>
      <c r="AX63" s="17">
        <v>1488.3</v>
      </c>
      <c r="AY63" s="17" t="s">
        <v>192</v>
      </c>
      <c r="AZ63" s="17">
        <v>28.89</v>
      </c>
      <c r="BA63" s="17" t="s">
        <v>192</v>
      </c>
      <c r="BB63" s="17">
        <v>141.30541463610001</v>
      </c>
      <c r="BC63" s="17" t="s">
        <v>192</v>
      </c>
      <c r="BD63" s="17">
        <v>0.6482</v>
      </c>
      <c r="BE63" s="17" t="s">
        <v>192</v>
      </c>
      <c r="BF63" s="17">
        <v>0.49819999999999998</v>
      </c>
      <c r="BG63" s="17">
        <v>12.5</v>
      </c>
      <c r="BH63" s="17" t="s">
        <v>193</v>
      </c>
      <c r="BI63" s="17">
        <v>53</v>
      </c>
      <c r="BJ63" s="17">
        <v>60.5</v>
      </c>
      <c r="BK63" s="17">
        <v>32.5</v>
      </c>
      <c r="BL63" s="17">
        <v>529.10888671875</v>
      </c>
      <c r="BM63" s="17">
        <v>10.24</v>
      </c>
      <c r="BN63" s="17">
        <v>1162.05</v>
      </c>
      <c r="BO63" s="17">
        <v>300.89999999999998</v>
      </c>
      <c r="BP63" s="17">
        <v>3933</v>
      </c>
      <c r="BQ63" s="17">
        <v>1742</v>
      </c>
      <c r="BR63" s="17">
        <v>355.1</v>
      </c>
      <c r="BS63" s="17">
        <v>35.1</v>
      </c>
      <c r="BT63" s="17">
        <v>88.5</v>
      </c>
      <c r="BU63" s="17">
        <v>1.2929999999999999</v>
      </c>
    </row>
    <row r="64" spans="1:73" x14ac:dyDescent="0.4">
      <c r="A64" s="18" t="s">
        <v>250</v>
      </c>
      <c r="B64" s="16">
        <f t="shared" si="0"/>
        <v>1964</v>
      </c>
      <c r="C64" s="20">
        <v>1.45</v>
      </c>
      <c r="D64" s="20">
        <v>1.45</v>
      </c>
      <c r="E64" s="20">
        <v>1.45</v>
      </c>
      <c r="F64" s="20" t="s">
        <v>192</v>
      </c>
      <c r="G64" s="20" t="s">
        <v>192</v>
      </c>
      <c r="H64" s="20" t="s">
        <v>192</v>
      </c>
      <c r="I64" s="20">
        <v>0.15</v>
      </c>
      <c r="J64" s="20">
        <v>0.38414980236000001</v>
      </c>
      <c r="K64" s="20" t="s">
        <v>192</v>
      </c>
      <c r="L64" s="20" t="s">
        <v>192</v>
      </c>
      <c r="M64" s="20">
        <v>0.50900000000000001</v>
      </c>
      <c r="N64" s="20">
        <v>1.0379</v>
      </c>
      <c r="O64" s="20">
        <v>0.77380380000000004</v>
      </c>
      <c r="P64" s="20">
        <v>0.92700000000000005</v>
      </c>
      <c r="Q64" s="20">
        <v>0.81900079999999997</v>
      </c>
      <c r="R64" s="20">
        <v>1.039501</v>
      </c>
      <c r="S64" s="20">
        <v>0.92259959999999996</v>
      </c>
      <c r="T64" s="20">
        <v>311.39999999999998</v>
      </c>
      <c r="U64" s="20" t="s">
        <v>192</v>
      </c>
      <c r="V64" s="20" t="s">
        <v>192</v>
      </c>
      <c r="W64" s="20">
        <v>370.65</v>
      </c>
      <c r="X64" s="20">
        <v>250.77</v>
      </c>
      <c r="Y64" s="20" t="s">
        <v>192</v>
      </c>
      <c r="Z64" s="20">
        <v>114.09</v>
      </c>
      <c r="AA64" s="20">
        <v>270</v>
      </c>
      <c r="AB64" s="20">
        <v>88.9</v>
      </c>
      <c r="AC64" s="20" t="s">
        <v>192</v>
      </c>
      <c r="AD64" s="20" t="s">
        <v>192</v>
      </c>
      <c r="AE64" s="20">
        <v>25.195592894899999</v>
      </c>
      <c r="AF64" s="20">
        <v>52.8</v>
      </c>
      <c r="AG64" s="20">
        <v>47.4</v>
      </c>
      <c r="AH64" s="20">
        <v>121.48</v>
      </c>
      <c r="AI64" s="20" t="s">
        <v>192</v>
      </c>
      <c r="AJ64" s="20" t="s">
        <v>192</v>
      </c>
      <c r="AK64" s="20" t="s">
        <v>192</v>
      </c>
      <c r="AL64" s="20" t="s">
        <v>192</v>
      </c>
      <c r="AM64" s="20">
        <v>68.709999999999994</v>
      </c>
      <c r="AN64" s="20" t="s">
        <v>192</v>
      </c>
      <c r="AO64" s="20">
        <v>0.16400000000000001</v>
      </c>
      <c r="AP64" s="20">
        <v>8.4000000000000005E-2</v>
      </c>
      <c r="AQ64" s="20">
        <v>0.84440000000000004</v>
      </c>
      <c r="AR64" s="20">
        <v>0.34051048536</v>
      </c>
      <c r="AS64" s="20" t="s">
        <v>192</v>
      </c>
      <c r="AT64" s="20">
        <v>1.9180193999999999</v>
      </c>
      <c r="AU64" s="20">
        <v>0.12676565000000001</v>
      </c>
      <c r="AV64" s="20">
        <v>0.12566334000000001</v>
      </c>
      <c r="AW64" s="20">
        <v>7.6899999999999996E-2</v>
      </c>
      <c r="AX64" s="20">
        <v>1488.3</v>
      </c>
      <c r="AY64" s="20" t="s">
        <v>192</v>
      </c>
      <c r="AZ64" s="20">
        <v>28.89</v>
      </c>
      <c r="BA64" s="20" t="s">
        <v>192</v>
      </c>
      <c r="BB64" s="20">
        <v>141.30541463610001</v>
      </c>
      <c r="BC64" s="20" t="s">
        <v>192</v>
      </c>
      <c r="BD64" s="20">
        <v>0.64600000000000002</v>
      </c>
      <c r="BE64" s="20" t="s">
        <v>192</v>
      </c>
      <c r="BF64" s="20">
        <v>0.5181</v>
      </c>
      <c r="BG64" s="20">
        <v>12.5</v>
      </c>
      <c r="BH64" s="20" t="s">
        <v>193</v>
      </c>
      <c r="BI64" s="20">
        <v>53</v>
      </c>
      <c r="BJ64" s="20">
        <v>60.5</v>
      </c>
      <c r="BK64" s="20">
        <v>32.5</v>
      </c>
      <c r="BL64" s="20">
        <v>529.10888671875</v>
      </c>
      <c r="BM64" s="20">
        <v>10.24</v>
      </c>
      <c r="BN64" s="20">
        <v>1358.27</v>
      </c>
      <c r="BO64" s="20">
        <v>331.8</v>
      </c>
      <c r="BP64" s="20">
        <v>4371.8</v>
      </c>
      <c r="BQ64" s="20">
        <v>1741</v>
      </c>
      <c r="BR64" s="20">
        <v>334.4</v>
      </c>
      <c r="BS64" s="20">
        <v>35.1</v>
      </c>
      <c r="BT64" s="20">
        <v>88.5</v>
      </c>
      <c r="BU64" s="20">
        <v>1.2929999999999999</v>
      </c>
    </row>
    <row r="65" spans="1:73" x14ac:dyDescent="0.4">
      <c r="A65" s="16" t="s">
        <v>251</v>
      </c>
      <c r="B65" s="16">
        <f t="shared" si="0"/>
        <v>1964</v>
      </c>
      <c r="C65" s="17">
        <v>1.45</v>
      </c>
      <c r="D65" s="17">
        <v>1.45</v>
      </c>
      <c r="E65" s="17">
        <v>1.45</v>
      </c>
      <c r="F65" s="17" t="s">
        <v>192</v>
      </c>
      <c r="G65" s="17" t="s">
        <v>192</v>
      </c>
      <c r="H65" s="17" t="s">
        <v>192</v>
      </c>
      <c r="I65" s="17">
        <v>0.15</v>
      </c>
      <c r="J65" s="17">
        <v>0.38414980236000001</v>
      </c>
      <c r="K65" s="17" t="s">
        <v>192</v>
      </c>
      <c r="L65" s="17" t="s">
        <v>192</v>
      </c>
      <c r="M65" s="17">
        <v>0.52010000000000001</v>
      </c>
      <c r="N65" s="17">
        <v>1.034</v>
      </c>
      <c r="O65" s="17">
        <v>0.78791299999999997</v>
      </c>
      <c r="P65" s="17">
        <v>0.92700000000000005</v>
      </c>
      <c r="Q65" s="17">
        <v>0.81900079999999997</v>
      </c>
      <c r="R65" s="17">
        <v>1.039501</v>
      </c>
      <c r="S65" s="17">
        <v>0.92259959999999996</v>
      </c>
      <c r="T65" s="17">
        <v>314.39999999999998</v>
      </c>
      <c r="U65" s="17" t="s">
        <v>192</v>
      </c>
      <c r="V65" s="17" t="s">
        <v>192</v>
      </c>
      <c r="W65" s="17">
        <v>359.63</v>
      </c>
      <c r="X65" s="17">
        <v>254.91</v>
      </c>
      <c r="Y65" s="17" t="s">
        <v>192</v>
      </c>
      <c r="Z65" s="17">
        <v>117.67</v>
      </c>
      <c r="AA65" s="17">
        <v>270</v>
      </c>
      <c r="AB65" s="17">
        <v>84.5</v>
      </c>
      <c r="AC65" s="17" t="s">
        <v>192</v>
      </c>
      <c r="AD65" s="17" t="s">
        <v>192</v>
      </c>
      <c r="AE65" s="17">
        <v>25.11402177958</v>
      </c>
      <c r="AF65" s="17">
        <v>52.8</v>
      </c>
      <c r="AG65" s="17">
        <v>47.18</v>
      </c>
      <c r="AH65" s="17">
        <v>120.97</v>
      </c>
      <c r="AI65" s="17" t="s">
        <v>192</v>
      </c>
      <c r="AJ65" s="17" t="s">
        <v>192</v>
      </c>
      <c r="AK65" s="17" t="s">
        <v>192</v>
      </c>
      <c r="AL65" s="17" t="s">
        <v>192</v>
      </c>
      <c r="AM65" s="17">
        <v>67.98</v>
      </c>
      <c r="AN65" s="17" t="s">
        <v>192</v>
      </c>
      <c r="AO65" s="17">
        <v>0.16489999999999999</v>
      </c>
      <c r="AP65" s="17">
        <v>8.4000000000000005E-2</v>
      </c>
      <c r="AQ65" s="17">
        <v>0.83560000000000001</v>
      </c>
      <c r="AR65" s="17">
        <v>0.34059879992999997</v>
      </c>
      <c r="AS65" s="17" t="s">
        <v>192</v>
      </c>
      <c r="AT65" s="17">
        <v>2.0943890000000001</v>
      </c>
      <c r="AU65" s="17">
        <v>0.12676565000000001</v>
      </c>
      <c r="AV65" s="17">
        <v>0.12345871999999999</v>
      </c>
      <c r="AW65" s="17">
        <v>7.2499999999999995E-2</v>
      </c>
      <c r="AX65" s="17">
        <v>1488.3</v>
      </c>
      <c r="AY65" s="17" t="s">
        <v>192</v>
      </c>
      <c r="AZ65" s="17">
        <v>29.44</v>
      </c>
      <c r="BA65" s="17" t="s">
        <v>192</v>
      </c>
      <c r="BB65" s="17">
        <v>142.75178459014001</v>
      </c>
      <c r="BC65" s="17" t="s">
        <v>192</v>
      </c>
      <c r="BD65" s="17">
        <v>0.64129999999999998</v>
      </c>
      <c r="BE65" s="17" t="s">
        <v>192</v>
      </c>
      <c r="BF65" s="17">
        <v>0.50929999999999997</v>
      </c>
      <c r="BG65" s="17">
        <v>12.5</v>
      </c>
      <c r="BH65" s="17" t="s">
        <v>193</v>
      </c>
      <c r="BI65" s="17">
        <v>53</v>
      </c>
      <c r="BJ65" s="17">
        <v>60.5</v>
      </c>
      <c r="BK65" s="17">
        <v>32.5</v>
      </c>
      <c r="BL65" s="17">
        <v>529.10888671875</v>
      </c>
      <c r="BM65" s="17">
        <v>10.24</v>
      </c>
      <c r="BN65" s="17">
        <v>1400.37</v>
      </c>
      <c r="BO65" s="17">
        <v>365.1</v>
      </c>
      <c r="BP65" s="17">
        <v>4105</v>
      </c>
      <c r="BQ65" s="17">
        <v>1742</v>
      </c>
      <c r="BR65" s="17">
        <v>344.6</v>
      </c>
      <c r="BS65" s="17">
        <v>35.1</v>
      </c>
      <c r="BT65" s="17">
        <v>88.5</v>
      </c>
      <c r="BU65" s="17">
        <v>1.2929999999999999</v>
      </c>
    </row>
    <row r="66" spans="1:73" x14ac:dyDescent="0.4">
      <c r="A66" s="18" t="s">
        <v>252</v>
      </c>
      <c r="B66" s="16">
        <f t="shared" si="0"/>
        <v>1964</v>
      </c>
      <c r="C66" s="20">
        <v>1.45</v>
      </c>
      <c r="D66" s="20">
        <v>1.45</v>
      </c>
      <c r="E66" s="20">
        <v>1.45</v>
      </c>
      <c r="F66" s="20" t="s">
        <v>192</v>
      </c>
      <c r="G66" s="20" t="s">
        <v>192</v>
      </c>
      <c r="H66" s="20" t="s">
        <v>192</v>
      </c>
      <c r="I66" s="20">
        <v>0.15</v>
      </c>
      <c r="J66" s="20">
        <v>0.38414980236000001</v>
      </c>
      <c r="K66" s="20" t="s">
        <v>192</v>
      </c>
      <c r="L66" s="20" t="s">
        <v>192</v>
      </c>
      <c r="M66" s="20">
        <v>0.50180000000000002</v>
      </c>
      <c r="N66" s="20">
        <v>1.0053000000000001</v>
      </c>
      <c r="O66" s="20">
        <v>0.76366279999999997</v>
      </c>
      <c r="P66" s="20">
        <v>0.92700000000000005</v>
      </c>
      <c r="Q66" s="20">
        <v>0.81900079999999997</v>
      </c>
      <c r="R66" s="20">
        <v>1.039501</v>
      </c>
      <c r="S66" s="20">
        <v>0.92259959999999996</v>
      </c>
      <c r="T66" s="20">
        <v>326</v>
      </c>
      <c r="U66" s="20" t="s">
        <v>192</v>
      </c>
      <c r="V66" s="20" t="s">
        <v>192</v>
      </c>
      <c r="W66" s="20">
        <v>372.86</v>
      </c>
      <c r="X66" s="20">
        <v>261.25</v>
      </c>
      <c r="Y66" s="20" t="s">
        <v>192</v>
      </c>
      <c r="Z66" s="20">
        <v>121.8</v>
      </c>
      <c r="AA66" s="20">
        <v>317</v>
      </c>
      <c r="AB66" s="20">
        <v>86.7</v>
      </c>
      <c r="AC66" s="20" t="s">
        <v>192</v>
      </c>
      <c r="AD66" s="20" t="s">
        <v>192</v>
      </c>
      <c r="AE66" s="20">
        <v>25.405418292450001</v>
      </c>
      <c r="AF66" s="20">
        <v>54.33</v>
      </c>
      <c r="AG66" s="20">
        <v>48.72</v>
      </c>
      <c r="AH66" s="20">
        <v>119.08</v>
      </c>
      <c r="AI66" s="20" t="s">
        <v>192</v>
      </c>
      <c r="AJ66" s="20" t="s">
        <v>192</v>
      </c>
      <c r="AK66" s="20" t="s">
        <v>192</v>
      </c>
      <c r="AL66" s="20" t="s">
        <v>192</v>
      </c>
      <c r="AM66" s="20">
        <v>67.98</v>
      </c>
      <c r="AN66" s="20" t="s">
        <v>192</v>
      </c>
      <c r="AO66" s="20">
        <v>0.12609999999999999</v>
      </c>
      <c r="AP66" s="20">
        <v>9.1700000000000004E-2</v>
      </c>
      <c r="AQ66" s="20">
        <v>0.85980000000000001</v>
      </c>
      <c r="AR66" s="20">
        <v>0.34180254245000002</v>
      </c>
      <c r="AS66" s="20" t="s">
        <v>192</v>
      </c>
      <c r="AT66" s="20">
        <v>2.1164352000000002</v>
      </c>
      <c r="AU66" s="20">
        <v>0.12456103</v>
      </c>
      <c r="AV66" s="20">
        <v>0.13227720000000001</v>
      </c>
      <c r="AW66" s="20">
        <v>5.91E-2</v>
      </c>
      <c r="AX66" s="20">
        <v>1488.3</v>
      </c>
      <c r="AY66" s="20" t="s">
        <v>192</v>
      </c>
      <c r="AZ66" s="20">
        <v>30.56</v>
      </c>
      <c r="BA66" s="20" t="s">
        <v>192</v>
      </c>
      <c r="BB66" s="20">
        <v>145.65920662297</v>
      </c>
      <c r="BC66" s="20" t="s">
        <v>192</v>
      </c>
      <c r="BD66" s="20">
        <v>0.64259999999999995</v>
      </c>
      <c r="BE66" s="20" t="s">
        <v>192</v>
      </c>
      <c r="BF66" s="20">
        <v>0.50039999999999996</v>
      </c>
      <c r="BG66" s="20">
        <v>12.5</v>
      </c>
      <c r="BH66" s="20" t="s">
        <v>193</v>
      </c>
      <c r="BI66" s="20">
        <v>53</v>
      </c>
      <c r="BJ66" s="20">
        <v>60.5</v>
      </c>
      <c r="BK66" s="20">
        <v>32.5</v>
      </c>
      <c r="BL66" s="20">
        <v>540.1318359375</v>
      </c>
      <c r="BM66" s="20">
        <v>10.24</v>
      </c>
      <c r="BN66" s="20">
        <v>1269.2</v>
      </c>
      <c r="BO66" s="20">
        <v>383.6</v>
      </c>
      <c r="BP66" s="20">
        <v>3633.2</v>
      </c>
      <c r="BQ66" s="20">
        <v>1742</v>
      </c>
      <c r="BR66" s="20">
        <v>343</v>
      </c>
      <c r="BS66" s="20">
        <v>35.1</v>
      </c>
      <c r="BT66" s="20">
        <v>88.5</v>
      </c>
      <c r="BU66" s="20">
        <v>1.2929999999999999</v>
      </c>
    </row>
    <row r="67" spans="1:73" x14ac:dyDescent="0.4">
      <c r="A67" s="16" t="s">
        <v>253</v>
      </c>
      <c r="B67" s="16">
        <f t="shared" si="0"/>
        <v>1965</v>
      </c>
      <c r="C67" s="17">
        <v>1.42</v>
      </c>
      <c r="D67" s="17">
        <v>1.42</v>
      </c>
      <c r="E67" s="17">
        <v>1.42</v>
      </c>
      <c r="F67" s="17" t="s">
        <v>192</v>
      </c>
      <c r="G67" s="17" t="s">
        <v>192</v>
      </c>
      <c r="H67" s="17" t="s">
        <v>192</v>
      </c>
      <c r="I67" s="17">
        <v>0.16</v>
      </c>
      <c r="J67" s="17">
        <v>0.41076610522000001</v>
      </c>
      <c r="K67" s="17" t="s">
        <v>192</v>
      </c>
      <c r="L67" s="17" t="s">
        <v>192</v>
      </c>
      <c r="M67" s="17">
        <v>0.47</v>
      </c>
      <c r="N67" s="17">
        <v>1.0119</v>
      </c>
      <c r="O67" s="17">
        <v>0.62830220000000003</v>
      </c>
      <c r="P67" s="17">
        <v>1.0003</v>
      </c>
      <c r="Q67" s="17">
        <v>0.84630090000000002</v>
      </c>
      <c r="R67" s="17">
        <v>1.142401</v>
      </c>
      <c r="S67" s="17">
        <v>1.0122</v>
      </c>
      <c r="T67" s="17">
        <v>337.6</v>
      </c>
      <c r="U67" s="17" t="s">
        <v>192</v>
      </c>
      <c r="V67" s="17" t="s">
        <v>192</v>
      </c>
      <c r="W67" s="17">
        <v>361.28</v>
      </c>
      <c r="X67" s="17">
        <v>266.20999999999998</v>
      </c>
      <c r="Y67" s="17" t="s">
        <v>192</v>
      </c>
      <c r="Z67" s="17">
        <v>123.46</v>
      </c>
      <c r="AA67" s="17">
        <v>284</v>
      </c>
      <c r="AB67" s="17">
        <v>92.4</v>
      </c>
      <c r="AC67" s="17" t="s">
        <v>192</v>
      </c>
      <c r="AD67" s="17" t="s">
        <v>192</v>
      </c>
      <c r="AE67" s="17">
        <v>25.37793498764</v>
      </c>
      <c r="AF67" s="17">
        <v>55.9</v>
      </c>
      <c r="AG67" s="17">
        <v>49.82</v>
      </c>
      <c r="AH67" s="17">
        <v>114.61</v>
      </c>
      <c r="AI67" s="17" t="s">
        <v>192</v>
      </c>
      <c r="AJ67" s="17" t="s">
        <v>192</v>
      </c>
      <c r="AK67" s="17" t="s">
        <v>192</v>
      </c>
      <c r="AL67" s="17" t="s">
        <v>192</v>
      </c>
      <c r="AM67" s="17">
        <v>66.14</v>
      </c>
      <c r="AN67" s="17" t="s">
        <v>192</v>
      </c>
      <c r="AO67" s="17">
        <v>0.127</v>
      </c>
      <c r="AP67" s="17">
        <v>7.5899999999999995E-2</v>
      </c>
      <c r="AQ67" s="17">
        <v>0.85250000000000004</v>
      </c>
      <c r="AR67" s="17">
        <v>0.34356775693000002</v>
      </c>
      <c r="AS67" s="17" t="s">
        <v>192</v>
      </c>
      <c r="AT67" s="17">
        <v>2.0943890000000001</v>
      </c>
      <c r="AU67" s="17">
        <v>0.12456103</v>
      </c>
      <c r="AV67" s="17">
        <v>0.13889106000000001</v>
      </c>
      <c r="AW67" s="17">
        <v>5.1299999999999998E-2</v>
      </c>
      <c r="AX67" s="17">
        <v>1265.4100000000001</v>
      </c>
      <c r="AY67" s="17" t="s">
        <v>192</v>
      </c>
      <c r="AZ67" s="17">
        <v>30.56</v>
      </c>
      <c r="BA67" s="17" t="s">
        <v>192</v>
      </c>
      <c r="BB67" s="17">
        <v>145.65920662297</v>
      </c>
      <c r="BC67" s="17" t="s">
        <v>192</v>
      </c>
      <c r="BD67" s="17">
        <v>0.64239999999999997</v>
      </c>
      <c r="BE67" s="17" t="s">
        <v>192</v>
      </c>
      <c r="BF67" s="17">
        <v>0.51370000000000005</v>
      </c>
      <c r="BG67" s="17">
        <v>14</v>
      </c>
      <c r="BH67" s="17" t="s">
        <v>193</v>
      </c>
      <c r="BI67" s="17">
        <v>54</v>
      </c>
      <c r="BJ67" s="17">
        <v>65.75</v>
      </c>
      <c r="BK67" s="17">
        <v>29.5</v>
      </c>
      <c r="BL67" s="17">
        <v>540.1318359375</v>
      </c>
      <c r="BM67" s="17">
        <v>10.24</v>
      </c>
      <c r="BN67" s="17">
        <v>1000.68</v>
      </c>
      <c r="BO67" s="17">
        <v>347.9</v>
      </c>
      <c r="BP67" s="17">
        <v>3456.8</v>
      </c>
      <c r="BQ67" s="17">
        <v>1735</v>
      </c>
      <c r="BR67" s="17">
        <v>322.3</v>
      </c>
      <c r="BS67" s="17">
        <v>35.119999999999997</v>
      </c>
      <c r="BT67" s="17">
        <v>93</v>
      </c>
      <c r="BU67" s="17">
        <v>1.2929999999999999</v>
      </c>
    </row>
    <row r="68" spans="1:73" x14ac:dyDescent="0.4">
      <c r="A68" s="18" t="s">
        <v>254</v>
      </c>
      <c r="B68" s="16">
        <f t="shared" si="0"/>
        <v>1965</v>
      </c>
      <c r="C68" s="20">
        <v>1.42</v>
      </c>
      <c r="D68" s="20">
        <v>1.42</v>
      </c>
      <c r="E68" s="20">
        <v>1.42</v>
      </c>
      <c r="F68" s="20" t="s">
        <v>192</v>
      </c>
      <c r="G68" s="20" t="s">
        <v>192</v>
      </c>
      <c r="H68" s="20" t="s">
        <v>192</v>
      </c>
      <c r="I68" s="20">
        <v>0.16</v>
      </c>
      <c r="J68" s="20">
        <v>0.41076610522000001</v>
      </c>
      <c r="K68" s="20" t="s">
        <v>192</v>
      </c>
      <c r="L68" s="20" t="s">
        <v>192</v>
      </c>
      <c r="M68" s="20">
        <v>0.41909999999999997</v>
      </c>
      <c r="N68" s="20">
        <v>1.0384</v>
      </c>
      <c r="O68" s="20">
        <v>0.63712049999999998</v>
      </c>
      <c r="P68" s="20">
        <v>1.0003</v>
      </c>
      <c r="Q68" s="20">
        <v>0.84630090000000002</v>
      </c>
      <c r="R68" s="20">
        <v>1.142401</v>
      </c>
      <c r="S68" s="20">
        <v>1.0122</v>
      </c>
      <c r="T68" s="20">
        <v>356.9</v>
      </c>
      <c r="U68" s="20" t="s">
        <v>192</v>
      </c>
      <c r="V68" s="20" t="s">
        <v>192</v>
      </c>
      <c r="W68" s="20">
        <v>373.13</v>
      </c>
      <c r="X68" s="20">
        <v>283.02</v>
      </c>
      <c r="Y68" s="20" t="s">
        <v>192</v>
      </c>
      <c r="Z68" s="20">
        <v>128.41999999999999</v>
      </c>
      <c r="AA68" s="20">
        <v>303</v>
      </c>
      <c r="AB68" s="20">
        <v>96</v>
      </c>
      <c r="AC68" s="20" t="s">
        <v>192</v>
      </c>
      <c r="AD68" s="20" t="s">
        <v>192</v>
      </c>
      <c r="AE68" s="20">
        <v>24.67937518051</v>
      </c>
      <c r="AF68" s="20">
        <v>56.69</v>
      </c>
      <c r="AG68" s="20">
        <v>49.82</v>
      </c>
      <c r="AH68" s="20">
        <v>115.94</v>
      </c>
      <c r="AI68" s="20" t="s">
        <v>192</v>
      </c>
      <c r="AJ68" s="20" t="s">
        <v>192</v>
      </c>
      <c r="AK68" s="20" t="s">
        <v>192</v>
      </c>
      <c r="AL68" s="20" t="s">
        <v>192</v>
      </c>
      <c r="AM68" s="20">
        <v>61.36</v>
      </c>
      <c r="AN68" s="20" t="s">
        <v>192</v>
      </c>
      <c r="AO68" s="20">
        <v>0.15809999999999999</v>
      </c>
      <c r="AP68" s="20">
        <v>7.6999999999999999E-2</v>
      </c>
      <c r="AQ68" s="20">
        <v>0.85189999999999999</v>
      </c>
      <c r="AR68" s="20">
        <v>0.34520181425000002</v>
      </c>
      <c r="AS68" s="20" t="s">
        <v>192</v>
      </c>
      <c r="AT68" s="20">
        <v>2.0062042</v>
      </c>
      <c r="AU68" s="20">
        <v>0.12456103</v>
      </c>
      <c r="AV68" s="20">
        <v>0.13889106000000001</v>
      </c>
      <c r="AW68" s="20">
        <v>4.7600000000000003E-2</v>
      </c>
      <c r="AX68" s="20">
        <v>1265.4100000000001</v>
      </c>
      <c r="AY68" s="20" t="s">
        <v>192</v>
      </c>
      <c r="AZ68" s="20">
        <v>33.33</v>
      </c>
      <c r="BA68" s="20" t="s">
        <v>192</v>
      </c>
      <c r="BB68" s="20">
        <v>152.64627140931</v>
      </c>
      <c r="BC68" s="20" t="s">
        <v>192</v>
      </c>
      <c r="BD68" s="20">
        <v>0.67369999999999997</v>
      </c>
      <c r="BE68" s="20" t="s">
        <v>192</v>
      </c>
      <c r="BF68" s="20">
        <v>0.5181</v>
      </c>
      <c r="BG68" s="20">
        <v>14</v>
      </c>
      <c r="BH68" s="20" t="s">
        <v>193</v>
      </c>
      <c r="BI68" s="20">
        <v>54</v>
      </c>
      <c r="BJ68" s="20">
        <v>65.75</v>
      </c>
      <c r="BK68" s="20">
        <v>29.5</v>
      </c>
      <c r="BL68" s="20">
        <v>540.1318359375</v>
      </c>
      <c r="BM68" s="20">
        <v>10.24</v>
      </c>
      <c r="BN68" s="20">
        <v>1179.9100000000001</v>
      </c>
      <c r="BO68" s="20">
        <v>389.6</v>
      </c>
      <c r="BP68" s="20">
        <v>3390.7</v>
      </c>
      <c r="BQ68" s="20">
        <v>1735</v>
      </c>
      <c r="BR68" s="20">
        <v>320.3</v>
      </c>
      <c r="BS68" s="20">
        <v>35.119999999999997</v>
      </c>
      <c r="BT68" s="20">
        <v>98.5</v>
      </c>
      <c r="BU68" s="20">
        <v>1.2929999999999999</v>
      </c>
    </row>
    <row r="69" spans="1:73" x14ac:dyDescent="0.4">
      <c r="A69" s="16" t="s">
        <v>255</v>
      </c>
      <c r="B69" s="16">
        <f t="shared" si="0"/>
        <v>1965</v>
      </c>
      <c r="C69" s="17">
        <v>1.42</v>
      </c>
      <c r="D69" s="17">
        <v>1.42</v>
      </c>
      <c r="E69" s="17">
        <v>1.42</v>
      </c>
      <c r="F69" s="17" t="s">
        <v>192</v>
      </c>
      <c r="G69" s="17" t="s">
        <v>192</v>
      </c>
      <c r="H69" s="17" t="s">
        <v>192</v>
      </c>
      <c r="I69" s="17">
        <v>0.16</v>
      </c>
      <c r="J69" s="17">
        <v>0.41076610522000001</v>
      </c>
      <c r="K69" s="17" t="s">
        <v>192</v>
      </c>
      <c r="L69" s="17" t="s">
        <v>192</v>
      </c>
      <c r="M69" s="17">
        <v>0.35299999999999998</v>
      </c>
      <c r="N69" s="17">
        <v>0.9899</v>
      </c>
      <c r="O69" s="17">
        <v>0.57980169999999998</v>
      </c>
      <c r="P69" s="17">
        <v>1.0003</v>
      </c>
      <c r="Q69" s="17">
        <v>0.84630090000000002</v>
      </c>
      <c r="R69" s="17">
        <v>1.142401</v>
      </c>
      <c r="S69" s="17">
        <v>1.0122</v>
      </c>
      <c r="T69" s="17">
        <v>356.9</v>
      </c>
      <c r="U69" s="17" t="s">
        <v>192</v>
      </c>
      <c r="V69" s="17" t="s">
        <v>192</v>
      </c>
      <c r="W69" s="17">
        <v>344.2</v>
      </c>
      <c r="X69" s="17">
        <v>292.11</v>
      </c>
      <c r="Y69" s="17" t="s">
        <v>192</v>
      </c>
      <c r="Z69" s="17">
        <v>124.84</v>
      </c>
      <c r="AA69" s="17">
        <v>300</v>
      </c>
      <c r="AB69" s="17">
        <v>93.6</v>
      </c>
      <c r="AC69" s="17" t="s">
        <v>192</v>
      </c>
      <c r="AD69" s="17" t="s">
        <v>192</v>
      </c>
      <c r="AE69" s="17">
        <v>24.710340438079999</v>
      </c>
      <c r="AF69" s="17">
        <v>57.08</v>
      </c>
      <c r="AG69" s="17">
        <v>48.94</v>
      </c>
      <c r="AH69" s="17">
        <v>115.56</v>
      </c>
      <c r="AI69" s="17" t="s">
        <v>192</v>
      </c>
      <c r="AJ69" s="17" t="s">
        <v>192</v>
      </c>
      <c r="AK69" s="17" t="s">
        <v>192</v>
      </c>
      <c r="AL69" s="17" t="s">
        <v>192</v>
      </c>
      <c r="AM69" s="17">
        <v>60.99</v>
      </c>
      <c r="AN69" s="17" t="s">
        <v>192</v>
      </c>
      <c r="AO69" s="17">
        <v>0.15190000000000001</v>
      </c>
      <c r="AP69" s="17">
        <v>7.8E-2</v>
      </c>
      <c r="AQ69" s="17">
        <v>0.85140000000000005</v>
      </c>
      <c r="AR69" s="17">
        <v>0.34590283672</v>
      </c>
      <c r="AS69" s="17" t="s">
        <v>192</v>
      </c>
      <c r="AT69" s="17">
        <v>2.0282504000000001</v>
      </c>
      <c r="AU69" s="17">
        <v>0.12456103</v>
      </c>
      <c r="AV69" s="17">
        <v>0.13227720000000001</v>
      </c>
      <c r="AW69" s="17">
        <v>5.3400000000000003E-2</v>
      </c>
      <c r="AX69" s="17">
        <v>1265.4100000000001</v>
      </c>
      <c r="AY69" s="17" t="s">
        <v>192</v>
      </c>
      <c r="AZ69" s="17">
        <v>34.17</v>
      </c>
      <c r="BA69" s="17" t="s">
        <v>192</v>
      </c>
      <c r="BB69" s="17">
        <v>154.71179313920999</v>
      </c>
      <c r="BC69" s="17" t="s">
        <v>192</v>
      </c>
      <c r="BD69" s="17">
        <v>0.64639999999999997</v>
      </c>
      <c r="BE69" s="17" t="s">
        <v>192</v>
      </c>
      <c r="BF69" s="17">
        <v>0.52029999999999998</v>
      </c>
      <c r="BG69" s="17">
        <v>14</v>
      </c>
      <c r="BH69" s="17" t="s">
        <v>193</v>
      </c>
      <c r="BI69" s="17">
        <v>54</v>
      </c>
      <c r="BJ69" s="17">
        <v>65.75</v>
      </c>
      <c r="BK69" s="17">
        <v>29.5</v>
      </c>
      <c r="BL69" s="17">
        <v>540.1318359375</v>
      </c>
      <c r="BM69" s="17">
        <v>10.24</v>
      </c>
      <c r="BN69" s="17">
        <v>1237.23</v>
      </c>
      <c r="BO69" s="17">
        <v>395.3</v>
      </c>
      <c r="BP69" s="17">
        <v>3584.7</v>
      </c>
      <c r="BQ69" s="17">
        <v>1735</v>
      </c>
      <c r="BR69" s="17">
        <v>315.89999999999998</v>
      </c>
      <c r="BS69" s="17">
        <v>35.119999999999997</v>
      </c>
      <c r="BT69" s="17">
        <v>98.5</v>
      </c>
      <c r="BU69" s="17">
        <v>1.2929999999999999</v>
      </c>
    </row>
    <row r="70" spans="1:73" x14ac:dyDescent="0.4">
      <c r="A70" s="18" t="s">
        <v>256</v>
      </c>
      <c r="B70" s="16">
        <f t="shared" si="0"/>
        <v>1965</v>
      </c>
      <c r="C70" s="20">
        <v>1.42</v>
      </c>
      <c r="D70" s="20">
        <v>1.42</v>
      </c>
      <c r="E70" s="20">
        <v>1.42</v>
      </c>
      <c r="F70" s="20" t="s">
        <v>192</v>
      </c>
      <c r="G70" s="20" t="s">
        <v>192</v>
      </c>
      <c r="H70" s="20" t="s">
        <v>192</v>
      </c>
      <c r="I70" s="20">
        <v>0.16</v>
      </c>
      <c r="J70" s="20">
        <v>0.41076610522000001</v>
      </c>
      <c r="K70" s="20" t="s">
        <v>192</v>
      </c>
      <c r="L70" s="20" t="s">
        <v>192</v>
      </c>
      <c r="M70" s="20">
        <v>0.34570000000000001</v>
      </c>
      <c r="N70" s="20">
        <v>0.97440000000000004</v>
      </c>
      <c r="O70" s="20">
        <v>0.54695360000000004</v>
      </c>
      <c r="P70" s="20">
        <v>1.0003</v>
      </c>
      <c r="Q70" s="20">
        <v>0.84630090000000002</v>
      </c>
      <c r="R70" s="20">
        <v>1.142401</v>
      </c>
      <c r="S70" s="20">
        <v>1.0122</v>
      </c>
      <c r="T70" s="20">
        <v>356.9</v>
      </c>
      <c r="U70" s="20" t="s">
        <v>192</v>
      </c>
      <c r="V70" s="20" t="s">
        <v>192</v>
      </c>
      <c r="W70" s="20">
        <v>325.73</v>
      </c>
      <c r="X70" s="20">
        <v>297.62</v>
      </c>
      <c r="Y70" s="20" t="s">
        <v>192</v>
      </c>
      <c r="Z70" s="20">
        <v>123.46</v>
      </c>
      <c r="AA70" s="20">
        <v>295</v>
      </c>
      <c r="AB70" s="20">
        <v>94.8</v>
      </c>
      <c r="AC70" s="20" t="s">
        <v>192</v>
      </c>
      <c r="AD70" s="20" t="s">
        <v>192</v>
      </c>
      <c r="AE70" s="20">
        <v>24.604843525650001</v>
      </c>
      <c r="AF70" s="20">
        <v>57.48</v>
      </c>
      <c r="AG70" s="20">
        <v>47.84</v>
      </c>
      <c r="AH70" s="20">
        <v>113.29</v>
      </c>
      <c r="AI70" s="20" t="s">
        <v>192</v>
      </c>
      <c r="AJ70" s="20" t="s">
        <v>192</v>
      </c>
      <c r="AK70" s="20" t="s">
        <v>192</v>
      </c>
      <c r="AL70" s="20" t="s">
        <v>192</v>
      </c>
      <c r="AM70" s="20">
        <v>59.89</v>
      </c>
      <c r="AN70" s="20" t="s">
        <v>192</v>
      </c>
      <c r="AO70" s="20">
        <v>0.16200000000000001</v>
      </c>
      <c r="AP70" s="20">
        <v>9.2100000000000001E-2</v>
      </c>
      <c r="AQ70" s="20">
        <v>0.85270000000000001</v>
      </c>
      <c r="AR70" s="20">
        <v>0.34716961774999999</v>
      </c>
      <c r="AS70" s="20" t="s">
        <v>192</v>
      </c>
      <c r="AT70" s="20">
        <v>2.0723427999999999</v>
      </c>
      <c r="AU70" s="20">
        <v>0.12456103</v>
      </c>
      <c r="AV70" s="20">
        <v>0.13227720000000001</v>
      </c>
      <c r="AW70" s="20">
        <v>5.1200000000000002E-2</v>
      </c>
      <c r="AX70" s="20">
        <v>1265.4100000000001</v>
      </c>
      <c r="AY70" s="20" t="s">
        <v>192</v>
      </c>
      <c r="AZ70" s="20">
        <v>35.56</v>
      </c>
      <c r="BA70" s="20" t="s">
        <v>192</v>
      </c>
      <c r="BB70" s="20">
        <v>158.07910827788999</v>
      </c>
      <c r="BC70" s="20" t="s">
        <v>192</v>
      </c>
      <c r="BD70" s="20">
        <v>0.64929999999999999</v>
      </c>
      <c r="BE70" s="20" t="s">
        <v>192</v>
      </c>
      <c r="BF70" s="20">
        <v>0.53349999999999997</v>
      </c>
      <c r="BG70" s="20">
        <v>14</v>
      </c>
      <c r="BH70" s="20" t="s">
        <v>193</v>
      </c>
      <c r="BI70" s="20">
        <v>54</v>
      </c>
      <c r="BJ70" s="20">
        <v>65.75</v>
      </c>
      <c r="BK70" s="20">
        <v>29.5</v>
      </c>
      <c r="BL70" s="20">
        <v>540.1318359375</v>
      </c>
      <c r="BM70" s="20">
        <v>10.24</v>
      </c>
      <c r="BN70" s="20">
        <v>1348.34</v>
      </c>
      <c r="BO70" s="20">
        <v>353</v>
      </c>
      <c r="BP70" s="20">
        <v>3944.1</v>
      </c>
      <c r="BQ70" s="20">
        <v>1735</v>
      </c>
      <c r="BR70" s="20">
        <v>315.89999999999998</v>
      </c>
      <c r="BS70" s="20">
        <v>35.119999999999997</v>
      </c>
      <c r="BT70" s="20">
        <v>98.5</v>
      </c>
      <c r="BU70" s="20">
        <v>1.2929999999999999</v>
      </c>
    </row>
    <row r="71" spans="1:73" x14ac:dyDescent="0.4">
      <c r="A71" s="16" t="s">
        <v>257</v>
      </c>
      <c r="B71" s="16">
        <f t="shared" si="0"/>
        <v>1965</v>
      </c>
      <c r="C71" s="17">
        <v>1.42</v>
      </c>
      <c r="D71" s="17">
        <v>1.42</v>
      </c>
      <c r="E71" s="17">
        <v>1.42</v>
      </c>
      <c r="F71" s="17" t="s">
        <v>192</v>
      </c>
      <c r="G71" s="17" t="s">
        <v>192</v>
      </c>
      <c r="H71" s="17" t="s">
        <v>192</v>
      </c>
      <c r="I71" s="17">
        <v>0.16</v>
      </c>
      <c r="J71" s="17">
        <v>0.41076610522000001</v>
      </c>
      <c r="K71" s="17" t="s">
        <v>192</v>
      </c>
      <c r="L71" s="17" t="s">
        <v>192</v>
      </c>
      <c r="M71" s="17">
        <v>0.3276</v>
      </c>
      <c r="N71" s="17">
        <v>0.96120000000000005</v>
      </c>
      <c r="O71" s="17">
        <v>0.48720980000000003</v>
      </c>
      <c r="P71" s="17">
        <v>1.0003</v>
      </c>
      <c r="Q71" s="17">
        <v>0.84630090000000002</v>
      </c>
      <c r="R71" s="17">
        <v>1.142401</v>
      </c>
      <c r="S71" s="17">
        <v>1.0122</v>
      </c>
      <c r="T71" s="17">
        <v>356.9</v>
      </c>
      <c r="U71" s="17" t="s">
        <v>192</v>
      </c>
      <c r="V71" s="17" t="s">
        <v>192</v>
      </c>
      <c r="W71" s="17">
        <v>293.76</v>
      </c>
      <c r="X71" s="17">
        <v>303.13</v>
      </c>
      <c r="Y71" s="17" t="s">
        <v>192</v>
      </c>
      <c r="Z71" s="17">
        <v>118.5</v>
      </c>
      <c r="AA71" s="17">
        <v>256</v>
      </c>
      <c r="AB71" s="17">
        <v>93.6</v>
      </c>
      <c r="AC71" s="17" t="s">
        <v>192</v>
      </c>
      <c r="AD71" s="17" t="s">
        <v>192</v>
      </c>
      <c r="AE71" s="17">
        <v>24.68019173743</v>
      </c>
      <c r="AF71" s="17">
        <v>58.66</v>
      </c>
      <c r="AG71" s="17">
        <v>47.84</v>
      </c>
      <c r="AH71" s="17">
        <v>111.77</v>
      </c>
      <c r="AI71" s="17" t="s">
        <v>192</v>
      </c>
      <c r="AJ71" s="17" t="s">
        <v>192</v>
      </c>
      <c r="AK71" s="17" t="s">
        <v>192</v>
      </c>
      <c r="AL71" s="17" t="s">
        <v>192</v>
      </c>
      <c r="AM71" s="17">
        <v>59.16</v>
      </c>
      <c r="AN71" s="17" t="s">
        <v>192</v>
      </c>
      <c r="AO71" s="17">
        <v>0.14990000000000001</v>
      </c>
      <c r="AP71" s="17">
        <v>0.14630000000000001</v>
      </c>
      <c r="AQ71" s="17">
        <v>0.84040000000000004</v>
      </c>
      <c r="AR71" s="17">
        <v>0.34806174503999998</v>
      </c>
      <c r="AS71" s="17" t="s">
        <v>192</v>
      </c>
      <c r="AT71" s="17">
        <v>2.0502965999999998</v>
      </c>
      <c r="AU71" s="17">
        <v>0.12456103</v>
      </c>
      <c r="AV71" s="17">
        <v>0.13668643999999999</v>
      </c>
      <c r="AW71" s="17">
        <v>4.9599999999999998E-2</v>
      </c>
      <c r="AX71" s="17">
        <v>1265.4100000000001</v>
      </c>
      <c r="AY71" s="17" t="s">
        <v>192</v>
      </c>
      <c r="AZ71" s="17">
        <v>35.56</v>
      </c>
      <c r="BA71" s="17" t="s">
        <v>192</v>
      </c>
      <c r="BB71" s="17">
        <v>158.07910827788999</v>
      </c>
      <c r="BC71" s="17" t="s">
        <v>192</v>
      </c>
      <c r="BD71" s="17">
        <v>0.65039999999999998</v>
      </c>
      <c r="BE71" s="17" t="s">
        <v>192</v>
      </c>
      <c r="BF71" s="17">
        <v>0.53129999999999999</v>
      </c>
      <c r="BG71" s="17">
        <v>14</v>
      </c>
      <c r="BH71" s="17" t="s">
        <v>193</v>
      </c>
      <c r="BI71" s="17">
        <v>54</v>
      </c>
      <c r="BJ71" s="17">
        <v>65.75</v>
      </c>
      <c r="BK71" s="17">
        <v>29.5</v>
      </c>
      <c r="BL71" s="17">
        <v>540.1318359375</v>
      </c>
      <c r="BM71" s="17">
        <v>15.3</v>
      </c>
      <c r="BN71" s="17">
        <v>1378.55</v>
      </c>
      <c r="BO71" s="17">
        <v>302</v>
      </c>
      <c r="BP71" s="17">
        <v>4215.2</v>
      </c>
      <c r="BQ71" s="17">
        <v>1735</v>
      </c>
      <c r="BR71" s="17">
        <v>323.39999999999998</v>
      </c>
      <c r="BS71" s="17">
        <v>35.119999999999997</v>
      </c>
      <c r="BT71" s="17">
        <v>98.5</v>
      </c>
      <c r="BU71" s="17">
        <v>1.2929999999999999</v>
      </c>
    </row>
    <row r="72" spans="1:73" x14ac:dyDescent="0.4">
      <c r="A72" s="18" t="s">
        <v>258</v>
      </c>
      <c r="B72" s="16">
        <f t="shared" ref="B72:B135" si="1">VALUE(LEFT(A72,4))</f>
        <v>1965</v>
      </c>
      <c r="C72" s="20">
        <v>1.42</v>
      </c>
      <c r="D72" s="20">
        <v>1.42</v>
      </c>
      <c r="E72" s="20">
        <v>1.42</v>
      </c>
      <c r="F72" s="20" t="s">
        <v>192</v>
      </c>
      <c r="G72" s="20" t="s">
        <v>192</v>
      </c>
      <c r="H72" s="20" t="s">
        <v>192</v>
      </c>
      <c r="I72" s="20">
        <v>0.16</v>
      </c>
      <c r="J72" s="20">
        <v>0.41076610522000001</v>
      </c>
      <c r="K72" s="20" t="s">
        <v>192</v>
      </c>
      <c r="L72" s="20" t="s">
        <v>192</v>
      </c>
      <c r="M72" s="20">
        <v>0.29060000000000002</v>
      </c>
      <c r="N72" s="20">
        <v>0.98109999999999997</v>
      </c>
      <c r="O72" s="20">
        <v>0.61309060000000004</v>
      </c>
      <c r="P72" s="20">
        <v>1.0003</v>
      </c>
      <c r="Q72" s="20">
        <v>0.84630090000000002</v>
      </c>
      <c r="R72" s="20">
        <v>1.142401</v>
      </c>
      <c r="S72" s="20">
        <v>1.0122</v>
      </c>
      <c r="T72" s="20">
        <v>420.5</v>
      </c>
      <c r="U72" s="20" t="s">
        <v>192</v>
      </c>
      <c r="V72" s="20" t="s">
        <v>192</v>
      </c>
      <c r="W72" s="20">
        <v>296.52</v>
      </c>
      <c r="X72" s="20">
        <v>294.87</v>
      </c>
      <c r="Y72" s="20" t="s">
        <v>192</v>
      </c>
      <c r="Z72" s="20">
        <v>122.08</v>
      </c>
      <c r="AA72" s="20">
        <v>256</v>
      </c>
      <c r="AB72" s="20">
        <v>93.6</v>
      </c>
      <c r="AC72" s="20" t="s">
        <v>192</v>
      </c>
      <c r="AD72" s="20" t="s">
        <v>192</v>
      </c>
      <c r="AE72" s="20">
        <v>24.449309547799999</v>
      </c>
      <c r="AF72" s="20">
        <v>58.26</v>
      </c>
      <c r="AG72" s="20">
        <v>47.84</v>
      </c>
      <c r="AH72" s="20">
        <v>110.88</v>
      </c>
      <c r="AI72" s="20" t="s">
        <v>192</v>
      </c>
      <c r="AJ72" s="20" t="s">
        <v>192</v>
      </c>
      <c r="AK72" s="20" t="s">
        <v>192</v>
      </c>
      <c r="AL72" s="20" t="s">
        <v>192</v>
      </c>
      <c r="AM72" s="20">
        <v>58.05</v>
      </c>
      <c r="AN72" s="20" t="s">
        <v>192</v>
      </c>
      <c r="AO72" s="20">
        <v>0.16600000000000001</v>
      </c>
      <c r="AP72" s="20">
        <v>0.11</v>
      </c>
      <c r="AQ72" s="20">
        <v>0.86180000000000001</v>
      </c>
      <c r="AR72" s="20">
        <v>0.34914624691000001</v>
      </c>
      <c r="AS72" s="20" t="s">
        <v>192</v>
      </c>
      <c r="AT72" s="20">
        <v>1.9621118</v>
      </c>
      <c r="AU72" s="20">
        <v>0.12456103</v>
      </c>
      <c r="AV72" s="20">
        <v>0.13668643999999999</v>
      </c>
      <c r="AW72" s="20">
        <v>4.1200000000000001E-2</v>
      </c>
      <c r="AX72" s="20">
        <v>1265.4100000000001</v>
      </c>
      <c r="AY72" s="20" t="s">
        <v>192</v>
      </c>
      <c r="AZ72" s="20">
        <v>35.56</v>
      </c>
      <c r="BA72" s="20" t="s">
        <v>192</v>
      </c>
      <c r="BB72" s="20">
        <v>158.07910827788999</v>
      </c>
      <c r="BC72" s="20" t="s">
        <v>192</v>
      </c>
      <c r="BD72" s="20">
        <v>0.629</v>
      </c>
      <c r="BE72" s="20" t="s">
        <v>192</v>
      </c>
      <c r="BF72" s="20">
        <v>0.52249999999999996</v>
      </c>
      <c r="BG72" s="20">
        <v>14</v>
      </c>
      <c r="BH72" s="20" t="s">
        <v>193</v>
      </c>
      <c r="BI72" s="20">
        <v>54</v>
      </c>
      <c r="BJ72" s="20">
        <v>65.75</v>
      </c>
      <c r="BK72" s="20">
        <v>29.5</v>
      </c>
      <c r="BL72" s="20">
        <v>540.1318359375</v>
      </c>
      <c r="BM72" s="20">
        <v>10.24</v>
      </c>
      <c r="BN72" s="20">
        <v>1308.8800000000001</v>
      </c>
      <c r="BO72" s="20">
        <v>278.7</v>
      </c>
      <c r="BP72" s="20">
        <v>4131.5</v>
      </c>
      <c r="BQ72" s="20">
        <v>1735</v>
      </c>
      <c r="BR72" s="20">
        <v>314.39999999999998</v>
      </c>
      <c r="BS72" s="20">
        <v>35.119999999999997</v>
      </c>
      <c r="BT72" s="20">
        <v>98.5</v>
      </c>
      <c r="BU72" s="20">
        <v>1.2929999999999999</v>
      </c>
    </row>
    <row r="73" spans="1:73" x14ac:dyDescent="0.4">
      <c r="A73" s="16" t="s">
        <v>259</v>
      </c>
      <c r="B73" s="16">
        <f t="shared" si="1"/>
        <v>1965</v>
      </c>
      <c r="C73" s="17">
        <v>1.42</v>
      </c>
      <c r="D73" s="17">
        <v>1.42</v>
      </c>
      <c r="E73" s="17">
        <v>1.42</v>
      </c>
      <c r="F73" s="17" t="s">
        <v>192</v>
      </c>
      <c r="G73" s="17" t="s">
        <v>192</v>
      </c>
      <c r="H73" s="17" t="s">
        <v>192</v>
      </c>
      <c r="I73" s="17">
        <v>0.16</v>
      </c>
      <c r="J73" s="17">
        <v>0.41076610522000001</v>
      </c>
      <c r="K73" s="17" t="s">
        <v>192</v>
      </c>
      <c r="L73" s="17" t="s">
        <v>192</v>
      </c>
      <c r="M73" s="17">
        <v>0.25900000000000001</v>
      </c>
      <c r="N73" s="17">
        <v>0.98109999999999997</v>
      </c>
      <c r="O73" s="17">
        <v>0.71626449999999997</v>
      </c>
      <c r="P73" s="17">
        <v>1.0003</v>
      </c>
      <c r="Q73" s="17">
        <v>0.84630090000000002</v>
      </c>
      <c r="R73" s="17">
        <v>1.142401</v>
      </c>
      <c r="S73" s="17">
        <v>1.0122</v>
      </c>
      <c r="T73" s="17">
        <v>372.6</v>
      </c>
      <c r="U73" s="17" t="s">
        <v>192</v>
      </c>
      <c r="V73" s="17" t="s">
        <v>192</v>
      </c>
      <c r="W73" s="17">
        <v>301.76</v>
      </c>
      <c r="X73" s="17">
        <v>279.99</v>
      </c>
      <c r="Y73" s="17" t="s">
        <v>192</v>
      </c>
      <c r="Z73" s="17">
        <v>119.88</v>
      </c>
      <c r="AA73" s="17">
        <v>248</v>
      </c>
      <c r="AB73" s="17">
        <v>101.8</v>
      </c>
      <c r="AC73" s="17" t="s">
        <v>192</v>
      </c>
      <c r="AD73" s="17" t="s">
        <v>192</v>
      </c>
      <c r="AE73" s="17">
        <v>24.119177946930002</v>
      </c>
      <c r="AF73" s="17">
        <v>56.69</v>
      </c>
      <c r="AG73" s="17">
        <v>47.84</v>
      </c>
      <c r="AH73" s="17">
        <v>112.04</v>
      </c>
      <c r="AI73" s="17" t="s">
        <v>192</v>
      </c>
      <c r="AJ73" s="17" t="s">
        <v>192</v>
      </c>
      <c r="AK73" s="17" t="s">
        <v>192</v>
      </c>
      <c r="AL73" s="17" t="s">
        <v>192</v>
      </c>
      <c r="AM73" s="17">
        <v>57.32</v>
      </c>
      <c r="AN73" s="17" t="s">
        <v>192</v>
      </c>
      <c r="AO73" s="17">
        <v>0.17699999999999999</v>
      </c>
      <c r="AP73" s="17">
        <v>9.6000000000000002E-2</v>
      </c>
      <c r="AQ73" s="17">
        <v>0.88070000000000004</v>
      </c>
      <c r="AR73" s="17">
        <v>0.35149371578999999</v>
      </c>
      <c r="AS73" s="17" t="s">
        <v>192</v>
      </c>
      <c r="AT73" s="17">
        <v>1.9400656000000001</v>
      </c>
      <c r="AU73" s="17">
        <v>0.12456103</v>
      </c>
      <c r="AV73" s="17">
        <v>0.13448182</v>
      </c>
      <c r="AW73" s="17">
        <v>4.0800000000000003E-2</v>
      </c>
      <c r="AX73" s="17">
        <v>1265.4100000000001</v>
      </c>
      <c r="AY73" s="17" t="s">
        <v>192</v>
      </c>
      <c r="AZ73" s="17">
        <v>35.56</v>
      </c>
      <c r="BA73" s="17" t="s">
        <v>192</v>
      </c>
      <c r="BB73" s="17">
        <v>158.07910827788999</v>
      </c>
      <c r="BC73" s="17" t="s">
        <v>192</v>
      </c>
      <c r="BD73" s="17">
        <v>0.63490000000000002</v>
      </c>
      <c r="BE73" s="17" t="s">
        <v>192</v>
      </c>
      <c r="BF73" s="17">
        <v>0.49380000000000002</v>
      </c>
      <c r="BG73" s="17">
        <v>14</v>
      </c>
      <c r="BH73" s="17" t="s">
        <v>193</v>
      </c>
      <c r="BI73" s="17">
        <v>54</v>
      </c>
      <c r="BJ73" s="17">
        <v>65.75</v>
      </c>
      <c r="BK73" s="17">
        <v>29.5</v>
      </c>
      <c r="BL73" s="17">
        <v>540.1318359375</v>
      </c>
      <c r="BM73" s="17">
        <v>10.24</v>
      </c>
      <c r="BN73" s="17">
        <v>1134.06</v>
      </c>
      <c r="BO73" s="17">
        <v>271.60000000000002</v>
      </c>
      <c r="BP73" s="17">
        <v>3966.1</v>
      </c>
      <c r="BQ73" s="17">
        <v>1735</v>
      </c>
      <c r="BR73" s="17">
        <v>310.39999999999998</v>
      </c>
      <c r="BS73" s="17">
        <v>35.119999999999997</v>
      </c>
      <c r="BT73" s="17">
        <v>98.5</v>
      </c>
      <c r="BU73" s="17">
        <v>1.2929999999999999</v>
      </c>
    </row>
    <row r="74" spans="1:73" x14ac:dyDescent="0.4">
      <c r="A74" s="18" t="s">
        <v>260</v>
      </c>
      <c r="B74" s="16">
        <f t="shared" si="1"/>
        <v>1965</v>
      </c>
      <c r="C74" s="20">
        <v>1.42</v>
      </c>
      <c r="D74" s="20">
        <v>1.42</v>
      </c>
      <c r="E74" s="20">
        <v>1.42</v>
      </c>
      <c r="F74" s="20" t="s">
        <v>192</v>
      </c>
      <c r="G74" s="20" t="s">
        <v>192</v>
      </c>
      <c r="H74" s="20" t="s">
        <v>192</v>
      </c>
      <c r="I74" s="20">
        <v>0.16</v>
      </c>
      <c r="J74" s="20">
        <v>0.41076610522000001</v>
      </c>
      <c r="K74" s="20" t="s">
        <v>192</v>
      </c>
      <c r="L74" s="20" t="s">
        <v>192</v>
      </c>
      <c r="M74" s="20">
        <v>0.32579999999999998</v>
      </c>
      <c r="N74" s="20">
        <v>1.0008999999999999</v>
      </c>
      <c r="O74" s="20">
        <v>0.79496770000000005</v>
      </c>
      <c r="P74" s="20">
        <v>1.0003</v>
      </c>
      <c r="Q74" s="20">
        <v>0.84630090000000002</v>
      </c>
      <c r="R74" s="20">
        <v>1.142401</v>
      </c>
      <c r="S74" s="20">
        <v>1.0122</v>
      </c>
      <c r="T74" s="20">
        <v>334.8</v>
      </c>
      <c r="U74" s="20" t="s">
        <v>192</v>
      </c>
      <c r="V74" s="20" t="s">
        <v>192</v>
      </c>
      <c r="W74" s="20">
        <v>299.27999999999997</v>
      </c>
      <c r="X74" s="20">
        <v>257.66000000000003</v>
      </c>
      <c r="Y74" s="20" t="s">
        <v>192</v>
      </c>
      <c r="Z74" s="20">
        <v>110.78</v>
      </c>
      <c r="AA74" s="20">
        <v>234</v>
      </c>
      <c r="AB74" s="20">
        <v>96</v>
      </c>
      <c r="AC74" s="20" t="s">
        <v>192</v>
      </c>
      <c r="AD74" s="20" t="s">
        <v>192</v>
      </c>
      <c r="AE74" s="20">
        <v>23.99647841614</v>
      </c>
      <c r="AF74" s="20">
        <v>55.12</v>
      </c>
      <c r="AG74" s="20">
        <v>47.4</v>
      </c>
      <c r="AH74" s="20">
        <v>116.92</v>
      </c>
      <c r="AI74" s="20" t="s">
        <v>192</v>
      </c>
      <c r="AJ74" s="20" t="s">
        <v>192</v>
      </c>
      <c r="AK74" s="20" t="s">
        <v>192</v>
      </c>
      <c r="AL74" s="20" t="s">
        <v>192</v>
      </c>
      <c r="AM74" s="20">
        <v>57.69</v>
      </c>
      <c r="AN74" s="20" t="s">
        <v>192</v>
      </c>
      <c r="AO74" s="20">
        <v>0.17</v>
      </c>
      <c r="AP74" s="20">
        <v>9.6000000000000002E-2</v>
      </c>
      <c r="AQ74" s="20">
        <v>0.89419999999999999</v>
      </c>
      <c r="AR74" s="20">
        <v>0.35170583883000001</v>
      </c>
      <c r="AS74" s="20" t="s">
        <v>192</v>
      </c>
      <c r="AT74" s="20">
        <v>1.8739269999999999</v>
      </c>
      <c r="AU74" s="20">
        <v>0.12456103</v>
      </c>
      <c r="AV74" s="20">
        <v>0.13668643999999999</v>
      </c>
      <c r="AW74" s="20">
        <v>3.7699999999999997E-2</v>
      </c>
      <c r="AX74" s="20">
        <v>1265.4100000000001</v>
      </c>
      <c r="AY74" s="20" t="s">
        <v>192</v>
      </c>
      <c r="AZ74" s="20">
        <v>35.56</v>
      </c>
      <c r="BA74" s="20" t="s">
        <v>192</v>
      </c>
      <c r="BB74" s="20">
        <v>158.07910827788999</v>
      </c>
      <c r="BC74" s="20" t="s">
        <v>192</v>
      </c>
      <c r="BD74" s="20">
        <v>0.63119999999999998</v>
      </c>
      <c r="BE74" s="20" t="s">
        <v>192</v>
      </c>
      <c r="BF74" s="20">
        <v>0.48280000000000001</v>
      </c>
      <c r="BG74" s="20">
        <v>14</v>
      </c>
      <c r="BH74" s="20" t="s">
        <v>193</v>
      </c>
      <c r="BI74" s="20">
        <v>54</v>
      </c>
      <c r="BJ74" s="20">
        <v>65.75</v>
      </c>
      <c r="BK74" s="20">
        <v>29.5</v>
      </c>
      <c r="BL74" s="20">
        <v>540.1318359375</v>
      </c>
      <c r="BM74" s="20">
        <v>10.24</v>
      </c>
      <c r="BN74" s="20">
        <v>1209.9000000000001</v>
      </c>
      <c r="BO74" s="20">
        <v>272</v>
      </c>
      <c r="BP74" s="20">
        <v>4091.8</v>
      </c>
      <c r="BQ74" s="20">
        <v>1735</v>
      </c>
      <c r="BR74" s="20">
        <v>303.60000000000002</v>
      </c>
      <c r="BS74" s="20">
        <v>35.119999999999997</v>
      </c>
      <c r="BT74" s="20">
        <v>98.5</v>
      </c>
      <c r="BU74" s="20">
        <v>1.2929999999999999</v>
      </c>
    </row>
    <row r="75" spans="1:73" x14ac:dyDescent="0.4">
      <c r="A75" s="16" t="s">
        <v>261</v>
      </c>
      <c r="B75" s="16">
        <f t="shared" si="1"/>
        <v>1965</v>
      </c>
      <c r="C75" s="17">
        <v>1.42</v>
      </c>
      <c r="D75" s="17">
        <v>1.42</v>
      </c>
      <c r="E75" s="17">
        <v>1.42</v>
      </c>
      <c r="F75" s="17" t="s">
        <v>192</v>
      </c>
      <c r="G75" s="17" t="s">
        <v>192</v>
      </c>
      <c r="H75" s="17" t="s">
        <v>192</v>
      </c>
      <c r="I75" s="17">
        <v>0.16</v>
      </c>
      <c r="J75" s="17">
        <v>0.41076610522000001</v>
      </c>
      <c r="K75" s="17" t="s">
        <v>192</v>
      </c>
      <c r="L75" s="17" t="s">
        <v>192</v>
      </c>
      <c r="M75" s="17">
        <v>0.3649</v>
      </c>
      <c r="N75" s="17">
        <v>0.99870000000000003</v>
      </c>
      <c r="O75" s="17">
        <v>0.77755160000000001</v>
      </c>
      <c r="P75" s="17">
        <v>1.0003</v>
      </c>
      <c r="Q75" s="17">
        <v>0.84630090000000002</v>
      </c>
      <c r="R75" s="17">
        <v>1.142401</v>
      </c>
      <c r="S75" s="17">
        <v>1.0122</v>
      </c>
      <c r="T75" s="17">
        <v>312</v>
      </c>
      <c r="U75" s="17" t="s">
        <v>192</v>
      </c>
      <c r="V75" s="17" t="s">
        <v>192</v>
      </c>
      <c r="W75" s="17">
        <v>308.92</v>
      </c>
      <c r="X75" s="17">
        <v>246.64</v>
      </c>
      <c r="Y75" s="17" t="s">
        <v>192</v>
      </c>
      <c r="Z75" s="17">
        <v>106.1</v>
      </c>
      <c r="AA75" s="17">
        <v>248</v>
      </c>
      <c r="AB75" s="17">
        <v>105.3</v>
      </c>
      <c r="AC75" s="17" t="s">
        <v>192</v>
      </c>
      <c r="AD75" s="17" t="s">
        <v>192</v>
      </c>
      <c r="AE75" s="17">
        <v>23.993643982830001</v>
      </c>
      <c r="AF75" s="17">
        <v>53.93</v>
      </c>
      <c r="AG75" s="17">
        <v>47.4</v>
      </c>
      <c r="AH75" s="17">
        <v>126.55</v>
      </c>
      <c r="AI75" s="17" t="s">
        <v>192</v>
      </c>
      <c r="AJ75" s="17" t="s">
        <v>192</v>
      </c>
      <c r="AK75" s="17" t="s">
        <v>192</v>
      </c>
      <c r="AL75" s="17" t="s">
        <v>192</v>
      </c>
      <c r="AM75" s="17">
        <v>58.42</v>
      </c>
      <c r="AN75" s="17" t="s">
        <v>192</v>
      </c>
      <c r="AO75" s="17">
        <v>0.18210000000000001</v>
      </c>
      <c r="AP75" s="17">
        <v>9.6000000000000002E-2</v>
      </c>
      <c r="AQ75" s="17">
        <v>0.91320000000000001</v>
      </c>
      <c r="AR75" s="17">
        <v>0.3541989753</v>
      </c>
      <c r="AS75" s="17" t="s">
        <v>192</v>
      </c>
      <c r="AT75" s="17">
        <v>1.8959732</v>
      </c>
      <c r="AU75" s="17">
        <v>0.12456103</v>
      </c>
      <c r="AV75" s="17">
        <v>0.13668643999999999</v>
      </c>
      <c r="AW75" s="17">
        <v>3.9E-2</v>
      </c>
      <c r="AX75" s="17">
        <v>1265.4100000000001</v>
      </c>
      <c r="AY75" s="17" t="s">
        <v>192</v>
      </c>
      <c r="AZ75" s="17">
        <v>36.11</v>
      </c>
      <c r="BA75" s="17" t="s">
        <v>192</v>
      </c>
      <c r="BB75" s="17">
        <v>159.39473605820001</v>
      </c>
      <c r="BC75" s="17" t="s">
        <v>192</v>
      </c>
      <c r="BD75" s="17">
        <v>0.63100000000000001</v>
      </c>
      <c r="BE75" s="17" t="s">
        <v>192</v>
      </c>
      <c r="BF75" s="17">
        <v>0.47620000000000001</v>
      </c>
      <c r="BG75" s="17">
        <v>14</v>
      </c>
      <c r="BH75" s="17" t="s">
        <v>193</v>
      </c>
      <c r="BI75" s="17">
        <v>54</v>
      </c>
      <c r="BJ75" s="17">
        <v>65.75</v>
      </c>
      <c r="BK75" s="17">
        <v>29.5</v>
      </c>
      <c r="BL75" s="17">
        <v>540.1318359375</v>
      </c>
      <c r="BM75" s="17">
        <v>10.24</v>
      </c>
      <c r="BN75" s="17">
        <v>1327.84</v>
      </c>
      <c r="BO75" s="17">
        <v>289.2</v>
      </c>
      <c r="BP75" s="17">
        <v>4208.6000000000004</v>
      </c>
      <c r="BQ75" s="17">
        <v>1735</v>
      </c>
      <c r="BR75" s="17">
        <v>299.60000000000002</v>
      </c>
      <c r="BS75" s="17">
        <v>35.119999999999997</v>
      </c>
      <c r="BT75" s="17">
        <v>98.5</v>
      </c>
      <c r="BU75" s="17">
        <v>1.2929999999999999</v>
      </c>
    </row>
    <row r="76" spans="1:73" x14ac:dyDescent="0.4">
      <c r="A76" s="18" t="s">
        <v>262</v>
      </c>
      <c r="B76" s="16">
        <f t="shared" si="1"/>
        <v>1965</v>
      </c>
      <c r="C76" s="20">
        <v>1.42</v>
      </c>
      <c r="D76" s="20">
        <v>1.42</v>
      </c>
      <c r="E76" s="20">
        <v>1.42</v>
      </c>
      <c r="F76" s="20" t="s">
        <v>192</v>
      </c>
      <c r="G76" s="20" t="s">
        <v>192</v>
      </c>
      <c r="H76" s="20" t="s">
        <v>192</v>
      </c>
      <c r="I76" s="20">
        <v>0.16</v>
      </c>
      <c r="J76" s="20">
        <v>0.41076610522000001</v>
      </c>
      <c r="K76" s="20" t="s">
        <v>192</v>
      </c>
      <c r="L76" s="20" t="s">
        <v>192</v>
      </c>
      <c r="M76" s="20">
        <v>0.37059999999999998</v>
      </c>
      <c r="N76" s="20">
        <v>1.0097</v>
      </c>
      <c r="O76" s="20">
        <v>0.80731319999999995</v>
      </c>
      <c r="P76" s="20">
        <v>1.0003</v>
      </c>
      <c r="Q76" s="20">
        <v>0.84630090000000002</v>
      </c>
      <c r="R76" s="20">
        <v>1.142401</v>
      </c>
      <c r="S76" s="20">
        <v>1.0122</v>
      </c>
      <c r="T76" s="20">
        <v>331</v>
      </c>
      <c r="U76" s="20" t="s">
        <v>192</v>
      </c>
      <c r="V76" s="20" t="s">
        <v>192</v>
      </c>
      <c r="W76" s="20">
        <v>324.08</v>
      </c>
      <c r="X76" s="20">
        <v>250.22</v>
      </c>
      <c r="Y76" s="20" t="s">
        <v>192</v>
      </c>
      <c r="Z76" s="20">
        <v>104.44</v>
      </c>
      <c r="AA76" s="20">
        <v>284</v>
      </c>
      <c r="AB76" s="20">
        <v>97.1</v>
      </c>
      <c r="AC76" s="20" t="s">
        <v>192</v>
      </c>
      <c r="AD76" s="20" t="s">
        <v>192</v>
      </c>
      <c r="AE76" s="20">
        <v>23.595577371520001</v>
      </c>
      <c r="AF76" s="20">
        <v>51.57</v>
      </c>
      <c r="AG76" s="20">
        <v>46.52</v>
      </c>
      <c r="AH76" s="20">
        <v>126.65</v>
      </c>
      <c r="AI76" s="20" t="s">
        <v>192</v>
      </c>
      <c r="AJ76" s="20" t="s">
        <v>192</v>
      </c>
      <c r="AK76" s="20" t="s">
        <v>192</v>
      </c>
      <c r="AL76" s="20" t="s">
        <v>192</v>
      </c>
      <c r="AM76" s="20">
        <v>58.05</v>
      </c>
      <c r="AN76" s="20" t="s">
        <v>192</v>
      </c>
      <c r="AO76" s="20">
        <v>0.18890000000000001</v>
      </c>
      <c r="AP76" s="20">
        <v>9.6000000000000002E-2</v>
      </c>
      <c r="AQ76" s="20">
        <v>0.92920000000000003</v>
      </c>
      <c r="AR76" s="20">
        <v>0.35407337028000002</v>
      </c>
      <c r="AS76" s="20" t="s">
        <v>192</v>
      </c>
      <c r="AT76" s="20">
        <v>1.9180193999999999</v>
      </c>
      <c r="AU76" s="20">
        <v>0.12456103</v>
      </c>
      <c r="AV76" s="20">
        <v>0.13889106000000001</v>
      </c>
      <c r="AW76" s="20">
        <v>4.2799999999999998E-2</v>
      </c>
      <c r="AX76" s="20">
        <v>1265.4100000000001</v>
      </c>
      <c r="AY76" s="20" t="s">
        <v>192</v>
      </c>
      <c r="AZ76" s="20">
        <v>36.11</v>
      </c>
      <c r="BA76" s="20" t="s">
        <v>192</v>
      </c>
      <c r="BB76" s="20">
        <v>159.39473605820001</v>
      </c>
      <c r="BC76" s="20" t="s">
        <v>192</v>
      </c>
      <c r="BD76" s="20">
        <v>0.62450000000000006</v>
      </c>
      <c r="BE76" s="20" t="s">
        <v>192</v>
      </c>
      <c r="BF76" s="20">
        <v>0.4718</v>
      </c>
      <c r="BG76" s="20">
        <v>14</v>
      </c>
      <c r="BH76" s="20" t="s">
        <v>193</v>
      </c>
      <c r="BI76" s="20">
        <v>54</v>
      </c>
      <c r="BJ76" s="20">
        <v>65.75</v>
      </c>
      <c r="BK76" s="20">
        <v>29.5</v>
      </c>
      <c r="BL76" s="20">
        <v>540.1318359375</v>
      </c>
      <c r="BM76" s="20">
        <v>10.24</v>
      </c>
      <c r="BN76" s="20">
        <v>1401.92</v>
      </c>
      <c r="BO76" s="20">
        <v>306.89999999999998</v>
      </c>
      <c r="BP76" s="20">
        <v>4010.2</v>
      </c>
      <c r="BQ76" s="20">
        <v>1735</v>
      </c>
      <c r="BR76" s="20">
        <v>307.8</v>
      </c>
      <c r="BS76" s="20">
        <v>35.119999999999997</v>
      </c>
      <c r="BT76" s="20">
        <v>98.5</v>
      </c>
      <c r="BU76" s="20">
        <v>1.2929999999999999</v>
      </c>
    </row>
    <row r="77" spans="1:73" x14ac:dyDescent="0.4">
      <c r="A77" s="16" t="s">
        <v>263</v>
      </c>
      <c r="B77" s="16">
        <f t="shared" si="1"/>
        <v>1965</v>
      </c>
      <c r="C77" s="17">
        <v>1.42</v>
      </c>
      <c r="D77" s="17">
        <v>1.42</v>
      </c>
      <c r="E77" s="17">
        <v>1.42</v>
      </c>
      <c r="F77" s="17" t="s">
        <v>192</v>
      </c>
      <c r="G77" s="17" t="s">
        <v>192</v>
      </c>
      <c r="H77" s="17" t="s">
        <v>192</v>
      </c>
      <c r="I77" s="17">
        <v>0.16</v>
      </c>
      <c r="J77" s="17">
        <v>0.41076610522000001</v>
      </c>
      <c r="K77" s="17" t="s">
        <v>192</v>
      </c>
      <c r="L77" s="17" t="s">
        <v>192</v>
      </c>
      <c r="M77" s="17">
        <v>0.39860000000000001</v>
      </c>
      <c r="N77" s="17">
        <v>1.0250999999999999</v>
      </c>
      <c r="O77" s="17">
        <v>0.75682859999999996</v>
      </c>
      <c r="P77" s="17">
        <v>1.0003</v>
      </c>
      <c r="Q77" s="17">
        <v>0.84630090000000002</v>
      </c>
      <c r="R77" s="17">
        <v>1.142401</v>
      </c>
      <c r="S77" s="17">
        <v>1.0122</v>
      </c>
      <c r="T77" s="17">
        <v>334.8</v>
      </c>
      <c r="U77" s="17" t="s">
        <v>192</v>
      </c>
      <c r="V77" s="17" t="s">
        <v>192</v>
      </c>
      <c r="W77" s="17">
        <v>336.2</v>
      </c>
      <c r="X77" s="17">
        <v>250.22</v>
      </c>
      <c r="Y77" s="17" t="s">
        <v>192</v>
      </c>
      <c r="Z77" s="17">
        <v>107.47</v>
      </c>
      <c r="AA77" s="17">
        <v>276</v>
      </c>
      <c r="AB77" s="17">
        <v>103</v>
      </c>
      <c r="AC77" s="17" t="s">
        <v>192</v>
      </c>
      <c r="AD77" s="17" t="s">
        <v>192</v>
      </c>
      <c r="AE77" s="17">
        <v>23.634747044929998</v>
      </c>
      <c r="AF77" s="17">
        <v>51.57</v>
      </c>
      <c r="AG77" s="17">
        <v>46.3</v>
      </c>
      <c r="AH77" s="17">
        <v>129.19999999999999</v>
      </c>
      <c r="AI77" s="17" t="s">
        <v>192</v>
      </c>
      <c r="AJ77" s="17" t="s">
        <v>192</v>
      </c>
      <c r="AK77" s="17" t="s">
        <v>192</v>
      </c>
      <c r="AL77" s="17" t="s">
        <v>192</v>
      </c>
      <c r="AM77" s="17">
        <v>58.05</v>
      </c>
      <c r="AN77" s="17" t="s">
        <v>192</v>
      </c>
      <c r="AO77" s="17">
        <v>0.15190000000000001</v>
      </c>
      <c r="AP77" s="17">
        <v>9.6000000000000002E-2</v>
      </c>
      <c r="AQ77" s="17">
        <v>0.90939999999999999</v>
      </c>
      <c r="AR77" s="17">
        <v>0.35607334770999999</v>
      </c>
      <c r="AS77" s="17" t="s">
        <v>192</v>
      </c>
      <c r="AT77" s="17">
        <v>2.0062042</v>
      </c>
      <c r="AU77" s="17">
        <v>0.12456103</v>
      </c>
      <c r="AV77" s="17">
        <v>0.13668643999999999</v>
      </c>
      <c r="AW77" s="17">
        <v>3.7699999999999997E-2</v>
      </c>
      <c r="AX77" s="17">
        <v>1265.4100000000001</v>
      </c>
      <c r="AY77" s="17" t="s">
        <v>192</v>
      </c>
      <c r="AZ77" s="17">
        <v>36.11</v>
      </c>
      <c r="BA77" s="17" t="s">
        <v>192</v>
      </c>
      <c r="BB77" s="17">
        <v>159.39473605820001</v>
      </c>
      <c r="BC77" s="17" t="s">
        <v>192</v>
      </c>
      <c r="BD77" s="17">
        <v>0.62280000000000002</v>
      </c>
      <c r="BE77" s="17" t="s">
        <v>192</v>
      </c>
      <c r="BF77" s="17">
        <v>0.4894</v>
      </c>
      <c r="BG77" s="17">
        <v>14</v>
      </c>
      <c r="BH77" s="17" t="s">
        <v>193</v>
      </c>
      <c r="BI77" s="17">
        <v>54</v>
      </c>
      <c r="BJ77" s="17">
        <v>65.75</v>
      </c>
      <c r="BK77" s="17">
        <v>29.5</v>
      </c>
      <c r="BL77" s="17">
        <v>540.1318359375</v>
      </c>
      <c r="BM77" s="17">
        <v>10.24</v>
      </c>
      <c r="BN77" s="17">
        <v>1469.16</v>
      </c>
      <c r="BO77" s="17">
        <v>299.2</v>
      </c>
      <c r="BP77" s="17">
        <v>3820.6</v>
      </c>
      <c r="BQ77" s="17">
        <v>1735</v>
      </c>
      <c r="BR77" s="17">
        <v>298.7</v>
      </c>
      <c r="BS77" s="17">
        <v>35.119999999999997</v>
      </c>
      <c r="BT77" s="17">
        <v>98.5</v>
      </c>
      <c r="BU77" s="17">
        <v>1.2929999999999999</v>
      </c>
    </row>
    <row r="78" spans="1:73" x14ac:dyDescent="0.4">
      <c r="A78" s="18" t="s">
        <v>264</v>
      </c>
      <c r="B78" s="16">
        <f t="shared" si="1"/>
        <v>1965</v>
      </c>
      <c r="C78" s="20">
        <v>1.42</v>
      </c>
      <c r="D78" s="20">
        <v>1.42</v>
      </c>
      <c r="E78" s="20">
        <v>1.42</v>
      </c>
      <c r="F78" s="20" t="s">
        <v>192</v>
      </c>
      <c r="G78" s="20" t="s">
        <v>192</v>
      </c>
      <c r="H78" s="20" t="s">
        <v>192</v>
      </c>
      <c r="I78" s="20">
        <v>0.16</v>
      </c>
      <c r="J78" s="20">
        <v>0.41076610522000001</v>
      </c>
      <c r="K78" s="20" t="s">
        <v>192</v>
      </c>
      <c r="L78" s="20" t="s">
        <v>192</v>
      </c>
      <c r="M78" s="20">
        <v>0.45879999999999999</v>
      </c>
      <c r="N78" s="20">
        <v>1.0318000000000001</v>
      </c>
      <c r="O78" s="20">
        <v>0.79364489999999999</v>
      </c>
      <c r="P78" s="20">
        <v>1.0003</v>
      </c>
      <c r="Q78" s="20">
        <v>0.84630090000000002</v>
      </c>
      <c r="R78" s="20">
        <v>1.142401</v>
      </c>
      <c r="S78" s="20">
        <v>1.0122</v>
      </c>
      <c r="T78" s="20">
        <v>330.7</v>
      </c>
      <c r="U78" s="20" t="s">
        <v>192</v>
      </c>
      <c r="V78" s="20" t="s">
        <v>192</v>
      </c>
      <c r="W78" s="20">
        <v>322.14999999999998</v>
      </c>
      <c r="X78" s="20">
        <v>248.57</v>
      </c>
      <c r="Y78" s="20" t="s">
        <v>192</v>
      </c>
      <c r="Z78" s="20">
        <v>112.99</v>
      </c>
      <c r="AA78" s="20">
        <v>256</v>
      </c>
      <c r="AB78" s="20">
        <v>97.1</v>
      </c>
      <c r="AC78" s="20" t="s">
        <v>192</v>
      </c>
      <c r="AD78" s="20" t="s">
        <v>192</v>
      </c>
      <c r="AE78" s="20">
        <v>24.296005810560001</v>
      </c>
      <c r="AF78" s="20">
        <v>55.12</v>
      </c>
      <c r="AG78" s="20">
        <v>47.62</v>
      </c>
      <c r="AH78" s="20">
        <v>132.06</v>
      </c>
      <c r="AI78" s="20" t="s">
        <v>192</v>
      </c>
      <c r="AJ78" s="20" t="s">
        <v>192</v>
      </c>
      <c r="AK78" s="20" t="s">
        <v>192</v>
      </c>
      <c r="AL78" s="20" t="s">
        <v>192</v>
      </c>
      <c r="AM78" s="20">
        <v>58.42</v>
      </c>
      <c r="AN78" s="20" t="s">
        <v>192</v>
      </c>
      <c r="AO78" s="20">
        <v>0.12809999999999999</v>
      </c>
      <c r="AP78" s="20">
        <v>9.2700000000000005E-2</v>
      </c>
      <c r="AQ78" s="20">
        <v>0.94199999999999995</v>
      </c>
      <c r="AR78" s="20">
        <v>0.35628327393999998</v>
      </c>
      <c r="AS78" s="20" t="s">
        <v>192</v>
      </c>
      <c r="AT78" s="20">
        <v>2.0062042</v>
      </c>
      <c r="AU78" s="20">
        <v>0.12456103</v>
      </c>
      <c r="AV78" s="20">
        <v>0.13448182</v>
      </c>
      <c r="AW78" s="20">
        <v>3.8300000000000001E-2</v>
      </c>
      <c r="AX78" s="20">
        <v>1265.4100000000001</v>
      </c>
      <c r="AY78" s="20" t="s">
        <v>192</v>
      </c>
      <c r="AZ78" s="20">
        <v>36.11</v>
      </c>
      <c r="BA78" s="20" t="s">
        <v>192</v>
      </c>
      <c r="BB78" s="20">
        <v>159.39473605820001</v>
      </c>
      <c r="BC78" s="20" t="s">
        <v>192</v>
      </c>
      <c r="BD78" s="20">
        <v>0.61950000000000005</v>
      </c>
      <c r="BE78" s="20" t="s">
        <v>192</v>
      </c>
      <c r="BF78" s="20">
        <v>0.50490000000000002</v>
      </c>
      <c r="BG78" s="20">
        <v>14</v>
      </c>
      <c r="BH78" s="20" t="s">
        <v>193</v>
      </c>
      <c r="BI78" s="20">
        <v>54</v>
      </c>
      <c r="BJ78" s="20">
        <v>65.75</v>
      </c>
      <c r="BK78" s="20">
        <v>29.5</v>
      </c>
      <c r="BL78" s="20">
        <v>540.1318359375</v>
      </c>
      <c r="BM78" s="20">
        <v>10.24</v>
      </c>
      <c r="BN78" s="20">
        <v>1517.66</v>
      </c>
      <c r="BO78" s="20">
        <v>300.7</v>
      </c>
      <c r="BP78" s="20">
        <v>3869.1</v>
      </c>
      <c r="BQ78" s="20">
        <v>1735</v>
      </c>
      <c r="BR78" s="20">
        <v>302.7</v>
      </c>
      <c r="BS78" s="20">
        <v>35.119999999999997</v>
      </c>
      <c r="BT78" s="20">
        <v>98.5</v>
      </c>
      <c r="BU78" s="20">
        <v>1.2929999999999999</v>
      </c>
    </row>
    <row r="79" spans="1:73" x14ac:dyDescent="0.4">
      <c r="A79" s="16" t="s">
        <v>265</v>
      </c>
      <c r="B79" s="16">
        <f t="shared" si="1"/>
        <v>1966</v>
      </c>
      <c r="C79" s="17">
        <v>1.36</v>
      </c>
      <c r="D79" s="17">
        <v>1.36</v>
      </c>
      <c r="E79" s="17">
        <v>1.36</v>
      </c>
      <c r="F79" s="17" t="s">
        <v>192</v>
      </c>
      <c r="G79" s="17" t="s">
        <v>192</v>
      </c>
      <c r="H79" s="17" t="s">
        <v>192</v>
      </c>
      <c r="I79" s="17">
        <v>0.16</v>
      </c>
      <c r="J79" s="17">
        <v>0.42492866513999999</v>
      </c>
      <c r="K79" s="17" t="s">
        <v>192</v>
      </c>
      <c r="L79" s="17" t="s">
        <v>192</v>
      </c>
      <c r="M79" s="17">
        <v>0.47310000000000002</v>
      </c>
      <c r="N79" s="17">
        <v>1.0119</v>
      </c>
      <c r="O79" s="17">
        <v>0.80158130000000005</v>
      </c>
      <c r="P79" s="17">
        <v>0.95989999999999998</v>
      </c>
      <c r="Q79" s="17">
        <v>0.76020080000000001</v>
      </c>
      <c r="R79" s="17">
        <v>1.2054009999999999</v>
      </c>
      <c r="S79" s="17">
        <v>0.9141996</v>
      </c>
      <c r="T79" s="17">
        <v>355.5</v>
      </c>
      <c r="U79" s="17" t="s">
        <v>192</v>
      </c>
      <c r="V79" s="17" t="s">
        <v>192</v>
      </c>
      <c r="W79" s="17">
        <v>307.27</v>
      </c>
      <c r="X79" s="17">
        <v>246.92</v>
      </c>
      <c r="Y79" s="17" t="s">
        <v>192</v>
      </c>
      <c r="Z79" s="17">
        <v>119.6</v>
      </c>
      <c r="AA79" s="17">
        <v>267</v>
      </c>
      <c r="AB79" s="17">
        <v>101.93</v>
      </c>
      <c r="AC79" s="17" t="s">
        <v>192</v>
      </c>
      <c r="AD79" s="17" t="s">
        <v>192</v>
      </c>
      <c r="AE79" s="17">
        <v>24.632156512150001</v>
      </c>
      <c r="AF79" s="17">
        <v>57.08</v>
      </c>
      <c r="AG79" s="17">
        <v>47.62</v>
      </c>
      <c r="AH79" s="17">
        <v>125.51</v>
      </c>
      <c r="AI79" s="17" t="s">
        <v>192</v>
      </c>
      <c r="AJ79" s="17" t="s">
        <v>192</v>
      </c>
      <c r="AK79" s="17" t="s">
        <v>192</v>
      </c>
      <c r="AL79" s="17" t="s">
        <v>192</v>
      </c>
      <c r="AM79" s="17">
        <v>58.42</v>
      </c>
      <c r="AN79" s="17" t="s">
        <v>192</v>
      </c>
      <c r="AO79" s="17">
        <v>0.129</v>
      </c>
      <c r="AP79" s="17">
        <v>9.1399999999999995E-2</v>
      </c>
      <c r="AQ79" s="17">
        <v>0.96760000000000002</v>
      </c>
      <c r="AR79" s="17">
        <v>0.35813582505000002</v>
      </c>
      <c r="AS79" s="17" t="s">
        <v>192</v>
      </c>
      <c r="AT79" s="17">
        <v>2.314851</v>
      </c>
      <c r="AU79" s="17">
        <v>0.13095442800000001</v>
      </c>
      <c r="AV79" s="17">
        <v>0.13889106000000001</v>
      </c>
      <c r="AW79" s="17">
        <v>5.3100000000000001E-2</v>
      </c>
      <c r="AX79" s="17">
        <v>1581.22</v>
      </c>
      <c r="AY79" s="17" t="s">
        <v>192</v>
      </c>
      <c r="AZ79" s="17">
        <v>36.11</v>
      </c>
      <c r="BA79" s="17" t="s">
        <v>192</v>
      </c>
      <c r="BB79" s="17">
        <v>159.39473605820001</v>
      </c>
      <c r="BC79" s="17" t="s">
        <v>192</v>
      </c>
      <c r="BD79" s="17">
        <v>0.61950000000000005</v>
      </c>
      <c r="BE79" s="17" t="s">
        <v>192</v>
      </c>
      <c r="BF79" s="17">
        <v>0.50509999999999999</v>
      </c>
      <c r="BG79" s="17">
        <v>13</v>
      </c>
      <c r="BH79" s="17" t="s">
        <v>193</v>
      </c>
      <c r="BI79" s="17">
        <v>50</v>
      </c>
      <c r="BJ79" s="17">
        <v>59.25</v>
      </c>
      <c r="BK79" s="17">
        <v>27.5</v>
      </c>
      <c r="BL79" s="17">
        <v>540.1318359375</v>
      </c>
      <c r="BM79" s="17">
        <v>9.52</v>
      </c>
      <c r="BN79" s="17">
        <v>1679.04</v>
      </c>
      <c r="BO79" s="17">
        <v>301.2</v>
      </c>
      <c r="BP79" s="17">
        <v>3926.4</v>
      </c>
      <c r="BQ79" s="17">
        <v>1739</v>
      </c>
      <c r="BR79" s="17">
        <v>302.7</v>
      </c>
      <c r="BS79" s="17">
        <v>35.130000000000003</v>
      </c>
      <c r="BT79" s="17">
        <v>98.5</v>
      </c>
      <c r="BU79" s="17">
        <v>1.2929999999999999</v>
      </c>
    </row>
    <row r="80" spans="1:73" x14ac:dyDescent="0.4">
      <c r="A80" s="18" t="s">
        <v>266</v>
      </c>
      <c r="B80" s="16">
        <f t="shared" si="1"/>
        <v>1966</v>
      </c>
      <c r="C80" s="20">
        <v>1.36</v>
      </c>
      <c r="D80" s="20">
        <v>1.36</v>
      </c>
      <c r="E80" s="20">
        <v>1.36</v>
      </c>
      <c r="F80" s="20" t="s">
        <v>192</v>
      </c>
      <c r="G80" s="20" t="s">
        <v>192</v>
      </c>
      <c r="H80" s="20" t="s">
        <v>192</v>
      </c>
      <c r="I80" s="20">
        <v>0.16</v>
      </c>
      <c r="J80" s="20">
        <v>0.42492866513999999</v>
      </c>
      <c r="K80" s="20" t="s">
        <v>192</v>
      </c>
      <c r="L80" s="20" t="s">
        <v>192</v>
      </c>
      <c r="M80" s="20">
        <v>0.4718</v>
      </c>
      <c r="N80" s="20">
        <v>0.97219999999999995</v>
      </c>
      <c r="O80" s="20">
        <v>0.75771029999999995</v>
      </c>
      <c r="P80" s="20">
        <v>0.95989999999999998</v>
      </c>
      <c r="Q80" s="20">
        <v>0.76020080000000001</v>
      </c>
      <c r="R80" s="20">
        <v>1.2054009999999999</v>
      </c>
      <c r="S80" s="20">
        <v>0.9141996</v>
      </c>
      <c r="T80" s="20">
        <v>348.6</v>
      </c>
      <c r="U80" s="20" t="s">
        <v>192</v>
      </c>
      <c r="V80" s="20" t="s">
        <v>192</v>
      </c>
      <c r="W80" s="20">
        <v>299.69</v>
      </c>
      <c r="X80" s="20">
        <v>248.02</v>
      </c>
      <c r="Y80" s="20" t="s">
        <v>192</v>
      </c>
      <c r="Z80" s="20">
        <v>121.8</v>
      </c>
      <c r="AA80" s="20">
        <v>273</v>
      </c>
      <c r="AB80" s="20">
        <v>99.1</v>
      </c>
      <c r="AC80" s="20" t="s">
        <v>192</v>
      </c>
      <c r="AD80" s="20" t="s">
        <v>192</v>
      </c>
      <c r="AE80" s="20">
        <v>24.744632186930001</v>
      </c>
      <c r="AF80" s="20">
        <v>57.08</v>
      </c>
      <c r="AG80" s="20">
        <v>48.5</v>
      </c>
      <c r="AH80" s="20">
        <v>124.79</v>
      </c>
      <c r="AI80" s="20" t="s">
        <v>192</v>
      </c>
      <c r="AJ80" s="20" t="s">
        <v>192</v>
      </c>
      <c r="AK80" s="20" t="s">
        <v>192</v>
      </c>
      <c r="AL80" s="20" t="s">
        <v>192</v>
      </c>
      <c r="AM80" s="20">
        <v>58.79</v>
      </c>
      <c r="AN80" s="20" t="s">
        <v>192</v>
      </c>
      <c r="AO80" s="20">
        <v>0.14299999999999999</v>
      </c>
      <c r="AP80" s="20">
        <v>7.2800000000000004E-2</v>
      </c>
      <c r="AQ80" s="20">
        <v>0.96409999999999996</v>
      </c>
      <c r="AR80" s="20">
        <v>0.35856747324999999</v>
      </c>
      <c r="AS80" s="20" t="s">
        <v>192</v>
      </c>
      <c r="AT80" s="20">
        <v>2.314851</v>
      </c>
      <c r="AU80" s="20">
        <v>0.13095442800000001</v>
      </c>
      <c r="AV80" s="20">
        <v>0.13889106000000001</v>
      </c>
      <c r="AW80" s="20">
        <v>4.8899999999999999E-2</v>
      </c>
      <c r="AX80" s="20">
        <v>1581.22</v>
      </c>
      <c r="AY80" s="20" t="s">
        <v>192</v>
      </c>
      <c r="AZ80" s="20">
        <v>36.94</v>
      </c>
      <c r="BA80" s="20" t="s">
        <v>192</v>
      </c>
      <c r="BB80" s="20">
        <v>161.36281156287001</v>
      </c>
      <c r="BC80" s="20" t="s">
        <v>192</v>
      </c>
      <c r="BD80" s="20">
        <v>0.61950000000000005</v>
      </c>
      <c r="BE80" s="20" t="s">
        <v>192</v>
      </c>
      <c r="BF80" s="20">
        <v>0.50660000000000005</v>
      </c>
      <c r="BG80" s="20">
        <v>13</v>
      </c>
      <c r="BH80" s="20" t="s">
        <v>193</v>
      </c>
      <c r="BI80" s="20">
        <v>50</v>
      </c>
      <c r="BJ80" s="20">
        <v>59.25</v>
      </c>
      <c r="BK80" s="20">
        <v>27.5</v>
      </c>
      <c r="BL80" s="20">
        <v>540.1318359375</v>
      </c>
      <c r="BM80" s="20">
        <v>9.52</v>
      </c>
      <c r="BN80" s="20">
        <v>1874.37</v>
      </c>
      <c r="BO80" s="20">
        <v>291.5</v>
      </c>
      <c r="BP80" s="20">
        <v>3877.9</v>
      </c>
      <c r="BQ80" s="20">
        <v>1739</v>
      </c>
      <c r="BR80" s="20">
        <v>299.8</v>
      </c>
      <c r="BS80" s="20">
        <v>35.130000000000003</v>
      </c>
      <c r="BT80" s="20">
        <v>98.5</v>
      </c>
      <c r="BU80" s="20">
        <v>1.2929999999999999</v>
      </c>
    </row>
    <row r="81" spans="1:73" x14ac:dyDescent="0.4">
      <c r="A81" s="16" t="s">
        <v>267</v>
      </c>
      <c r="B81" s="16">
        <f t="shared" si="1"/>
        <v>1966</v>
      </c>
      <c r="C81" s="17">
        <v>1.36</v>
      </c>
      <c r="D81" s="17">
        <v>1.36</v>
      </c>
      <c r="E81" s="17">
        <v>1.36</v>
      </c>
      <c r="F81" s="17" t="s">
        <v>192</v>
      </c>
      <c r="G81" s="17" t="s">
        <v>192</v>
      </c>
      <c r="H81" s="17" t="s">
        <v>192</v>
      </c>
      <c r="I81" s="17">
        <v>0.16</v>
      </c>
      <c r="J81" s="17">
        <v>0.42492866513999999</v>
      </c>
      <c r="K81" s="17" t="s">
        <v>192</v>
      </c>
      <c r="L81" s="17" t="s">
        <v>192</v>
      </c>
      <c r="M81" s="17">
        <v>0.48959999999999998</v>
      </c>
      <c r="N81" s="17">
        <v>0.9546</v>
      </c>
      <c r="O81" s="17">
        <v>0.74382159999999997</v>
      </c>
      <c r="P81" s="17">
        <v>0.95989999999999998</v>
      </c>
      <c r="Q81" s="17">
        <v>0.76020080000000001</v>
      </c>
      <c r="R81" s="17">
        <v>1.2054009999999999</v>
      </c>
      <c r="S81" s="17">
        <v>0.9141996</v>
      </c>
      <c r="T81" s="17">
        <v>338.4</v>
      </c>
      <c r="U81" s="17" t="s">
        <v>192</v>
      </c>
      <c r="V81" s="17" t="s">
        <v>192</v>
      </c>
      <c r="W81" s="17">
        <v>292.8</v>
      </c>
      <c r="X81" s="17">
        <v>245.26</v>
      </c>
      <c r="Y81" s="17" t="s">
        <v>192</v>
      </c>
      <c r="Z81" s="17">
        <v>119.88</v>
      </c>
      <c r="AA81" s="17">
        <v>265</v>
      </c>
      <c r="AB81" s="17">
        <v>92.5</v>
      </c>
      <c r="AC81" s="17" t="s">
        <v>192</v>
      </c>
      <c r="AD81" s="17" t="s">
        <v>192</v>
      </c>
      <c r="AE81" s="17">
        <v>24.547821105659999</v>
      </c>
      <c r="AF81" s="17">
        <v>55.51</v>
      </c>
      <c r="AG81" s="17">
        <v>47.4</v>
      </c>
      <c r="AH81" s="17">
        <v>131.72999999999999</v>
      </c>
      <c r="AI81" s="17" t="s">
        <v>192</v>
      </c>
      <c r="AJ81" s="17" t="s">
        <v>192</v>
      </c>
      <c r="AK81" s="17" t="s">
        <v>192</v>
      </c>
      <c r="AL81" s="17" t="s">
        <v>192</v>
      </c>
      <c r="AM81" s="17">
        <v>58.79</v>
      </c>
      <c r="AN81" s="17" t="s">
        <v>192</v>
      </c>
      <c r="AO81" s="17">
        <v>0.1731</v>
      </c>
      <c r="AP81" s="17">
        <v>8.5000000000000006E-2</v>
      </c>
      <c r="AQ81" s="17">
        <v>1.0672999999999999</v>
      </c>
      <c r="AR81" s="17">
        <v>0.35837460202999999</v>
      </c>
      <c r="AS81" s="17" t="s">
        <v>192</v>
      </c>
      <c r="AT81" s="17">
        <v>2.314851</v>
      </c>
      <c r="AU81" s="17">
        <v>0.13095442800000001</v>
      </c>
      <c r="AV81" s="17">
        <v>0.13668643999999999</v>
      </c>
      <c r="AW81" s="17">
        <v>4.7199999999999999E-2</v>
      </c>
      <c r="AX81" s="17">
        <v>1581.22</v>
      </c>
      <c r="AY81" s="17" t="s">
        <v>192</v>
      </c>
      <c r="AZ81" s="17">
        <v>36.94</v>
      </c>
      <c r="BA81" s="17" t="s">
        <v>192</v>
      </c>
      <c r="BB81" s="17">
        <v>161.36281156287001</v>
      </c>
      <c r="BC81" s="17" t="s">
        <v>192</v>
      </c>
      <c r="BD81" s="17">
        <v>0.63900000000000001</v>
      </c>
      <c r="BE81" s="17" t="s">
        <v>192</v>
      </c>
      <c r="BF81" s="17">
        <v>0.50309999999999999</v>
      </c>
      <c r="BG81" s="17">
        <v>13</v>
      </c>
      <c r="BH81" s="17" t="s">
        <v>193</v>
      </c>
      <c r="BI81" s="17">
        <v>50</v>
      </c>
      <c r="BJ81" s="17">
        <v>59.25</v>
      </c>
      <c r="BK81" s="17">
        <v>27.5</v>
      </c>
      <c r="BL81" s="17">
        <v>540.1318359375</v>
      </c>
      <c r="BM81" s="17">
        <v>9.52</v>
      </c>
      <c r="BN81" s="17">
        <v>1874.81</v>
      </c>
      <c r="BO81" s="17">
        <v>292.8</v>
      </c>
      <c r="BP81" s="17">
        <v>3772.1</v>
      </c>
      <c r="BQ81" s="17">
        <v>1739</v>
      </c>
      <c r="BR81" s="17">
        <v>300.7</v>
      </c>
      <c r="BS81" s="17">
        <v>35.130000000000003</v>
      </c>
      <c r="BT81" s="17">
        <v>99.65</v>
      </c>
      <c r="BU81" s="17">
        <v>1.2929999999999999</v>
      </c>
    </row>
    <row r="82" spans="1:73" x14ac:dyDescent="0.4">
      <c r="A82" s="18" t="s">
        <v>268</v>
      </c>
      <c r="B82" s="16">
        <f t="shared" si="1"/>
        <v>1966</v>
      </c>
      <c r="C82" s="20">
        <v>1.36</v>
      </c>
      <c r="D82" s="20">
        <v>1.36</v>
      </c>
      <c r="E82" s="20">
        <v>1.36</v>
      </c>
      <c r="F82" s="20" t="s">
        <v>192</v>
      </c>
      <c r="G82" s="20" t="s">
        <v>192</v>
      </c>
      <c r="H82" s="20" t="s">
        <v>192</v>
      </c>
      <c r="I82" s="20">
        <v>0.16</v>
      </c>
      <c r="J82" s="20">
        <v>0.42492866513999999</v>
      </c>
      <c r="K82" s="20" t="s">
        <v>192</v>
      </c>
      <c r="L82" s="20" t="s">
        <v>192</v>
      </c>
      <c r="M82" s="20">
        <v>0.5333</v>
      </c>
      <c r="N82" s="20">
        <v>0.9546</v>
      </c>
      <c r="O82" s="20">
        <v>0.76057629999999998</v>
      </c>
      <c r="P82" s="20">
        <v>0.95989999999999998</v>
      </c>
      <c r="Q82" s="20">
        <v>0.76020080000000001</v>
      </c>
      <c r="R82" s="20">
        <v>1.2054009999999999</v>
      </c>
      <c r="S82" s="20">
        <v>0.9141996</v>
      </c>
      <c r="T82" s="20">
        <v>331.2</v>
      </c>
      <c r="U82" s="20" t="s">
        <v>192</v>
      </c>
      <c r="V82" s="20" t="s">
        <v>192</v>
      </c>
      <c r="W82" s="20">
        <v>285.77</v>
      </c>
      <c r="X82" s="20">
        <v>233.69</v>
      </c>
      <c r="Y82" s="20" t="s">
        <v>192</v>
      </c>
      <c r="Z82" s="20">
        <v>122.08</v>
      </c>
      <c r="AA82" s="20">
        <v>267</v>
      </c>
      <c r="AB82" s="20">
        <v>96.9</v>
      </c>
      <c r="AC82" s="20" t="s">
        <v>192</v>
      </c>
      <c r="AD82" s="20" t="s">
        <v>192</v>
      </c>
      <c r="AE82" s="20">
        <v>24.648170335820001</v>
      </c>
      <c r="AF82" s="20">
        <v>55.9</v>
      </c>
      <c r="AG82" s="20">
        <v>46.96</v>
      </c>
      <c r="AH82" s="20">
        <v>143.04</v>
      </c>
      <c r="AI82" s="20" t="s">
        <v>192</v>
      </c>
      <c r="AJ82" s="20" t="s">
        <v>192</v>
      </c>
      <c r="AK82" s="20" t="s">
        <v>192</v>
      </c>
      <c r="AL82" s="20" t="s">
        <v>192</v>
      </c>
      <c r="AM82" s="20">
        <v>58.79</v>
      </c>
      <c r="AN82" s="20" t="s">
        <v>192</v>
      </c>
      <c r="AO82" s="20">
        <v>0.18920000000000001</v>
      </c>
      <c r="AP82" s="20">
        <v>9.1399999999999995E-2</v>
      </c>
      <c r="AQ82" s="20">
        <v>1.0713999999999999</v>
      </c>
      <c r="AR82" s="20">
        <v>0.35995302555999997</v>
      </c>
      <c r="AS82" s="20" t="s">
        <v>192</v>
      </c>
      <c r="AT82" s="20">
        <v>2.314851</v>
      </c>
      <c r="AU82" s="20">
        <v>0.13095442800000001</v>
      </c>
      <c r="AV82" s="20">
        <v>0.13889106000000001</v>
      </c>
      <c r="AW82" s="20">
        <v>4.5199999999999997E-2</v>
      </c>
      <c r="AX82" s="20">
        <v>1581.22</v>
      </c>
      <c r="AY82" s="20" t="s">
        <v>192</v>
      </c>
      <c r="AZ82" s="20">
        <v>36.39</v>
      </c>
      <c r="BA82" s="20" t="s">
        <v>192</v>
      </c>
      <c r="BB82" s="20">
        <v>160.06096878503001</v>
      </c>
      <c r="BC82" s="20" t="s">
        <v>192</v>
      </c>
      <c r="BD82" s="20">
        <v>0.61839999999999995</v>
      </c>
      <c r="BE82" s="20" t="s">
        <v>192</v>
      </c>
      <c r="BF82" s="20">
        <v>0.48480000000000001</v>
      </c>
      <c r="BG82" s="20">
        <v>13</v>
      </c>
      <c r="BH82" s="20" t="s">
        <v>193</v>
      </c>
      <c r="BI82" s="20">
        <v>50</v>
      </c>
      <c r="BJ82" s="20">
        <v>59.25</v>
      </c>
      <c r="BK82" s="20">
        <v>27.5</v>
      </c>
      <c r="BL82" s="20">
        <v>540.1318359375</v>
      </c>
      <c r="BM82" s="20">
        <v>9.52</v>
      </c>
      <c r="BN82" s="20">
        <v>1907.44</v>
      </c>
      <c r="BO82" s="20">
        <v>280.39999999999998</v>
      </c>
      <c r="BP82" s="20">
        <v>3763.3</v>
      </c>
      <c r="BQ82" s="20">
        <v>1739</v>
      </c>
      <c r="BR82" s="20">
        <v>278.7</v>
      </c>
      <c r="BS82" s="20">
        <v>35.130000000000003</v>
      </c>
      <c r="BT82" s="20">
        <v>100</v>
      </c>
      <c r="BU82" s="20">
        <v>1.2929999999999999</v>
      </c>
    </row>
    <row r="83" spans="1:73" x14ac:dyDescent="0.4">
      <c r="A83" s="16" t="s">
        <v>269</v>
      </c>
      <c r="B83" s="16">
        <f t="shared" si="1"/>
        <v>1966</v>
      </c>
      <c r="C83" s="17">
        <v>1.36</v>
      </c>
      <c r="D83" s="17">
        <v>1.36</v>
      </c>
      <c r="E83" s="17">
        <v>1.36</v>
      </c>
      <c r="F83" s="17" t="s">
        <v>192</v>
      </c>
      <c r="G83" s="17" t="s">
        <v>192</v>
      </c>
      <c r="H83" s="17" t="s">
        <v>192</v>
      </c>
      <c r="I83" s="17">
        <v>0.16</v>
      </c>
      <c r="J83" s="17">
        <v>0.42492866513999999</v>
      </c>
      <c r="K83" s="17" t="s">
        <v>192</v>
      </c>
      <c r="L83" s="17" t="s">
        <v>192</v>
      </c>
      <c r="M83" s="17">
        <v>0.51300000000000001</v>
      </c>
      <c r="N83" s="17">
        <v>0.94579999999999997</v>
      </c>
      <c r="O83" s="17">
        <v>0.76520589999999999</v>
      </c>
      <c r="P83" s="17">
        <v>0.95989999999999998</v>
      </c>
      <c r="Q83" s="17">
        <v>0.76020080000000001</v>
      </c>
      <c r="R83" s="17">
        <v>1.2054009999999999</v>
      </c>
      <c r="S83" s="17">
        <v>0.9141996</v>
      </c>
      <c r="T83" s="17">
        <v>330.7</v>
      </c>
      <c r="U83" s="17" t="s">
        <v>192</v>
      </c>
      <c r="V83" s="17" t="s">
        <v>192</v>
      </c>
      <c r="W83" s="17">
        <v>288.31</v>
      </c>
      <c r="X83" s="17">
        <v>225.7</v>
      </c>
      <c r="Y83" s="17" t="s">
        <v>192</v>
      </c>
      <c r="Z83" s="17">
        <v>124.84</v>
      </c>
      <c r="AA83" s="17">
        <v>256</v>
      </c>
      <c r="AB83" s="17">
        <v>102.4</v>
      </c>
      <c r="AC83" s="17" t="s">
        <v>192</v>
      </c>
      <c r="AD83" s="17" t="s">
        <v>192</v>
      </c>
      <c r="AE83" s="17">
        <v>24.56941687658</v>
      </c>
      <c r="AF83" s="17">
        <v>55.12</v>
      </c>
      <c r="AG83" s="17">
        <v>46.96</v>
      </c>
      <c r="AH83" s="17">
        <v>140.86000000000001</v>
      </c>
      <c r="AI83" s="17" t="s">
        <v>192</v>
      </c>
      <c r="AJ83" s="17" t="s">
        <v>192</v>
      </c>
      <c r="AK83" s="17" t="s">
        <v>192</v>
      </c>
      <c r="AL83" s="17" t="s">
        <v>192</v>
      </c>
      <c r="AM83" s="17">
        <v>58.79</v>
      </c>
      <c r="AN83" s="17" t="s">
        <v>192</v>
      </c>
      <c r="AO83" s="17">
        <v>0.18410000000000001</v>
      </c>
      <c r="AP83" s="17">
        <v>8.77E-2</v>
      </c>
      <c r="AQ83" s="17">
        <v>1.0429999999999999</v>
      </c>
      <c r="AR83" s="17">
        <v>0.3616734465</v>
      </c>
      <c r="AS83" s="17" t="s">
        <v>192</v>
      </c>
      <c r="AT83" s="17">
        <v>2.314851</v>
      </c>
      <c r="AU83" s="17">
        <v>0.13095442800000001</v>
      </c>
      <c r="AV83" s="17">
        <v>0.13889106000000001</v>
      </c>
      <c r="AW83" s="17">
        <v>4.4999999999999998E-2</v>
      </c>
      <c r="AX83" s="17">
        <v>1581.22</v>
      </c>
      <c r="AY83" s="17" t="s">
        <v>192</v>
      </c>
      <c r="AZ83" s="17">
        <v>36.94</v>
      </c>
      <c r="BA83" s="17" t="s">
        <v>192</v>
      </c>
      <c r="BB83" s="17">
        <v>161.36281156287001</v>
      </c>
      <c r="BC83" s="17" t="s">
        <v>192</v>
      </c>
      <c r="BD83" s="17">
        <v>0.62280000000000002</v>
      </c>
      <c r="BE83" s="17" t="s">
        <v>192</v>
      </c>
      <c r="BF83" s="17">
        <v>0.49490000000000001</v>
      </c>
      <c r="BG83" s="17">
        <v>13</v>
      </c>
      <c r="BH83" s="17" t="s">
        <v>193</v>
      </c>
      <c r="BI83" s="17">
        <v>50</v>
      </c>
      <c r="BJ83" s="17">
        <v>59.25</v>
      </c>
      <c r="BK83" s="17">
        <v>27.5</v>
      </c>
      <c r="BL83" s="17">
        <v>540.1318359375</v>
      </c>
      <c r="BM83" s="17">
        <v>9.52</v>
      </c>
      <c r="BN83" s="17">
        <v>1663.61</v>
      </c>
      <c r="BO83" s="17">
        <v>261.89999999999998</v>
      </c>
      <c r="BP83" s="17">
        <v>3688.3</v>
      </c>
      <c r="BQ83" s="17">
        <v>1739</v>
      </c>
      <c r="BR83" s="17">
        <v>270</v>
      </c>
      <c r="BS83" s="17">
        <v>35.130000000000003</v>
      </c>
      <c r="BT83" s="17">
        <v>100</v>
      </c>
      <c r="BU83" s="17">
        <v>1.2929999999999999</v>
      </c>
    </row>
    <row r="84" spans="1:73" x14ac:dyDescent="0.4">
      <c r="A84" s="18" t="s">
        <v>270</v>
      </c>
      <c r="B84" s="16">
        <f t="shared" si="1"/>
        <v>1966</v>
      </c>
      <c r="C84" s="20">
        <v>1.36</v>
      </c>
      <c r="D84" s="20">
        <v>1.36</v>
      </c>
      <c r="E84" s="20">
        <v>1.36</v>
      </c>
      <c r="F84" s="20" t="s">
        <v>192</v>
      </c>
      <c r="G84" s="20" t="s">
        <v>192</v>
      </c>
      <c r="H84" s="20" t="s">
        <v>192</v>
      </c>
      <c r="I84" s="20">
        <v>0.16</v>
      </c>
      <c r="J84" s="20">
        <v>0.42492866513999999</v>
      </c>
      <c r="K84" s="20" t="s">
        <v>192</v>
      </c>
      <c r="L84" s="20" t="s">
        <v>192</v>
      </c>
      <c r="M84" s="20">
        <v>0.52669999999999995</v>
      </c>
      <c r="N84" s="20">
        <v>0.92369999999999997</v>
      </c>
      <c r="O84" s="20">
        <v>0.74095569999999999</v>
      </c>
      <c r="P84" s="20">
        <v>0.81320000000000003</v>
      </c>
      <c r="Q84" s="20">
        <v>0.76020080000000001</v>
      </c>
      <c r="R84" s="20">
        <v>0.76533329999999999</v>
      </c>
      <c r="S84" s="20">
        <v>0.9141996</v>
      </c>
      <c r="T84" s="20">
        <v>332.1</v>
      </c>
      <c r="U84" s="20" t="s">
        <v>192</v>
      </c>
      <c r="V84" s="20" t="s">
        <v>192</v>
      </c>
      <c r="W84" s="20">
        <v>288.31</v>
      </c>
      <c r="X84" s="20">
        <v>225.42</v>
      </c>
      <c r="Y84" s="20" t="s">
        <v>192</v>
      </c>
      <c r="Z84" s="20">
        <v>130.62</v>
      </c>
      <c r="AA84" s="20">
        <v>256</v>
      </c>
      <c r="AB84" s="20">
        <v>117.8</v>
      </c>
      <c r="AC84" s="20" t="s">
        <v>192</v>
      </c>
      <c r="AD84" s="20" t="s">
        <v>192</v>
      </c>
      <c r="AE84" s="20">
        <v>25.543382021140001</v>
      </c>
      <c r="AF84" s="20">
        <v>57.08</v>
      </c>
      <c r="AG84" s="20">
        <v>46.74</v>
      </c>
      <c r="AH84" s="20">
        <v>144.44999999999999</v>
      </c>
      <c r="AI84" s="20" t="s">
        <v>192</v>
      </c>
      <c r="AJ84" s="20" t="s">
        <v>192</v>
      </c>
      <c r="AK84" s="20" t="s">
        <v>192</v>
      </c>
      <c r="AL84" s="20" t="s">
        <v>192</v>
      </c>
      <c r="AM84" s="20">
        <v>62.1</v>
      </c>
      <c r="AN84" s="20" t="s">
        <v>192</v>
      </c>
      <c r="AO84" s="20">
        <v>0.18099999999999999</v>
      </c>
      <c r="AP84" s="20">
        <v>8.4000000000000005E-2</v>
      </c>
      <c r="AQ84" s="20">
        <v>0.99229999999999996</v>
      </c>
      <c r="AR84" s="20">
        <v>0.36472329579000001</v>
      </c>
      <c r="AS84" s="20" t="s">
        <v>192</v>
      </c>
      <c r="AT84" s="20">
        <v>2.314851</v>
      </c>
      <c r="AU84" s="20">
        <v>0.13095442800000001</v>
      </c>
      <c r="AV84" s="20">
        <v>0.13889106000000001</v>
      </c>
      <c r="AW84" s="20">
        <v>3.6999999999999998E-2</v>
      </c>
      <c r="AX84" s="20">
        <v>1581.22</v>
      </c>
      <c r="AY84" s="20" t="s">
        <v>192</v>
      </c>
      <c r="AZ84" s="20">
        <v>36.94</v>
      </c>
      <c r="BA84" s="20" t="s">
        <v>192</v>
      </c>
      <c r="BB84" s="20">
        <v>161.36281156287001</v>
      </c>
      <c r="BC84" s="20" t="s">
        <v>192</v>
      </c>
      <c r="BD84" s="20">
        <v>0.61819999999999997</v>
      </c>
      <c r="BE84" s="20" t="s">
        <v>192</v>
      </c>
      <c r="BF84" s="20">
        <v>0.4733</v>
      </c>
      <c r="BG84" s="20">
        <v>13</v>
      </c>
      <c r="BH84" s="20" t="s">
        <v>193</v>
      </c>
      <c r="BI84" s="20">
        <v>50</v>
      </c>
      <c r="BJ84" s="20">
        <v>59.25</v>
      </c>
      <c r="BK84" s="20">
        <v>27.5</v>
      </c>
      <c r="BL84" s="20">
        <v>540.1318359375</v>
      </c>
      <c r="BM84" s="20">
        <v>9.52</v>
      </c>
      <c r="BN84" s="20">
        <v>1695.79</v>
      </c>
      <c r="BO84" s="20">
        <v>259.3</v>
      </c>
      <c r="BP84" s="20">
        <v>3516.4</v>
      </c>
      <c r="BQ84" s="20">
        <v>1739</v>
      </c>
      <c r="BR84" s="20">
        <v>272.10000000000002</v>
      </c>
      <c r="BS84" s="20">
        <v>35.130000000000003</v>
      </c>
      <c r="BT84" s="20">
        <v>100</v>
      </c>
      <c r="BU84" s="20">
        <v>1.2929999999999999</v>
      </c>
    </row>
    <row r="85" spans="1:73" x14ac:dyDescent="0.4">
      <c r="A85" s="16" t="s">
        <v>271</v>
      </c>
      <c r="B85" s="16">
        <f t="shared" si="1"/>
        <v>1966</v>
      </c>
      <c r="C85" s="17">
        <v>1.36</v>
      </c>
      <c r="D85" s="17">
        <v>1.36</v>
      </c>
      <c r="E85" s="17">
        <v>1.36</v>
      </c>
      <c r="F85" s="17" t="s">
        <v>192</v>
      </c>
      <c r="G85" s="17" t="s">
        <v>192</v>
      </c>
      <c r="H85" s="17" t="s">
        <v>192</v>
      </c>
      <c r="I85" s="17">
        <v>0.16</v>
      </c>
      <c r="J85" s="17">
        <v>0.42492866513999999</v>
      </c>
      <c r="K85" s="17" t="s">
        <v>192</v>
      </c>
      <c r="L85" s="17" t="s">
        <v>192</v>
      </c>
      <c r="M85" s="17">
        <v>0.57609999999999995</v>
      </c>
      <c r="N85" s="17">
        <v>0.91710000000000003</v>
      </c>
      <c r="O85" s="17">
        <v>0.729051</v>
      </c>
      <c r="P85" s="17">
        <v>0.81320000000000003</v>
      </c>
      <c r="Q85" s="17">
        <v>0.76020080000000001</v>
      </c>
      <c r="R85" s="17">
        <v>0.76533329999999999</v>
      </c>
      <c r="S85" s="17">
        <v>0.9141996</v>
      </c>
      <c r="T85" s="17">
        <v>330.4</v>
      </c>
      <c r="U85" s="17" t="s">
        <v>192</v>
      </c>
      <c r="V85" s="17" t="s">
        <v>192</v>
      </c>
      <c r="W85" s="17">
        <v>294.58999999999997</v>
      </c>
      <c r="X85" s="17">
        <v>235.34</v>
      </c>
      <c r="Y85" s="17" t="s">
        <v>192</v>
      </c>
      <c r="Z85" s="17">
        <v>138.88999999999999</v>
      </c>
      <c r="AA85" s="17">
        <v>267</v>
      </c>
      <c r="AB85" s="17">
        <v>123.3</v>
      </c>
      <c r="AC85" s="17" t="s">
        <v>192</v>
      </c>
      <c r="AD85" s="17" t="s">
        <v>192</v>
      </c>
      <c r="AE85" s="17">
        <v>26.510184373169999</v>
      </c>
      <c r="AF85" s="17">
        <v>59.05</v>
      </c>
      <c r="AG85" s="17">
        <v>47.18</v>
      </c>
      <c r="AH85" s="17">
        <v>153.30000000000001</v>
      </c>
      <c r="AI85" s="17" t="s">
        <v>192</v>
      </c>
      <c r="AJ85" s="17" t="s">
        <v>192</v>
      </c>
      <c r="AK85" s="17" t="s">
        <v>192</v>
      </c>
      <c r="AL85" s="17" t="s">
        <v>192</v>
      </c>
      <c r="AM85" s="17">
        <v>65.400000000000006</v>
      </c>
      <c r="AN85" s="17" t="s">
        <v>192</v>
      </c>
      <c r="AO85" s="17">
        <v>0.14399999999999999</v>
      </c>
      <c r="AP85" s="17">
        <v>8.4000000000000005E-2</v>
      </c>
      <c r="AQ85" s="17">
        <v>0.96689999999999998</v>
      </c>
      <c r="AR85" s="17">
        <v>0.36631654723000001</v>
      </c>
      <c r="AS85" s="17" t="s">
        <v>192</v>
      </c>
      <c r="AT85" s="17">
        <v>2.314851</v>
      </c>
      <c r="AU85" s="17">
        <v>0.13095442800000001</v>
      </c>
      <c r="AV85" s="17">
        <v>0.14109568</v>
      </c>
      <c r="AW85" s="17">
        <v>3.7900000000000003E-2</v>
      </c>
      <c r="AX85" s="17">
        <v>1581.22</v>
      </c>
      <c r="AY85" s="17" t="s">
        <v>192</v>
      </c>
      <c r="AZ85" s="17">
        <v>36.94</v>
      </c>
      <c r="BA85" s="17" t="s">
        <v>192</v>
      </c>
      <c r="BB85" s="17">
        <v>161.36281156287001</v>
      </c>
      <c r="BC85" s="17" t="s">
        <v>192</v>
      </c>
      <c r="BD85" s="17">
        <v>0.61509999999999998</v>
      </c>
      <c r="BE85" s="17" t="s">
        <v>192</v>
      </c>
      <c r="BF85" s="17">
        <v>0.46560000000000001</v>
      </c>
      <c r="BG85" s="17">
        <v>13</v>
      </c>
      <c r="BH85" s="17" t="s">
        <v>193</v>
      </c>
      <c r="BI85" s="17">
        <v>50</v>
      </c>
      <c r="BJ85" s="17">
        <v>59.25</v>
      </c>
      <c r="BK85" s="17">
        <v>27.5</v>
      </c>
      <c r="BL85" s="17">
        <v>540.1318359375</v>
      </c>
      <c r="BM85" s="17">
        <v>9.52</v>
      </c>
      <c r="BN85" s="17">
        <v>1567.93</v>
      </c>
      <c r="BO85" s="17">
        <v>263.39999999999998</v>
      </c>
      <c r="BP85" s="17">
        <v>3514.2</v>
      </c>
      <c r="BQ85" s="17">
        <v>1739</v>
      </c>
      <c r="BR85" s="17">
        <v>264.60000000000002</v>
      </c>
      <c r="BS85" s="17">
        <v>35.130000000000003</v>
      </c>
      <c r="BT85" s="17">
        <v>100</v>
      </c>
      <c r="BU85" s="17">
        <v>1.2929999999999999</v>
      </c>
    </row>
    <row r="86" spans="1:73" x14ac:dyDescent="0.4">
      <c r="A86" s="18" t="s">
        <v>272</v>
      </c>
      <c r="B86" s="16">
        <f t="shared" si="1"/>
        <v>1966</v>
      </c>
      <c r="C86" s="20">
        <v>1.36</v>
      </c>
      <c r="D86" s="20">
        <v>1.36</v>
      </c>
      <c r="E86" s="20">
        <v>1.36</v>
      </c>
      <c r="F86" s="20" t="s">
        <v>192</v>
      </c>
      <c r="G86" s="20" t="s">
        <v>192</v>
      </c>
      <c r="H86" s="20" t="s">
        <v>192</v>
      </c>
      <c r="I86" s="20">
        <v>0.16</v>
      </c>
      <c r="J86" s="20">
        <v>0.42492866513999999</v>
      </c>
      <c r="K86" s="20" t="s">
        <v>192</v>
      </c>
      <c r="L86" s="20" t="s">
        <v>192</v>
      </c>
      <c r="M86" s="20">
        <v>0.57299999999999995</v>
      </c>
      <c r="N86" s="20">
        <v>0.91710000000000003</v>
      </c>
      <c r="O86" s="20">
        <v>0.7189101</v>
      </c>
      <c r="P86" s="20">
        <v>0.81320000000000003</v>
      </c>
      <c r="Q86" s="20">
        <v>0.76020080000000001</v>
      </c>
      <c r="R86" s="20">
        <v>0.76533329999999999</v>
      </c>
      <c r="S86" s="20">
        <v>0.9141996</v>
      </c>
      <c r="T86" s="20">
        <v>319.10000000000002</v>
      </c>
      <c r="U86" s="20" t="s">
        <v>192</v>
      </c>
      <c r="V86" s="20" t="s">
        <v>192</v>
      </c>
      <c r="W86" s="20">
        <v>304.83999999999997</v>
      </c>
      <c r="X86" s="20">
        <v>239.75</v>
      </c>
      <c r="Y86" s="20" t="s">
        <v>192</v>
      </c>
      <c r="Z86" s="20">
        <v>140.27000000000001</v>
      </c>
      <c r="AA86" s="20">
        <v>276</v>
      </c>
      <c r="AB86" s="20">
        <v>124.4</v>
      </c>
      <c r="AC86" s="20" t="s">
        <v>192</v>
      </c>
      <c r="AD86" s="20" t="s">
        <v>192</v>
      </c>
      <c r="AE86" s="20">
        <v>27.51208083445</v>
      </c>
      <c r="AF86" s="20">
        <v>62.6</v>
      </c>
      <c r="AG86" s="20">
        <v>50.49</v>
      </c>
      <c r="AH86" s="20">
        <v>150.38999999999999</v>
      </c>
      <c r="AI86" s="20" t="s">
        <v>192</v>
      </c>
      <c r="AJ86" s="20" t="s">
        <v>192</v>
      </c>
      <c r="AK86" s="20" t="s">
        <v>192</v>
      </c>
      <c r="AL86" s="20" t="s">
        <v>192</v>
      </c>
      <c r="AM86" s="20">
        <v>67.61</v>
      </c>
      <c r="AN86" s="20" t="s">
        <v>192</v>
      </c>
      <c r="AO86" s="20">
        <v>0.157</v>
      </c>
      <c r="AP86" s="20">
        <v>8.4000000000000005E-2</v>
      </c>
      <c r="AQ86" s="20">
        <v>1</v>
      </c>
      <c r="AR86" s="20">
        <v>0.36733921340999998</v>
      </c>
      <c r="AS86" s="20" t="s">
        <v>192</v>
      </c>
      <c r="AT86" s="20">
        <v>2.314851</v>
      </c>
      <c r="AU86" s="20">
        <v>0.13095442800000001</v>
      </c>
      <c r="AV86" s="20">
        <v>0.14330029999999999</v>
      </c>
      <c r="AW86" s="20">
        <v>3.5900000000000001E-2</v>
      </c>
      <c r="AX86" s="20">
        <v>1581.22</v>
      </c>
      <c r="AY86" s="20" t="s">
        <v>192</v>
      </c>
      <c r="AZ86" s="20">
        <v>36.94</v>
      </c>
      <c r="BA86" s="20" t="s">
        <v>192</v>
      </c>
      <c r="BB86" s="20">
        <v>161.36281156287001</v>
      </c>
      <c r="BC86" s="20" t="s">
        <v>192</v>
      </c>
      <c r="BD86" s="20">
        <v>0.61950000000000005</v>
      </c>
      <c r="BE86" s="20" t="s">
        <v>192</v>
      </c>
      <c r="BF86" s="20">
        <v>0.45810000000000001</v>
      </c>
      <c r="BG86" s="20">
        <v>13</v>
      </c>
      <c r="BH86" s="20" t="s">
        <v>193</v>
      </c>
      <c r="BI86" s="20">
        <v>50</v>
      </c>
      <c r="BJ86" s="20">
        <v>59.25</v>
      </c>
      <c r="BK86" s="20">
        <v>27.5</v>
      </c>
      <c r="BL86" s="20">
        <v>540.1318359375</v>
      </c>
      <c r="BM86" s="20">
        <v>9.52</v>
      </c>
      <c r="BN86" s="20">
        <v>1195.3399999999999</v>
      </c>
      <c r="BO86" s="20">
        <v>242.5</v>
      </c>
      <c r="BP86" s="20">
        <v>3428.2</v>
      </c>
      <c r="BQ86" s="20">
        <v>1739</v>
      </c>
      <c r="BR86" s="20">
        <v>264.60000000000002</v>
      </c>
      <c r="BS86" s="20">
        <v>35.130000000000003</v>
      </c>
      <c r="BT86" s="20">
        <v>100</v>
      </c>
      <c r="BU86" s="20">
        <v>1.2929999999999999</v>
      </c>
    </row>
    <row r="87" spans="1:73" x14ac:dyDescent="0.4">
      <c r="A87" s="16" t="s">
        <v>273</v>
      </c>
      <c r="B87" s="16">
        <f t="shared" si="1"/>
        <v>1966</v>
      </c>
      <c r="C87" s="17">
        <v>1.36</v>
      </c>
      <c r="D87" s="17">
        <v>1.36</v>
      </c>
      <c r="E87" s="17">
        <v>1.36</v>
      </c>
      <c r="F87" s="17" t="s">
        <v>192</v>
      </c>
      <c r="G87" s="17" t="s">
        <v>192</v>
      </c>
      <c r="H87" s="17" t="s">
        <v>192</v>
      </c>
      <c r="I87" s="17">
        <v>0.16</v>
      </c>
      <c r="J87" s="17">
        <v>0.42492866513999999</v>
      </c>
      <c r="K87" s="17" t="s">
        <v>192</v>
      </c>
      <c r="L87" s="17" t="s">
        <v>192</v>
      </c>
      <c r="M87" s="17">
        <v>0.50219999999999998</v>
      </c>
      <c r="N87" s="17">
        <v>0.89949999999999997</v>
      </c>
      <c r="O87" s="17">
        <v>0.69950970000000001</v>
      </c>
      <c r="P87" s="17">
        <v>0.81320000000000003</v>
      </c>
      <c r="Q87" s="17">
        <v>0.76020080000000001</v>
      </c>
      <c r="R87" s="17">
        <v>0.76533329999999999</v>
      </c>
      <c r="S87" s="17">
        <v>0.9141996</v>
      </c>
      <c r="T87" s="17">
        <v>317.2</v>
      </c>
      <c r="U87" s="17" t="s">
        <v>192</v>
      </c>
      <c r="V87" s="17" t="s">
        <v>192</v>
      </c>
      <c r="W87" s="17">
        <v>298.73</v>
      </c>
      <c r="X87" s="17">
        <v>239.75</v>
      </c>
      <c r="Y87" s="17" t="s">
        <v>192</v>
      </c>
      <c r="Z87" s="17">
        <v>127.59</v>
      </c>
      <c r="AA87" s="17">
        <v>267</v>
      </c>
      <c r="AB87" s="17">
        <v>112.3</v>
      </c>
      <c r="AC87" s="17" t="s">
        <v>192</v>
      </c>
      <c r="AD87" s="17" t="s">
        <v>192</v>
      </c>
      <c r="AE87" s="17">
        <v>27.24653073432</v>
      </c>
      <c r="AF87" s="17">
        <v>61.02</v>
      </c>
      <c r="AG87" s="17">
        <v>51.59</v>
      </c>
      <c r="AH87" s="17">
        <v>155.38999999999999</v>
      </c>
      <c r="AI87" s="17" t="s">
        <v>192</v>
      </c>
      <c r="AJ87" s="17" t="s">
        <v>192</v>
      </c>
      <c r="AK87" s="17" t="s">
        <v>192</v>
      </c>
      <c r="AL87" s="17" t="s">
        <v>192</v>
      </c>
      <c r="AM87" s="17">
        <v>67.239999999999995</v>
      </c>
      <c r="AN87" s="17" t="s">
        <v>192</v>
      </c>
      <c r="AO87" s="17">
        <v>0.13900000000000001</v>
      </c>
      <c r="AP87" s="17">
        <v>8.4000000000000005E-2</v>
      </c>
      <c r="AQ87" s="17">
        <v>1.0528999999999999</v>
      </c>
      <c r="AR87" s="17">
        <v>0.36661768145000001</v>
      </c>
      <c r="AS87" s="17" t="s">
        <v>192</v>
      </c>
      <c r="AT87" s="17">
        <v>2.314851</v>
      </c>
      <c r="AU87" s="17">
        <v>0.13095442800000001</v>
      </c>
      <c r="AV87" s="17">
        <v>0.14330029999999999</v>
      </c>
      <c r="AW87" s="17">
        <v>3.2899999999999999E-2</v>
      </c>
      <c r="AX87" s="17">
        <v>1581.22</v>
      </c>
      <c r="AY87" s="17" t="s">
        <v>192</v>
      </c>
      <c r="AZ87" s="17">
        <v>36.94</v>
      </c>
      <c r="BA87" s="17" t="s">
        <v>192</v>
      </c>
      <c r="BB87" s="17">
        <v>161.36281156287001</v>
      </c>
      <c r="BC87" s="17" t="s">
        <v>192</v>
      </c>
      <c r="BD87" s="17">
        <v>0.60719999999999996</v>
      </c>
      <c r="BE87" s="17" t="s">
        <v>192</v>
      </c>
      <c r="BF87" s="17">
        <v>0.4299</v>
      </c>
      <c r="BG87" s="17">
        <v>13</v>
      </c>
      <c r="BH87" s="17" t="s">
        <v>193</v>
      </c>
      <c r="BI87" s="17">
        <v>50</v>
      </c>
      <c r="BJ87" s="17">
        <v>59.25</v>
      </c>
      <c r="BK87" s="17">
        <v>27.5</v>
      </c>
      <c r="BL87" s="17">
        <v>540.1318359375</v>
      </c>
      <c r="BM87" s="17">
        <v>9.52</v>
      </c>
      <c r="BN87" s="17">
        <v>1128.32</v>
      </c>
      <c r="BO87" s="17">
        <v>254.2</v>
      </c>
      <c r="BP87" s="17">
        <v>3377.5</v>
      </c>
      <c r="BQ87" s="17">
        <v>1739</v>
      </c>
      <c r="BR87" s="17">
        <v>270.5</v>
      </c>
      <c r="BS87" s="17">
        <v>35.130000000000003</v>
      </c>
      <c r="BT87" s="17">
        <v>100</v>
      </c>
      <c r="BU87" s="17">
        <v>1.2929999999999999</v>
      </c>
    </row>
    <row r="88" spans="1:73" x14ac:dyDescent="0.4">
      <c r="A88" s="18" t="s">
        <v>274</v>
      </c>
      <c r="B88" s="16">
        <f t="shared" si="1"/>
        <v>1966</v>
      </c>
      <c r="C88" s="20">
        <v>1.36</v>
      </c>
      <c r="D88" s="20">
        <v>1.36</v>
      </c>
      <c r="E88" s="20">
        <v>1.36</v>
      </c>
      <c r="F88" s="20" t="s">
        <v>192</v>
      </c>
      <c r="G88" s="20" t="s">
        <v>192</v>
      </c>
      <c r="H88" s="20" t="s">
        <v>192</v>
      </c>
      <c r="I88" s="20">
        <v>0.16</v>
      </c>
      <c r="J88" s="20">
        <v>0.42492866513999999</v>
      </c>
      <c r="K88" s="20" t="s">
        <v>192</v>
      </c>
      <c r="L88" s="20" t="s">
        <v>192</v>
      </c>
      <c r="M88" s="20">
        <v>0.50839999999999996</v>
      </c>
      <c r="N88" s="20">
        <v>0.88849999999999996</v>
      </c>
      <c r="O88" s="20">
        <v>0.71714639999999996</v>
      </c>
      <c r="P88" s="20">
        <v>0.81320000000000003</v>
      </c>
      <c r="Q88" s="20">
        <v>0.76020080000000001</v>
      </c>
      <c r="R88" s="20">
        <v>0.76533329999999999</v>
      </c>
      <c r="S88" s="20">
        <v>0.9141996</v>
      </c>
      <c r="T88" s="20">
        <v>303.10000000000002</v>
      </c>
      <c r="U88" s="20" t="s">
        <v>192</v>
      </c>
      <c r="V88" s="20" t="s">
        <v>192</v>
      </c>
      <c r="W88" s="20">
        <v>291.83999999999997</v>
      </c>
      <c r="X88" s="20">
        <v>230.93</v>
      </c>
      <c r="Y88" s="20" t="s">
        <v>192</v>
      </c>
      <c r="Z88" s="20">
        <v>120.15</v>
      </c>
      <c r="AA88" s="20">
        <v>251</v>
      </c>
      <c r="AB88" s="20">
        <v>104.6</v>
      </c>
      <c r="AC88" s="20" t="s">
        <v>192</v>
      </c>
      <c r="AD88" s="20" t="s">
        <v>192</v>
      </c>
      <c r="AE88" s="20">
        <v>26.71904876764</v>
      </c>
      <c r="AF88" s="20">
        <v>58.66</v>
      </c>
      <c r="AG88" s="20">
        <v>48.72</v>
      </c>
      <c r="AH88" s="20">
        <v>164.26</v>
      </c>
      <c r="AI88" s="20" t="s">
        <v>192</v>
      </c>
      <c r="AJ88" s="20" t="s">
        <v>192</v>
      </c>
      <c r="AK88" s="20" t="s">
        <v>192</v>
      </c>
      <c r="AL88" s="20" t="s">
        <v>192</v>
      </c>
      <c r="AM88" s="20">
        <v>66.14</v>
      </c>
      <c r="AN88" s="20" t="s">
        <v>192</v>
      </c>
      <c r="AO88" s="20">
        <v>0.12809999999999999</v>
      </c>
      <c r="AP88" s="20">
        <v>8.4000000000000005E-2</v>
      </c>
      <c r="AQ88" s="20">
        <v>1.0528999999999999</v>
      </c>
      <c r="AR88" s="20">
        <v>0.36638743869000001</v>
      </c>
      <c r="AS88" s="20" t="s">
        <v>192</v>
      </c>
      <c r="AT88" s="20">
        <v>2.314851</v>
      </c>
      <c r="AU88" s="20">
        <v>0.13095442800000001</v>
      </c>
      <c r="AV88" s="20">
        <v>0.14550492000000001</v>
      </c>
      <c r="AW88" s="20">
        <v>3.3700000000000001E-2</v>
      </c>
      <c r="AX88" s="20">
        <v>1581.22</v>
      </c>
      <c r="AY88" s="20" t="s">
        <v>192</v>
      </c>
      <c r="AZ88" s="20">
        <v>36.94</v>
      </c>
      <c r="BA88" s="20" t="s">
        <v>192</v>
      </c>
      <c r="BB88" s="20">
        <v>161.36281156287001</v>
      </c>
      <c r="BC88" s="20" t="s">
        <v>192</v>
      </c>
      <c r="BD88" s="20">
        <v>0.63160000000000005</v>
      </c>
      <c r="BE88" s="20" t="s">
        <v>192</v>
      </c>
      <c r="BF88" s="20">
        <v>0.45150000000000001</v>
      </c>
      <c r="BG88" s="20">
        <v>13</v>
      </c>
      <c r="BH88" s="20" t="s">
        <v>193</v>
      </c>
      <c r="BI88" s="20">
        <v>50</v>
      </c>
      <c r="BJ88" s="20">
        <v>59.25</v>
      </c>
      <c r="BK88" s="20">
        <v>27.5</v>
      </c>
      <c r="BL88" s="20">
        <v>540.1318359375</v>
      </c>
      <c r="BM88" s="20">
        <v>9.52</v>
      </c>
      <c r="BN88" s="20">
        <v>1275.3699999999999</v>
      </c>
      <c r="BO88" s="20">
        <v>233.7</v>
      </c>
      <c r="BP88" s="20">
        <v>3362</v>
      </c>
      <c r="BQ88" s="20">
        <v>1739</v>
      </c>
      <c r="BR88" s="20">
        <v>276</v>
      </c>
      <c r="BS88" s="20">
        <v>35.130000000000003</v>
      </c>
      <c r="BT88" s="20">
        <v>100</v>
      </c>
      <c r="BU88" s="20">
        <v>1.2929999999999999</v>
      </c>
    </row>
    <row r="89" spans="1:73" x14ac:dyDescent="0.4">
      <c r="A89" s="16" t="s">
        <v>275</v>
      </c>
      <c r="B89" s="16">
        <f t="shared" si="1"/>
        <v>1966</v>
      </c>
      <c r="C89" s="17">
        <v>1.36</v>
      </c>
      <c r="D89" s="17">
        <v>1.36</v>
      </c>
      <c r="E89" s="17">
        <v>1.36</v>
      </c>
      <c r="F89" s="17" t="s">
        <v>192</v>
      </c>
      <c r="G89" s="17" t="s">
        <v>192</v>
      </c>
      <c r="H89" s="17" t="s">
        <v>192</v>
      </c>
      <c r="I89" s="17">
        <v>0.16</v>
      </c>
      <c r="J89" s="17">
        <v>0.42492866513999999</v>
      </c>
      <c r="K89" s="17" t="s">
        <v>192</v>
      </c>
      <c r="L89" s="17" t="s">
        <v>192</v>
      </c>
      <c r="M89" s="17">
        <v>0.49519999999999997</v>
      </c>
      <c r="N89" s="17">
        <v>0.88690000000000002</v>
      </c>
      <c r="O89" s="17">
        <v>0.72001230000000005</v>
      </c>
      <c r="P89" s="17">
        <v>0.81320000000000003</v>
      </c>
      <c r="Q89" s="17">
        <v>0.76020080000000001</v>
      </c>
      <c r="R89" s="17">
        <v>0.76533329999999999</v>
      </c>
      <c r="S89" s="17">
        <v>0.9141996</v>
      </c>
      <c r="T89" s="17">
        <v>277.8</v>
      </c>
      <c r="U89" s="17" t="s">
        <v>192</v>
      </c>
      <c r="V89" s="17" t="s">
        <v>192</v>
      </c>
      <c r="W89" s="17">
        <v>292.66000000000003</v>
      </c>
      <c r="X89" s="17">
        <v>225.97</v>
      </c>
      <c r="Y89" s="17" t="s">
        <v>192</v>
      </c>
      <c r="Z89" s="17">
        <v>121.25</v>
      </c>
      <c r="AA89" s="17">
        <v>248</v>
      </c>
      <c r="AB89" s="17">
        <v>101.3</v>
      </c>
      <c r="AC89" s="17" t="s">
        <v>192</v>
      </c>
      <c r="AD89" s="17" t="s">
        <v>192</v>
      </c>
      <c r="AE89" s="17">
        <v>26.755831733210002</v>
      </c>
      <c r="AF89" s="17">
        <v>59.05</v>
      </c>
      <c r="AG89" s="17">
        <v>49.38</v>
      </c>
      <c r="AH89" s="17">
        <v>166.11</v>
      </c>
      <c r="AI89" s="17" t="s">
        <v>192</v>
      </c>
      <c r="AJ89" s="17" t="s">
        <v>192</v>
      </c>
      <c r="AK89" s="17" t="s">
        <v>192</v>
      </c>
      <c r="AL89" s="17" t="s">
        <v>192</v>
      </c>
      <c r="AM89" s="17">
        <v>65.77</v>
      </c>
      <c r="AN89" s="17" t="s">
        <v>192</v>
      </c>
      <c r="AO89" s="17">
        <v>0.13800000000000001</v>
      </c>
      <c r="AP89" s="17">
        <v>8.4000000000000005E-2</v>
      </c>
      <c r="AQ89" s="17">
        <v>1.0310999999999999</v>
      </c>
      <c r="AR89" s="17">
        <v>0.36676787628000002</v>
      </c>
      <c r="AS89" s="17" t="s">
        <v>192</v>
      </c>
      <c r="AT89" s="17">
        <v>2.314851</v>
      </c>
      <c r="AU89" s="17">
        <v>0.13095442800000001</v>
      </c>
      <c r="AV89" s="17">
        <v>0.14330029999999999</v>
      </c>
      <c r="AW89" s="17">
        <v>3.1099999999999999E-2</v>
      </c>
      <c r="AX89" s="17">
        <v>1581.22</v>
      </c>
      <c r="AY89" s="17" t="s">
        <v>192</v>
      </c>
      <c r="AZ89" s="17">
        <v>36.94</v>
      </c>
      <c r="BA89" s="17" t="s">
        <v>192</v>
      </c>
      <c r="BB89" s="17">
        <v>161.36281156287001</v>
      </c>
      <c r="BC89" s="17" t="s">
        <v>192</v>
      </c>
      <c r="BD89" s="17">
        <v>0.63139999999999996</v>
      </c>
      <c r="BE89" s="17" t="s">
        <v>192</v>
      </c>
      <c r="BF89" s="17">
        <v>0.45169999999999999</v>
      </c>
      <c r="BG89" s="17">
        <v>13</v>
      </c>
      <c r="BH89" s="17" t="s">
        <v>193</v>
      </c>
      <c r="BI89" s="17">
        <v>50</v>
      </c>
      <c r="BJ89" s="17">
        <v>59.25</v>
      </c>
      <c r="BK89" s="17">
        <v>27.5</v>
      </c>
      <c r="BL89" s="17">
        <v>540.1318359375</v>
      </c>
      <c r="BM89" s="17">
        <v>9.52</v>
      </c>
      <c r="BN89" s="17">
        <v>1301.6099999999999</v>
      </c>
      <c r="BO89" s="17">
        <v>222.7</v>
      </c>
      <c r="BP89" s="17">
        <v>3320.2</v>
      </c>
      <c r="BQ89" s="17">
        <v>1739</v>
      </c>
      <c r="BR89" s="17">
        <v>288.10000000000002</v>
      </c>
      <c r="BS89" s="17">
        <v>35.130000000000003</v>
      </c>
      <c r="BT89" s="17">
        <v>100</v>
      </c>
      <c r="BU89" s="17">
        <v>1.2929999999999999</v>
      </c>
    </row>
    <row r="90" spans="1:73" x14ac:dyDescent="0.4">
      <c r="A90" s="18" t="s">
        <v>276</v>
      </c>
      <c r="B90" s="16">
        <f t="shared" si="1"/>
        <v>1966</v>
      </c>
      <c r="C90" s="20">
        <v>1.36</v>
      </c>
      <c r="D90" s="20">
        <v>1.36</v>
      </c>
      <c r="E90" s="20">
        <v>1.36</v>
      </c>
      <c r="F90" s="20" t="s">
        <v>192</v>
      </c>
      <c r="G90" s="20" t="s">
        <v>192</v>
      </c>
      <c r="H90" s="20" t="s">
        <v>192</v>
      </c>
      <c r="I90" s="20">
        <v>0.16</v>
      </c>
      <c r="J90" s="20">
        <v>0.42492866513999999</v>
      </c>
      <c r="K90" s="20" t="s">
        <v>192</v>
      </c>
      <c r="L90" s="20" t="s">
        <v>192</v>
      </c>
      <c r="M90" s="20">
        <v>0.54920000000000002</v>
      </c>
      <c r="N90" s="20">
        <v>0.87280000000000002</v>
      </c>
      <c r="O90" s="20">
        <v>0.71516219999999997</v>
      </c>
      <c r="P90" s="20">
        <v>0.81320000000000003</v>
      </c>
      <c r="Q90" s="20">
        <v>0.76020080000000001</v>
      </c>
      <c r="R90" s="20">
        <v>0.76533329999999999</v>
      </c>
      <c r="S90" s="20">
        <v>0.9141996</v>
      </c>
      <c r="T90" s="20">
        <v>300.39999999999998</v>
      </c>
      <c r="U90" s="20" t="s">
        <v>192</v>
      </c>
      <c r="V90" s="20" t="s">
        <v>192</v>
      </c>
      <c r="W90" s="20">
        <v>310.85000000000002</v>
      </c>
      <c r="X90" s="20">
        <v>230.93</v>
      </c>
      <c r="Y90" s="20" t="s">
        <v>192</v>
      </c>
      <c r="Z90" s="20">
        <v>120.98</v>
      </c>
      <c r="AA90" s="20">
        <v>245</v>
      </c>
      <c r="AB90" s="20">
        <v>107.9</v>
      </c>
      <c r="AC90" s="20" t="s">
        <v>192</v>
      </c>
      <c r="AD90" s="20" t="s">
        <v>192</v>
      </c>
      <c r="AE90" s="20">
        <v>27.512030130140001</v>
      </c>
      <c r="AF90" s="20">
        <v>61.41</v>
      </c>
      <c r="AG90" s="20">
        <v>51.37</v>
      </c>
      <c r="AH90" s="20">
        <v>142.6</v>
      </c>
      <c r="AI90" s="20" t="s">
        <v>192</v>
      </c>
      <c r="AJ90" s="20" t="s">
        <v>192</v>
      </c>
      <c r="AK90" s="20" t="s">
        <v>192</v>
      </c>
      <c r="AL90" s="20" t="s">
        <v>192</v>
      </c>
      <c r="AM90" s="20">
        <v>67.61</v>
      </c>
      <c r="AN90" s="20" t="s">
        <v>192</v>
      </c>
      <c r="AO90" s="20">
        <v>0.14000000000000001</v>
      </c>
      <c r="AP90" s="20">
        <v>7.5999999999999998E-2</v>
      </c>
      <c r="AQ90" s="20">
        <v>1.0587</v>
      </c>
      <c r="AR90" s="20">
        <v>0.36864552075000001</v>
      </c>
      <c r="AS90" s="20" t="s">
        <v>192</v>
      </c>
      <c r="AT90" s="20">
        <v>2.314851</v>
      </c>
      <c r="AU90" s="20">
        <v>0.13095442800000001</v>
      </c>
      <c r="AV90" s="20">
        <v>0.14330029999999999</v>
      </c>
      <c r="AW90" s="20">
        <v>2.98E-2</v>
      </c>
      <c r="AX90" s="20">
        <v>1581.22</v>
      </c>
      <c r="AY90" s="20" t="s">
        <v>192</v>
      </c>
      <c r="AZ90" s="20">
        <v>36.94</v>
      </c>
      <c r="BA90" s="20" t="s">
        <v>192</v>
      </c>
      <c r="BB90" s="20">
        <v>161.36281156287001</v>
      </c>
      <c r="BC90" s="20" t="s">
        <v>192</v>
      </c>
      <c r="BD90" s="20">
        <v>0.63139999999999996</v>
      </c>
      <c r="BE90" s="20" t="s">
        <v>192</v>
      </c>
      <c r="BF90" s="20">
        <v>0.43409999999999999</v>
      </c>
      <c r="BG90" s="20">
        <v>13</v>
      </c>
      <c r="BH90" s="20" t="s">
        <v>193</v>
      </c>
      <c r="BI90" s="20">
        <v>50</v>
      </c>
      <c r="BJ90" s="20">
        <v>59.25</v>
      </c>
      <c r="BK90" s="20">
        <v>27.5</v>
      </c>
      <c r="BL90" s="20">
        <v>540.1318359375</v>
      </c>
      <c r="BM90" s="20">
        <v>9.52</v>
      </c>
      <c r="BN90" s="20">
        <v>1214.53</v>
      </c>
      <c r="BO90" s="20">
        <v>224.2</v>
      </c>
      <c r="BP90" s="20">
        <v>3335.6</v>
      </c>
      <c r="BQ90" s="20">
        <v>1739</v>
      </c>
      <c r="BR90" s="20">
        <v>285.5</v>
      </c>
      <c r="BS90" s="20">
        <v>35.130000000000003</v>
      </c>
      <c r="BT90" s="20">
        <v>100</v>
      </c>
      <c r="BU90" s="20">
        <v>1.2929999999999999</v>
      </c>
    </row>
    <row r="91" spans="1:73" x14ac:dyDescent="0.4">
      <c r="A91" s="16" t="s">
        <v>277</v>
      </c>
      <c r="B91" s="16">
        <f t="shared" si="1"/>
        <v>1967</v>
      </c>
      <c r="C91" s="17">
        <v>1.33</v>
      </c>
      <c r="D91" s="17">
        <v>1.33</v>
      </c>
      <c r="E91" s="17">
        <v>1.33</v>
      </c>
      <c r="F91" s="17" t="s">
        <v>192</v>
      </c>
      <c r="G91" s="17" t="s">
        <v>192</v>
      </c>
      <c r="H91" s="17" t="s">
        <v>192</v>
      </c>
      <c r="I91" s="17">
        <v>0.16</v>
      </c>
      <c r="J91" s="17">
        <v>0.45664737628000002</v>
      </c>
      <c r="K91" s="17" t="s">
        <v>192</v>
      </c>
      <c r="L91" s="17" t="s">
        <v>192</v>
      </c>
      <c r="M91" s="17">
        <v>0.57389999999999997</v>
      </c>
      <c r="N91" s="17">
        <v>0.85009999999999997</v>
      </c>
      <c r="O91" s="17">
        <v>0.70568260000000005</v>
      </c>
      <c r="P91" s="17">
        <v>0.84019999999999995</v>
      </c>
      <c r="Q91" s="17">
        <v>0.73080069999999997</v>
      </c>
      <c r="R91" s="17">
        <v>0.79866669999999995</v>
      </c>
      <c r="S91" s="17">
        <v>0.99119959999999996</v>
      </c>
      <c r="T91" s="17">
        <v>310</v>
      </c>
      <c r="U91" s="17" t="s">
        <v>192</v>
      </c>
      <c r="V91" s="17" t="s">
        <v>192</v>
      </c>
      <c r="W91" s="17">
        <v>303.41000000000003</v>
      </c>
      <c r="X91" s="17">
        <v>234.24</v>
      </c>
      <c r="Y91" s="17" t="s">
        <v>192</v>
      </c>
      <c r="Z91" s="17">
        <v>117.4</v>
      </c>
      <c r="AA91" s="17">
        <v>231</v>
      </c>
      <c r="AB91" s="17">
        <v>104.6</v>
      </c>
      <c r="AC91" s="17" t="s">
        <v>192</v>
      </c>
      <c r="AD91" s="17" t="s">
        <v>192</v>
      </c>
      <c r="AE91" s="17">
        <v>27.30459229629</v>
      </c>
      <c r="AF91" s="17">
        <v>60.23</v>
      </c>
      <c r="AG91" s="17">
        <v>52.91</v>
      </c>
      <c r="AH91" s="17">
        <v>142.27000000000001</v>
      </c>
      <c r="AI91" s="17" t="s">
        <v>192</v>
      </c>
      <c r="AJ91" s="17" t="s">
        <v>192</v>
      </c>
      <c r="AK91" s="17" t="s">
        <v>192</v>
      </c>
      <c r="AL91" s="17" t="s">
        <v>192</v>
      </c>
      <c r="AM91" s="17">
        <v>67.239999999999995</v>
      </c>
      <c r="AN91" s="17" t="s">
        <v>192</v>
      </c>
      <c r="AO91" s="17">
        <v>0.157</v>
      </c>
      <c r="AP91" s="17">
        <v>0.1764</v>
      </c>
      <c r="AQ91" s="17">
        <v>1.0783</v>
      </c>
      <c r="AR91" s="17">
        <v>0.36904401261999997</v>
      </c>
      <c r="AS91" s="17" t="s">
        <v>192</v>
      </c>
      <c r="AT91" s="17">
        <v>2.2928047999999999</v>
      </c>
      <c r="AU91" s="17">
        <v>0.12941119400000001</v>
      </c>
      <c r="AV91" s="17">
        <v>0.14330029999999999</v>
      </c>
      <c r="AW91" s="17">
        <v>2.87E-2</v>
      </c>
      <c r="AX91" s="17">
        <v>1299.43</v>
      </c>
      <c r="AY91" s="17" t="s">
        <v>192</v>
      </c>
      <c r="AZ91" s="17">
        <v>36.94</v>
      </c>
      <c r="BA91" s="17" t="s">
        <v>192</v>
      </c>
      <c r="BB91" s="17">
        <v>161.36281156287001</v>
      </c>
      <c r="BC91" s="17" t="s">
        <v>192</v>
      </c>
      <c r="BD91" s="17">
        <v>0.64490000000000003</v>
      </c>
      <c r="BE91" s="17" t="s">
        <v>192</v>
      </c>
      <c r="BF91" s="17">
        <v>0.4264</v>
      </c>
      <c r="BG91" s="17">
        <v>12</v>
      </c>
      <c r="BH91" s="17">
        <v>68.5</v>
      </c>
      <c r="BI91" s="17">
        <v>46.5</v>
      </c>
      <c r="BJ91" s="17">
        <v>49.25</v>
      </c>
      <c r="BK91" s="17">
        <v>25.5</v>
      </c>
      <c r="BL91" s="17">
        <v>540.1318359375</v>
      </c>
      <c r="BM91" s="17">
        <v>8.86</v>
      </c>
      <c r="BN91" s="17">
        <v>1243.8499999999999</v>
      </c>
      <c r="BO91" s="17">
        <v>220.2</v>
      </c>
      <c r="BP91" s="17">
        <v>3302.5</v>
      </c>
      <c r="BQ91" s="17">
        <v>1935.7</v>
      </c>
      <c r="BR91" s="17">
        <v>279.5</v>
      </c>
      <c r="BS91" s="17">
        <v>34.950000000000003</v>
      </c>
      <c r="BT91" s="17">
        <v>102.93</v>
      </c>
      <c r="BU91" s="17">
        <v>1.2929999999999999</v>
      </c>
    </row>
    <row r="92" spans="1:73" x14ac:dyDescent="0.4">
      <c r="A92" s="18" t="s">
        <v>278</v>
      </c>
      <c r="B92" s="16">
        <f t="shared" si="1"/>
        <v>1967</v>
      </c>
      <c r="C92" s="20">
        <v>1.33</v>
      </c>
      <c r="D92" s="20">
        <v>1.33</v>
      </c>
      <c r="E92" s="20">
        <v>1.33</v>
      </c>
      <c r="F92" s="20" t="s">
        <v>192</v>
      </c>
      <c r="G92" s="20" t="s">
        <v>192</v>
      </c>
      <c r="H92" s="20" t="s">
        <v>192</v>
      </c>
      <c r="I92" s="20">
        <v>0.16</v>
      </c>
      <c r="J92" s="20">
        <v>0.45664737628000002</v>
      </c>
      <c r="K92" s="20" t="s">
        <v>192</v>
      </c>
      <c r="L92" s="20" t="s">
        <v>192</v>
      </c>
      <c r="M92" s="20">
        <v>0.60780000000000001</v>
      </c>
      <c r="N92" s="20">
        <v>0.84409999999999996</v>
      </c>
      <c r="O92" s="20">
        <v>0.72861010000000004</v>
      </c>
      <c r="P92" s="20">
        <v>0.84019999999999995</v>
      </c>
      <c r="Q92" s="20">
        <v>0.73080069999999997</v>
      </c>
      <c r="R92" s="20">
        <v>0.79866669999999995</v>
      </c>
      <c r="S92" s="20">
        <v>0.99119959999999996</v>
      </c>
      <c r="T92" s="20">
        <v>316.89999999999998</v>
      </c>
      <c r="U92" s="20" t="s">
        <v>192</v>
      </c>
      <c r="V92" s="20" t="s">
        <v>192</v>
      </c>
      <c r="W92" s="20">
        <v>297.07</v>
      </c>
      <c r="X92" s="20">
        <v>230.66</v>
      </c>
      <c r="Y92" s="20" t="s">
        <v>192</v>
      </c>
      <c r="Z92" s="20">
        <v>116.84</v>
      </c>
      <c r="AA92" s="20">
        <v>225</v>
      </c>
      <c r="AB92" s="20">
        <v>101.3</v>
      </c>
      <c r="AC92" s="20" t="s">
        <v>192</v>
      </c>
      <c r="AD92" s="20" t="s">
        <v>192</v>
      </c>
      <c r="AE92" s="20">
        <v>27.300211619540001</v>
      </c>
      <c r="AF92" s="20">
        <v>59.05</v>
      </c>
      <c r="AG92" s="20">
        <v>52.91</v>
      </c>
      <c r="AH92" s="20">
        <v>151.44999999999999</v>
      </c>
      <c r="AI92" s="20" t="s">
        <v>192</v>
      </c>
      <c r="AJ92" s="20" t="s">
        <v>192</v>
      </c>
      <c r="AK92" s="20" t="s">
        <v>192</v>
      </c>
      <c r="AL92" s="20" t="s">
        <v>192</v>
      </c>
      <c r="AM92" s="20">
        <v>67.98</v>
      </c>
      <c r="AN92" s="20" t="s">
        <v>192</v>
      </c>
      <c r="AO92" s="20">
        <v>0.14299999999999999</v>
      </c>
      <c r="AP92" s="20">
        <v>0.1474</v>
      </c>
      <c r="AQ92" s="20">
        <v>1.0642</v>
      </c>
      <c r="AR92" s="20">
        <v>0.36926172679000002</v>
      </c>
      <c r="AS92" s="20" t="s">
        <v>192</v>
      </c>
      <c r="AT92" s="20">
        <v>2.2928047999999999</v>
      </c>
      <c r="AU92" s="20">
        <v>0.12941119400000001</v>
      </c>
      <c r="AV92" s="20">
        <v>0.14550492000000001</v>
      </c>
      <c r="AW92" s="20">
        <v>3.6999999999999998E-2</v>
      </c>
      <c r="AX92" s="20">
        <v>1299.43</v>
      </c>
      <c r="AY92" s="20" t="s">
        <v>192</v>
      </c>
      <c r="AZ92" s="20">
        <v>37.5</v>
      </c>
      <c r="BA92" s="20" t="s">
        <v>192</v>
      </c>
      <c r="BB92" s="20">
        <v>162.67919539459999</v>
      </c>
      <c r="BC92" s="20" t="s">
        <v>192</v>
      </c>
      <c r="BD92" s="20">
        <v>0.65959999999999996</v>
      </c>
      <c r="BE92" s="20" t="s">
        <v>192</v>
      </c>
      <c r="BF92" s="20">
        <v>0.40849999999999997</v>
      </c>
      <c r="BG92" s="20">
        <v>12</v>
      </c>
      <c r="BH92" s="20">
        <v>68.5</v>
      </c>
      <c r="BI92" s="20">
        <v>46.5</v>
      </c>
      <c r="BJ92" s="20">
        <v>49.25</v>
      </c>
      <c r="BK92" s="20">
        <v>25.5</v>
      </c>
      <c r="BL92" s="20">
        <v>540.1318359375</v>
      </c>
      <c r="BM92" s="20">
        <v>8.86</v>
      </c>
      <c r="BN92" s="20">
        <v>1220.48</v>
      </c>
      <c r="BO92" s="20">
        <v>221.8</v>
      </c>
      <c r="BP92" s="20">
        <v>3309.1</v>
      </c>
      <c r="BQ92" s="20">
        <v>1935.7</v>
      </c>
      <c r="BR92" s="20">
        <v>282.2</v>
      </c>
      <c r="BS92" s="20">
        <v>34.950000000000003</v>
      </c>
      <c r="BT92" s="20">
        <v>110.5</v>
      </c>
      <c r="BU92" s="20">
        <v>1.2929999999999999</v>
      </c>
    </row>
    <row r="93" spans="1:73" x14ac:dyDescent="0.4">
      <c r="A93" s="16" t="s">
        <v>279</v>
      </c>
      <c r="B93" s="16">
        <f t="shared" si="1"/>
        <v>1967</v>
      </c>
      <c r="C93" s="17">
        <v>1.33</v>
      </c>
      <c r="D93" s="17">
        <v>1.33</v>
      </c>
      <c r="E93" s="17">
        <v>1.33</v>
      </c>
      <c r="F93" s="17" t="s">
        <v>192</v>
      </c>
      <c r="G93" s="17" t="s">
        <v>192</v>
      </c>
      <c r="H93" s="17" t="s">
        <v>192</v>
      </c>
      <c r="I93" s="17">
        <v>0.16</v>
      </c>
      <c r="J93" s="17">
        <v>0.45664737628000002</v>
      </c>
      <c r="K93" s="17" t="s">
        <v>192</v>
      </c>
      <c r="L93" s="17" t="s">
        <v>192</v>
      </c>
      <c r="M93" s="17">
        <v>0.59519999999999995</v>
      </c>
      <c r="N93" s="17">
        <v>0.82279999999999998</v>
      </c>
      <c r="O93" s="17">
        <v>0.7257441</v>
      </c>
      <c r="P93" s="17">
        <v>0.84019999999999995</v>
      </c>
      <c r="Q93" s="17">
        <v>0.73080069999999997</v>
      </c>
      <c r="R93" s="17">
        <v>0.79866669999999995</v>
      </c>
      <c r="S93" s="17">
        <v>0.99119959999999996</v>
      </c>
      <c r="T93" s="17">
        <v>314.2</v>
      </c>
      <c r="U93" s="17" t="s">
        <v>192</v>
      </c>
      <c r="V93" s="17" t="s">
        <v>192</v>
      </c>
      <c r="W93" s="17">
        <v>300.64999999999998</v>
      </c>
      <c r="X93" s="17">
        <v>223.22</v>
      </c>
      <c r="Y93" s="17" t="s">
        <v>192</v>
      </c>
      <c r="Z93" s="17">
        <v>115.74</v>
      </c>
      <c r="AA93" s="17">
        <v>231</v>
      </c>
      <c r="AB93" s="17">
        <v>98</v>
      </c>
      <c r="AC93" s="17" t="s">
        <v>192</v>
      </c>
      <c r="AD93" s="17" t="s">
        <v>192</v>
      </c>
      <c r="AE93" s="17">
        <v>27.68090394903</v>
      </c>
      <c r="AF93" s="17">
        <v>59.05</v>
      </c>
      <c r="AG93" s="17">
        <v>54.89</v>
      </c>
      <c r="AH93" s="17">
        <v>163.53</v>
      </c>
      <c r="AI93" s="17" t="s">
        <v>192</v>
      </c>
      <c r="AJ93" s="17" t="s">
        <v>192</v>
      </c>
      <c r="AK93" s="17" t="s">
        <v>192</v>
      </c>
      <c r="AL93" s="17" t="s">
        <v>192</v>
      </c>
      <c r="AM93" s="17">
        <v>69.81</v>
      </c>
      <c r="AN93" s="17" t="s">
        <v>192</v>
      </c>
      <c r="AO93" s="17">
        <v>0.16200000000000001</v>
      </c>
      <c r="AP93" s="17">
        <v>0.15920000000000001</v>
      </c>
      <c r="AQ93" s="17">
        <v>1.0448</v>
      </c>
      <c r="AR93" s="17">
        <v>0.36946279927999998</v>
      </c>
      <c r="AS93" s="17" t="s">
        <v>192</v>
      </c>
      <c r="AT93" s="17">
        <v>2.2928047999999999</v>
      </c>
      <c r="AU93" s="17">
        <v>0.12941119400000001</v>
      </c>
      <c r="AV93" s="17">
        <v>0.14550492000000001</v>
      </c>
      <c r="AW93" s="17">
        <v>3.4599999999999999E-2</v>
      </c>
      <c r="AX93" s="17">
        <v>1299.43</v>
      </c>
      <c r="AY93" s="17" t="s">
        <v>192</v>
      </c>
      <c r="AZ93" s="17">
        <v>38.33</v>
      </c>
      <c r="BA93" s="17" t="s">
        <v>192</v>
      </c>
      <c r="BB93" s="17">
        <v>164.61374432967</v>
      </c>
      <c r="BC93" s="17" t="s">
        <v>192</v>
      </c>
      <c r="BD93" s="17">
        <v>0.66359999999999997</v>
      </c>
      <c r="BE93" s="17" t="s">
        <v>192</v>
      </c>
      <c r="BF93" s="17">
        <v>0.4083</v>
      </c>
      <c r="BG93" s="17">
        <v>12</v>
      </c>
      <c r="BH93" s="17">
        <v>68.5</v>
      </c>
      <c r="BI93" s="17">
        <v>46.5</v>
      </c>
      <c r="BJ93" s="17">
        <v>49.25</v>
      </c>
      <c r="BK93" s="17">
        <v>25.5</v>
      </c>
      <c r="BL93" s="17">
        <v>540.1318359375</v>
      </c>
      <c r="BM93" s="17">
        <v>8.86</v>
      </c>
      <c r="BN93" s="17">
        <v>1098.3399999999999</v>
      </c>
      <c r="BO93" s="17">
        <v>228.4</v>
      </c>
      <c r="BP93" s="17">
        <v>3318</v>
      </c>
      <c r="BQ93" s="17">
        <v>1935.7</v>
      </c>
      <c r="BR93" s="17">
        <v>279.3</v>
      </c>
      <c r="BS93" s="17">
        <v>34.950000000000003</v>
      </c>
      <c r="BT93" s="17">
        <v>110.5</v>
      </c>
      <c r="BU93" s="17">
        <v>1.2929999999999999</v>
      </c>
    </row>
    <row r="94" spans="1:73" x14ac:dyDescent="0.4">
      <c r="A94" s="18" t="s">
        <v>280</v>
      </c>
      <c r="B94" s="16">
        <f t="shared" si="1"/>
        <v>1967</v>
      </c>
      <c r="C94" s="20">
        <v>1.33</v>
      </c>
      <c r="D94" s="20">
        <v>1.33</v>
      </c>
      <c r="E94" s="20">
        <v>1.33</v>
      </c>
      <c r="F94" s="20" t="s">
        <v>192</v>
      </c>
      <c r="G94" s="20" t="s">
        <v>192</v>
      </c>
      <c r="H94" s="20" t="s">
        <v>192</v>
      </c>
      <c r="I94" s="20">
        <v>0.16</v>
      </c>
      <c r="J94" s="20">
        <v>0.45664737628000002</v>
      </c>
      <c r="K94" s="20" t="s">
        <v>192</v>
      </c>
      <c r="L94" s="20" t="s">
        <v>192</v>
      </c>
      <c r="M94" s="20">
        <v>0.57540000000000002</v>
      </c>
      <c r="N94" s="20">
        <v>0.8508</v>
      </c>
      <c r="O94" s="20">
        <v>0.74712840000000003</v>
      </c>
      <c r="P94" s="20">
        <v>0.84019999999999995</v>
      </c>
      <c r="Q94" s="20">
        <v>0.73080069999999997</v>
      </c>
      <c r="R94" s="20">
        <v>0.79866669999999995</v>
      </c>
      <c r="S94" s="20">
        <v>0.99119959999999996</v>
      </c>
      <c r="T94" s="20">
        <v>305.10000000000002</v>
      </c>
      <c r="U94" s="20" t="s">
        <v>192</v>
      </c>
      <c r="V94" s="20" t="s">
        <v>192</v>
      </c>
      <c r="W94" s="20">
        <v>292.39</v>
      </c>
      <c r="X94" s="20">
        <v>223.22</v>
      </c>
      <c r="Y94" s="20" t="s">
        <v>192</v>
      </c>
      <c r="Z94" s="20">
        <v>116.29</v>
      </c>
      <c r="AA94" s="20">
        <v>227</v>
      </c>
      <c r="AB94" s="20">
        <v>95.8</v>
      </c>
      <c r="AC94" s="20" t="s">
        <v>192</v>
      </c>
      <c r="AD94" s="20" t="s">
        <v>192</v>
      </c>
      <c r="AE94" s="20">
        <v>27.266413170269999</v>
      </c>
      <c r="AF94" s="20">
        <v>57.87</v>
      </c>
      <c r="AG94" s="20">
        <v>54.23</v>
      </c>
      <c r="AH94" s="20">
        <v>168.53</v>
      </c>
      <c r="AI94" s="20" t="s">
        <v>192</v>
      </c>
      <c r="AJ94" s="20" t="s">
        <v>192</v>
      </c>
      <c r="AK94" s="20" t="s">
        <v>192</v>
      </c>
      <c r="AL94" s="20" t="s">
        <v>192</v>
      </c>
      <c r="AM94" s="20">
        <v>68.34</v>
      </c>
      <c r="AN94" s="20" t="s">
        <v>192</v>
      </c>
      <c r="AO94" s="20">
        <v>0.16400000000000001</v>
      </c>
      <c r="AP94" s="20">
        <v>0.157</v>
      </c>
      <c r="AQ94" s="20">
        <v>1.0569</v>
      </c>
      <c r="AR94" s="20">
        <v>0.36982858624999998</v>
      </c>
      <c r="AS94" s="20" t="s">
        <v>192</v>
      </c>
      <c r="AT94" s="20">
        <v>2.2928047999999999</v>
      </c>
      <c r="AU94" s="20">
        <v>0.12941119400000001</v>
      </c>
      <c r="AV94" s="20">
        <v>0.14550492000000001</v>
      </c>
      <c r="AW94" s="20">
        <v>4.5199999999999997E-2</v>
      </c>
      <c r="AX94" s="20">
        <v>1299.43</v>
      </c>
      <c r="AY94" s="20" t="s">
        <v>192</v>
      </c>
      <c r="AZ94" s="20">
        <v>38.33</v>
      </c>
      <c r="BA94" s="20" t="s">
        <v>192</v>
      </c>
      <c r="BB94" s="20">
        <v>164.61374432967</v>
      </c>
      <c r="BC94" s="20" t="s">
        <v>192</v>
      </c>
      <c r="BD94" s="20">
        <v>0.66139999999999999</v>
      </c>
      <c r="BE94" s="20" t="s">
        <v>192</v>
      </c>
      <c r="BF94" s="20">
        <v>0.41139999999999999</v>
      </c>
      <c r="BG94" s="20">
        <v>12</v>
      </c>
      <c r="BH94" s="20">
        <v>68.5</v>
      </c>
      <c r="BI94" s="20">
        <v>46.5</v>
      </c>
      <c r="BJ94" s="20">
        <v>49.25</v>
      </c>
      <c r="BK94" s="20">
        <v>25.5</v>
      </c>
      <c r="BL94" s="20">
        <v>540.1318359375</v>
      </c>
      <c r="BM94" s="20">
        <v>8.86</v>
      </c>
      <c r="BN94" s="20">
        <v>994.72</v>
      </c>
      <c r="BO94" s="20">
        <v>226.6</v>
      </c>
      <c r="BP94" s="20">
        <v>3351</v>
      </c>
      <c r="BQ94" s="20">
        <v>1935.7</v>
      </c>
      <c r="BR94" s="20">
        <v>272.10000000000002</v>
      </c>
      <c r="BS94" s="20">
        <v>34.950000000000003</v>
      </c>
      <c r="BT94" s="20">
        <v>110.5</v>
      </c>
      <c r="BU94" s="20">
        <v>1.2929999999999999</v>
      </c>
    </row>
    <row r="95" spans="1:73" x14ac:dyDescent="0.4">
      <c r="A95" s="16" t="s">
        <v>281</v>
      </c>
      <c r="B95" s="16">
        <f t="shared" si="1"/>
        <v>1967</v>
      </c>
      <c r="C95" s="17">
        <v>1.33</v>
      </c>
      <c r="D95" s="17">
        <v>1.33</v>
      </c>
      <c r="E95" s="17">
        <v>1.33</v>
      </c>
      <c r="F95" s="17" t="s">
        <v>192</v>
      </c>
      <c r="G95" s="17" t="s">
        <v>192</v>
      </c>
      <c r="H95" s="17" t="s">
        <v>192</v>
      </c>
      <c r="I95" s="17">
        <v>0.16</v>
      </c>
      <c r="J95" s="17">
        <v>0.45664737628000002</v>
      </c>
      <c r="K95" s="17" t="s">
        <v>192</v>
      </c>
      <c r="L95" s="17" t="s">
        <v>192</v>
      </c>
      <c r="M95" s="17">
        <v>0.56879999999999997</v>
      </c>
      <c r="N95" s="17">
        <v>0.8891</v>
      </c>
      <c r="O95" s="17">
        <v>0.77027650000000003</v>
      </c>
      <c r="P95" s="17">
        <v>0.84019999999999995</v>
      </c>
      <c r="Q95" s="17">
        <v>0.73080069999999997</v>
      </c>
      <c r="R95" s="17">
        <v>0.79866669999999995</v>
      </c>
      <c r="S95" s="17">
        <v>0.99119959999999996</v>
      </c>
      <c r="T95" s="17">
        <v>283.8</v>
      </c>
      <c r="U95" s="17" t="s">
        <v>192</v>
      </c>
      <c r="V95" s="17" t="s">
        <v>192</v>
      </c>
      <c r="W95" s="17">
        <v>288.8</v>
      </c>
      <c r="X95" s="17">
        <v>223.77</v>
      </c>
      <c r="Y95" s="17" t="s">
        <v>192</v>
      </c>
      <c r="Z95" s="17">
        <v>116.29</v>
      </c>
      <c r="AA95" s="17">
        <v>224</v>
      </c>
      <c r="AB95" s="17">
        <v>94.7</v>
      </c>
      <c r="AC95" s="17" t="s">
        <v>192</v>
      </c>
      <c r="AD95" s="17" t="s">
        <v>192</v>
      </c>
      <c r="AE95" s="17">
        <v>27.182174198889999</v>
      </c>
      <c r="AF95" s="17">
        <v>57.08</v>
      </c>
      <c r="AG95" s="17">
        <v>54.45</v>
      </c>
      <c r="AH95" s="17">
        <v>175.8</v>
      </c>
      <c r="AI95" s="17" t="s">
        <v>192</v>
      </c>
      <c r="AJ95" s="17" t="s">
        <v>192</v>
      </c>
      <c r="AK95" s="17" t="s">
        <v>192</v>
      </c>
      <c r="AL95" s="17" t="s">
        <v>192</v>
      </c>
      <c r="AM95" s="17">
        <v>68.34</v>
      </c>
      <c r="AN95" s="17" t="s">
        <v>192</v>
      </c>
      <c r="AO95" s="17">
        <v>0.14990000000000001</v>
      </c>
      <c r="AP95" s="17">
        <v>0.1474</v>
      </c>
      <c r="AQ95" s="17">
        <v>1.0350999999999999</v>
      </c>
      <c r="AR95" s="17">
        <v>0.37037132382999999</v>
      </c>
      <c r="AS95" s="17" t="s">
        <v>192</v>
      </c>
      <c r="AT95" s="17">
        <v>2.2928047999999999</v>
      </c>
      <c r="AU95" s="17">
        <v>0.12941119400000001</v>
      </c>
      <c r="AV95" s="17">
        <v>0.14770954</v>
      </c>
      <c r="AW95" s="17">
        <v>5.6000000000000001E-2</v>
      </c>
      <c r="AX95" s="17">
        <v>1299.43</v>
      </c>
      <c r="AY95" s="17" t="s">
        <v>192</v>
      </c>
      <c r="AZ95" s="17">
        <v>38.89</v>
      </c>
      <c r="BA95" s="17" t="s">
        <v>192</v>
      </c>
      <c r="BB95" s="17">
        <v>165.90811172856999</v>
      </c>
      <c r="BC95" s="17" t="s">
        <v>192</v>
      </c>
      <c r="BD95" s="17">
        <v>0.66139999999999999</v>
      </c>
      <c r="BE95" s="17" t="s">
        <v>192</v>
      </c>
      <c r="BF95" s="17">
        <v>0.40389999999999998</v>
      </c>
      <c r="BG95" s="17">
        <v>12</v>
      </c>
      <c r="BH95" s="17">
        <v>68.5</v>
      </c>
      <c r="BI95" s="17">
        <v>46.5</v>
      </c>
      <c r="BJ95" s="17">
        <v>49.25</v>
      </c>
      <c r="BK95" s="17">
        <v>25.5</v>
      </c>
      <c r="BL95" s="17">
        <v>540.1318359375</v>
      </c>
      <c r="BM95" s="17">
        <v>8.86</v>
      </c>
      <c r="BN95" s="17">
        <v>1036.17</v>
      </c>
      <c r="BO95" s="17">
        <v>226.2</v>
      </c>
      <c r="BP95" s="17">
        <v>3357.6</v>
      </c>
      <c r="BQ95" s="17">
        <v>1935.7</v>
      </c>
      <c r="BR95" s="17">
        <v>275.10000000000002</v>
      </c>
      <c r="BS95" s="17">
        <v>34.950000000000003</v>
      </c>
      <c r="BT95" s="17">
        <v>110.5</v>
      </c>
      <c r="BU95" s="17">
        <v>1.2959000000000001</v>
      </c>
    </row>
    <row r="96" spans="1:73" x14ac:dyDescent="0.4">
      <c r="A96" s="18" t="s">
        <v>282</v>
      </c>
      <c r="B96" s="16">
        <f t="shared" si="1"/>
        <v>1967</v>
      </c>
      <c r="C96" s="20">
        <v>1.33</v>
      </c>
      <c r="D96" s="20">
        <v>1.33</v>
      </c>
      <c r="E96" s="20">
        <v>1.33</v>
      </c>
      <c r="F96" s="20" t="s">
        <v>192</v>
      </c>
      <c r="G96" s="20" t="s">
        <v>192</v>
      </c>
      <c r="H96" s="20" t="s">
        <v>192</v>
      </c>
      <c r="I96" s="20">
        <v>0.16</v>
      </c>
      <c r="J96" s="20">
        <v>0.45664737628000002</v>
      </c>
      <c r="K96" s="20" t="s">
        <v>192</v>
      </c>
      <c r="L96" s="20" t="s">
        <v>192</v>
      </c>
      <c r="M96" s="20">
        <v>0.57920000000000005</v>
      </c>
      <c r="N96" s="20">
        <v>0.90920000000000001</v>
      </c>
      <c r="O96" s="20">
        <v>0.78240160000000003</v>
      </c>
      <c r="P96" s="20">
        <v>0.84019999999999995</v>
      </c>
      <c r="Q96" s="20">
        <v>0.73080069999999997</v>
      </c>
      <c r="R96" s="20">
        <v>0.79866669999999995</v>
      </c>
      <c r="S96" s="20">
        <v>0.99119959999999996</v>
      </c>
      <c r="T96" s="20">
        <v>319.7</v>
      </c>
      <c r="U96" s="20" t="s">
        <v>192</v>
      </c>
      <c r="V96" s="20" t="s">
        <v>192</v>
      </c>
      <c r="W96" s="20">
        <v>293.76</v>
      </c>
      <c r="X96" s="20">
        <v>229.28</v>
      </c>
      <c r="Y96" s="20" t="s">
        <v>192</v>
      </c>
      <c r="Z96" s="20">
        <v>117.4</v>
      </c>
      <c r="AA96" s="20">
        <v>226</v>
      </c>
      <c r="AB96" s="20">
        <v>98.9</v>
      </c>
      <c r="AC96" s="20" t="s">
        <v>192</v>
      </c>
      <c r="AD96" s="20" t="s">
        <v>192</v>
      </c>
      <c r="AE96" s="20">
        <v>26.890272563949999</v>
      </c>
      <c r="AF96" s="20">
        <v>57.08</v>
      </c>
      <c r="AG96" s="20">
        <v>52.91</v>
      </c>
      <c r="AH96" s="20">
        <v>184.54</v>
      </c>
      <c r="AI96" s="20" t="s">
        <v>192</v>
      </c>
      <c r="AJ96" s="20" t="s">
        <v>192</v>
      </c>
      <c r="AK96" s="20" t="s">
        <v>192</v>
      </c>
      <c r="AL96" s="20" t="s">
        <v>192</v>
      </c>
      <c r="AM96" s="20">
        <v>66.510000000000005</v>
      </c>
      <c r="AN96" s="20" t="s">
        <v>192</v>
      </c>
      <c r="AO96" s="20">
        <v>0.16089999999999999</v>
      </c>
      <c r="AP96" s="20">
        <v>0.159</v>
      </c>
      <c r="AQ96" s="20">
        <v>1.0362</v>
      </c>
      <c r="AR96" s="20">
        <v>0.37178706541000001</v>
      </c>
      <c r="AS96" s="20" t="s">
        <v>192</v>
      </c>
      <c r="AT96" s="20">
        <v>2.2928047999999999</v>
      </c>
      <c r="AU96" s="20">
        <v>0.12941119400000001</v>
      </c>
      <c r="AV96" s="20">
        <v>0.14770954</v>
      </c>
      <c r="AW96" s="20">
        <v>5.4699999999999999E-2</v>
      </c>
      <c r="AX96" s="20">
        <v>1299.43</v>
      </c>
      <c r="AY96" s="20" t="s">
        <v>192</v>
      </c>
      <c r="AZ96" s="20">
        <v>38.89</v>
      </c>
      <c r="BA96" s="20" t="s">
        <v>192</v>
      </c>
      <c r="BB96" s="20">
        <v>165.90811172856999</v>
      </c>
      <c r="BC96" s="20" t="s">
        <v>192</v>
      </c>
      <c r="BD96" s="20">
        <v>0.66669999999999996</v>
      </c>
      <c r="BE96" s="20" t="s">
        <v>192</v>
      </c>
      <c r="BF96" s="20">
        <v>0.41120000000000001</v>
      </c>
      <c r="BG96" s="20">
        <v>12</v>
      </c>
      <c r="BH96" s="20">
        <v>68.5</v>
      </c>
      <c r="BI96" s="20">
        <v>46.5</v>
      </c>
      <c r="BJ96" s="20">
        <v>49.25</v>
      </c>
      <c r="BK96" s="20">
        <v>25.5</v>
      </c>
      <c r="BL96" s="20">
        <v>540.1318359375</v>
      </c>
      <c r="BM96" s="20">
        <v>8.86</v>
      </c>
      <c r="BN96" s="20">
        <v>1015.22</v>
      </c>
      <c r="BO96" s="20">
        <v>228.2</v>
      </c>
      <c r="BP96" s="20">
        <v>3366.5</v>
      </c>
      <c r="BQ96" s="20">
        <v>1935.7</v>
      </c>
      <c r="BR96" s="20">
        <v>274.3</v>
      </c>
      <c r="BS96" s="20">
        <v>34.950000000000003</v>
      </c>
      <c r="BT96" s="20">
        <v>110.5</v>
      </c>
      <c r="BU96" s="20">
        <v>1.3009999999999999</v>
      </c>
    </row>
    <row r="97" spans="1:73" x14ac:dyDescent="0.4">
      <c r="A97" s="16" t="s">
        <v>283</v>
      </c>
      <c r="B97" s="16">
        <f t="shared" si="1"/>
        <v>1967</v>
      </c>
      <c r="C97" s="17">
        <v>1.33</v>
      </c>
      <c r="D97" s="17">
        <v>1.33</v>
      </c>
      <c r="E97" s="17">
        <v>1.33</v>
      </c>
      <c r="F97" s="17" t="s">
        <v>192</v>
      </c>
      <c r="G97" s="17" t="s">
        <v>192</v>
      </c>
      <c r="H97" s="17" t="s">
        <v>192</v>
      </c>
      <c r="I97" s="17">
        <v>0.16</v>
      </c>
      <c r="J97" s="17">
        <v>0.45664737628000002</v>
      </c>
      <c r="K97" s="17" t="s">
        <v>192</v>
      </c>
      <c r="L97" s="17" t="s">
        <v>192</v>
      </c>
      <c r="M97" s="17">
        <v>0.56859999999999999</v>
      </c>
      <c r="N97" s="17">
        <v>0.90259999999999996</v>
      </c>
      <c r="O97" s="17">
        <v>0.74073520000000004</v>
      </c>
      <c r="P97" s="17">
        <v>0.84019999999999995</v>
      </c>
      <c r="Q97" s="17">
        <v>0.73080069999999997</v>
      </c>
      <c r="R97" s="17">
        <v>0.79866669999999995</v>
      </c>
      <c r="S97" s="17">
        <v>0.99119959999999996</v>
      </c>
      <c r="T97" s="17">
        <v>318.3</v>
      </c>
      <c r="U97" s="17" t="s">
        <v>192</v>
      </c>
      <c r="V97" s="17" t="s">
        <v>192</v>
      </c>
      <c r="W97" s="17">
        <v>294.58999999999997</v>
      </c>
      <c r="X97" s="17">
        <v>228.73</v>
      </c>
      <c r="Y97" s="17" t="s">
        <v>192</v>
      </c>
      <c r="Z97" s="17">
        <v>115.19</v>
      </c>
      <c r="AA97" s="17">
        <v>212</v>
      </c>
      <c r="AB97" s="17">
        <v>98.9</v>
      </c>
      <c r="AC97" s="17" t="s">
        <v>192</v>
      </c>
      <c r="AD97" s="17" t="s">
        <v>192</v>
      </c>
      <c r="AE97" s="17">
        <v>26.27104018448</v>
      </c>
      <c r="AF97" s="17">
        <v>55.12</v>
      </c>
      <c r="AG97" s="17">
        <v>52.03</v>
      </c>
      <c r="AH97" s="17">
        <v>206.24</v>
      </c>
      <c r="AI97" s="17" t="s">
        <v>192</v>
      </c>
      <c r="AJ97" s="17" t="s">
        <v>192</v>
      </c>
      <c r="AK97" s="17" t="s">
        <v>192</v>
      </c>
      <c r="AL97" s="17" t="s">
        <v>192</v>
      </c>
      <c r="AM97" s="17">
        <v>64.67</v>
      </c>
      <c r="AN97" s="17" t="s">
        <v>192</v>
      </c>
      <c r="AO97" s="17">
        <v>0.159</v>
      </c>
      <c r="AP97" s="17">
        <v>0.159</v>
      </c>
      <c r="AQ97" s="17">
        <v>1.0353000000000001</v>
      </c>
      <c r="AR97" s="17">
        <v>0.37251653689999997</v>
      </c>
      <c r="AS97" s="17" t="s">
        <v>192</v>
      </c>
      <c r="AT97" s="17">
        <v>2.2928047999999999</v>
      </c>
      <c r="AU97" s="17">
        <v>0.12941119400000001</v>
      </c>
      <c r="AV97" s="17">
        <v>0.14770954</v>
      </c>
      <c r="AW97" s="17">
        <v>3.6999999999999998E-2</v>
      </c>
      <c r="AX97" s="17">
        <v>1299.43</v>
      </c>
      <c r="AY97" s="17" t="s">
        <v>192</v>
      </c>
      <c r="AZ97" s="17">
        <v>38.89</v>
      </c>
      <c r="BA97" s="17" t="s">
        <v>192</v>
      </c>
      <c r="BB97" s="17">
        <v>165.90811172856999</v>
      </c>
      <c r="BC97" s="17" t="s">
        <v>192</v>
      </c>
      <c r="BD97" s="17">
        <v>0.66800000000000004</v>
      </c>
      <c r="BE97" s="17" t="s">
        <v>192</v>
      </c>
      <c r="BF97" s="17">
        <v>0.39879999999999999</v>
      </c>
      <c r="BG97" s="17">
        <v>12</v>
      </c>
      <c r="BH97" s="17">
        <v>68.5</v>
      </c>
      <c r="BI97" s="17">
        <v>43.5</v>
      </c>
      <c r="BJ97" s="17">
        <v>49.25</v>
      </c>
      <c r="BK97" s="17">
        <v>25.5</v>
      </c>
      <c r="BL97" s="17">
        <v>540.1318359375</v>
      </c>
      <c r="BM97" s="17">
        <v>8.86</v>
      </c>
      <c r="BN97" s="17">
        <v>997.37</v>
      </c>
      <c r="BO97" s="17">
        <v>231.3</v>
      </c>
      <c r="BP97" s="17">
        <v>3362</v>
      </c>
      <c r="BQ97" s="17">
        <v>1935.7</v>
      </c>
      <c r="BR97" s="17">
        <v>267.2</v>
      </c>
      <c r="BS97" s="17">
        <v>34.950000000000003</v>
      </c>
      <c r="BT97" s="17">
        <v>110.5</v>
      </c>
      <c r="BU97" s="17">
        <v>1.5929</v>
      </c>
    </row>
    <row r="98" spans="1:73" x14ac:dyDescent="0.4">
      <c r="A98" s="18" t="s">
        <v>284</v>
      </c>
      <c r="B98" s="16">
        <f t="shared" si="1"/>
        <v>1967</v>
      </c>
      <c r="C98" s="20">
        <v>1.33</v>
      </c>
      <c r="D98" s="20">
        <v>1.33</v>
      </c>
      <c r="E98" s="20">
        <v>1.33</v>
      </c>
      <c r="F98" s="20" t="s">
        <v>192</v>
      </c>
      <c r="G98" s="20" t="s">
        <v>192</v>
      </c>
      <c r="H98" s="20" t="s">
        <v>192</v>
      </c>
      <c r="I98" s="20">
        <v>0.16</v>
      </c>
      <c r="J98" s="20">
        <v>0.45664737628000002</v>
      </c>
      <c r="K98" s="20" t="s">
        <v>192</v>
      </c>
      <c r="L98" s="20" t="s">
        <v>192</v>
      </c>
      <c r="M98" s="20">
        <v>0.58550000000000002</v>
      </c>
      <c r="N98" s="20">
        <v>0.87609999999999999</v>
      </c>
      <c r="O98" s="20">
        <v>0.71758719999999998</v>
      </c>
      <c r="P98" s="20">
        <v>0.84019999999999995</v>
      </c>
      <c r="Q98" s="20">
        <v>0.73080069999999997</v>
      </c>
      <c r="R98" s="20">
        <v>0.79866669999999995</v>
      </c>
      <c r="S98" s="20">
        <v>0.99119959999999996</v>
      </c>
      <c r="T98" s="20">
        <v>310</v>
      </c>
      <c r="U98" s="20" t="s">
        <v>192</v>
      </c>
      <c r="V98" s="20" t="s">
        <v>192</v>
      </c>
      <c r="W98" s="20">
        <v>291.56</v>
      </c>
      <c r="X98" s="20">
        <v>228.73</v>
      </c>
      <c r="Y98" s="20" t="s">
        <v>192</v>
      </c>
      <c r="Z98" s="20">
        <v>111.13</v>
      </c>
      <c r="AA98" s="20">
        <v>210</v>
      </c>
      <c r="AB98" s="20">
        <v>98.9</v>
      </c>
      <c r="AC98" s="20" t="s">
        <v>192</v>
      </c>
      <c r="AD98" s="20" t="s">
        <v>192</v>
      </c>
      <c r="AE98" s="20">
        <v>25.648796559369998</v>
      </c>
      <c r="AF98" s="20">
        <v>51.97</v>
      </c>
      <c r="AG98" s="20">
        <v>50.26</v>
      </c>
      <c r="AH98" s="20">
        <v>207.22</v>
      </c>
      <c r="AI98" s="20" t="s">
        <v>192</v>
      </c>
      <c r="AJ98" s="20" t="s">
        <v>192</v>
      </c>
      <c r="AK98" s="20" t="s">
        <v>192</v>
      </c>
      <c r="AL98" s="20" t="s">
        <v>192</v>
      </c>
      <c r="AM98" s="20">
        <v>63.93</v>
      </c>
      <c r="AN98" s="20" t="s">
        <v>192</v>
      </c>
      <c r="AO98" s="20">
        <v>0.14990000000000001</v>
      </c>
      <c r="AP98" s="20">
        <v>0.159</v>
      </c>
      <c r="AQ98" s="20">
        <v>1.0285</v>
      </c>
      <c r="AR98" s="20">
        <v>0.37324743966000001</v>
      </c>
      <c r="AS98" s="20" t="s">
        <v>192</v>
      </c>
      <c r="AT98" s="20">
        <v>2.2928047999999999</v>
      </c>
      <c r="AU98" s="20">
        <v>0.12941119400000001</v>
      </c>
      <c r="AV98" s="20">
        <v>0.14770954</v>
      </c>
      <c r="AW98" s="20">
        <v>3.6200000000000003E-2</v>
      </c>
      <c r="AX98" s="20">
        <v>1299.43</v>
      </c>
      <c r="AY98" s="20" t="s">
        <v>192</v>
      </c>
      <c r="AZ98" s="20">
        <v>38.89</v>
      </c>
      <c r="BA98" s="20" t="s">
        <v>192</v>
      </c>
      <c r="BB98" s="20">
        <v>165.90811172856999</v>
      </c>
      <c r="BC98" s="20" t="s">
        <v>192</v>
      </c>
      <c r="BD98" s="20">
        <v>0.67749999999999999</v>
      </c>
      <c r="BE98" s="20" t="s">
        <v>192</v>
      </c>
      <c r="BF98" s="20">
        <v>0.37480000000000002</v>
      </c>
      <c r="BG98" s="20">
        <v>12</v>
      </c>
      <c r="BH98" s="20">
        <v>68.5</v>
      </c>
      <c r="BI98" s="20">
        <v>43.5</v>
      </c>
      <c r="BJ98" s="20">
        <v>49.25</v>
      </c>
      <c r="BK98" s="20">
        <v>25.5</v>
      </c>
      <c r="BL98" s="20">
        <v>540.1318359375</v>
      </c>
      <c r="BM98" s="20">
        <v>8.86</v>
      </c>
      <c r="BN98" s="20">
        <v>1044.55</v>
      </c>
      <c r="BO98" s="20">
        <v>232.3</v>
      </c>
      <c r="BP98" s="20">
        <v>3291.5</v>
      </c>
      <c r="BQ98" s="20">
        <v>1935.7</v>
      </c>
      <c r="BR98" s="20">
        <v>268.7</v>
      </c>
      <c r="BS98" s="20">
        <v>34.950000000000003</v>
      </c>
      <c r="BT98" s="20">
        <v>110.5</v>
      </c>
      <c r="BU98" s="20">
        <v>1.7498</v>
      </c>
    </row>
    <row r="99" spans="1:73" x14ac:dyDescent="0.4">
      <c r="A99" s="16" t="s">
        <v>285</v>
      </c>
      <c r="B99" s="16">
        <f t="shared" si="1"/>
        <v>1967</v>
      </c>
      <c r="C99" s="17">
        <v>1.33</v>
      </c>
      <c r="D99" s="17">
        <v>1.33</v>
      </c>
      <c r="E99" s="17">
        <v>1.33</v>
      </c>
      <c r="F99" s="17" t="s">
        <v>192</v>
      </c>
      <c r="G99" s="17" t="s">
        <v>192</v>
      </c>
      <c r="H99" s="17" t="s">
        <v>192</v>
      </c>
      <c r="I99" s="17">
        <v>0.16</v>
      </c>
      <c r="J99" s="17">
        <v>0.45664737628000002</v>
      </c>
      <c r="K99" s="17" t="s">
        <v>192</v>
      </c>
      <c r="L99" s="17" t="s">
        <v>192</v>
      </c>
      <c r="M99" s="17">
        <v>0.62390000000000001</v>
      </c>
      <c r="N99" s="17">
        <v>0.86070000000000002</v>
      </c>
      <c r="O99" s="17">
        <v>0.72398050000000003</v>
      </c>
      <c r="P99" s="17">
        <v>0.84019999999999995</v>
      </c>
      <c r="Q99" s="17">
        <v>0.73080069999999997</v>
      </c>
      <c r="R99" s="17">
        <v>0.79866669999999995</v>
      </c>
      <c r="S99" s="17">
        <v>0.99119959999999996</v>
      </c>
      <c r="T99" s="17">
        <v>324.89999999999998</v>
      </c>
      <c r="U99" s="17" t="s">
        <v>192</v>
      </c>
      <c r="V99" s="17" t="s">
        <v>192</v>
      </c>
      <c r="W99" s="17">
        <v>275.3</v>
      </c>
      <c r="X99" s="17">
        <v>225.15</v>
      </c>
      <c r="Y99" s="17" t="s">
        <v>192</v>
      </c>
      <c r="Z99" s="17">
        <v>111.06</v>
      </c>
      <c r="AA99" s="17">
        <v>206</v>
      </c>
      <c r="AB99" s="17">
        <v>98.9</v>
      </c>
      <c r="AC99" s="17" t="s">
        <v>192</v>
      </c>
      <c r="AD99" s="17" t="s">
        <v>192</v>
      </c>
      <c r="AE99" s="17">
        <v>25.078624937979999</v>
      </c>
      <c r="AF99" s="17">
        <v>49.21</v>
      </c>
      <c r="AG99" s="17">
        <v>49.6</v>
      </c>
      <c r="AH99" s="17">
        <v>221.64</v>
      </c>
      <c r="AI99" s="17" t="s">
        <v>192</v>
      </c>
      <c r="AJ99" s="17" t="s">
        <v>192</v>
      </c>
      <c r="AK99" s="17" t="s">
        <v>192</v>
      </c>
      <c r="AL99" s="17" t="s">
        <v>192</v>
      </c>
      <c r="AM99" s="17">
        <v>63.2</v>
      </c>
      <c r="AN99" s="17" t="s">
        <v>192</v>
      </c>
      <c r="AO99" s="17">
        <v>0.1799</v>
      </c>
      <c r="AP99" s="17">
        <v>0.159</v>
      </c>
      <c r="AQ99" s="17">
        <v>1.0384</v>
      </c>
      <c r="AR99" s="17">
        <v>0.37397977650000003</v>
      </c>
      <c r="AS99" s="17" t="s">
        <v>192</v>
      </c>
      <c r="AT99" s="17">
        <v>2.2928047999999999</v>
      </c>
      <c r="AU99" s="17">
        <v>0.12941119400000001</v>
      </c>
      <c r="AV99" s="17">
        <v>0.14770954</v>
      </c>
      <c r="AW99" s="17">
        <v>3.6999999999999998E-2</v>
      </c>
      <c r="AX99" s="17">
        <v>1299.43</v>
      </c>
      <c r="AY99" s="17" t="s">
        <v>192</v>
      </c>
      <c r="AZ99" s="17">
        <v>40.28</v>
      </c>
      <c r="BA99" s="17" t="s">
        <v>192</v>
      </c>
      <c r="BB99" s="17">
        <v>169.08436100495001</v>
      </c>
      <c r="BC99" s="17" t="s">
        <v>192</v>
      </c>
      <c r="BD99" s="17">
        <v>0.69089999999999996</v>
      </c>
      <c r="BE99" s="17" t="s">
        <v>192</v>
      </c>
      <c r="BF99" s="17">
        <v>0.3649</v>
      </c>
      <c r="BG99" s="17">
        <v>12</v>
      </c>
      <c r="BH99" s="17">
        <v>68.5</v>
      </c>
      <c r="BI99" s="17">
        <v>43.5</v>
      </c>
      <c r="BJ99" s="17">
        <v>49.25</v>
      </c>
      <c r="BK99" s="17">
        <v>25.5</v>
      </c>
      <c r="BL99" s="17">
        <v>540.1318359375</v>
      </c>
      <c r="BM99" s="17">
        <v>8.86</v>
      </c>
      <c r="BN99" s="17">
        <v>1060.2</v>
      </c>
      <c r="BO99" s="17">
        <v>226.9</v>
      </c>
      <c r="BP99" s="17">
        <v>3267.2</v>
      </c>
      <c r="BQ99" s="17">
        <v>1935.7</v>
      </c>
      <c r="BR99" s="17">
        <v>264.60000000000002</v>
      </c>
      <c r="BS99" s="17">
        <v>34.950000000000003</v>
      </c>
      <c r="BT99" s="17">
        <v>110.5</v>
      </c>
      <c r="BU99" s="17">
        <v>1.6795</v>
      </c>
    </row>
    <row r="100" spans="1:73" x14ac:dyDescent="0.4">
      <c r="A100" s="18" t="s">
        <v>286</v>
      </c>
      <c r="B100" s="16">
        <f t="shared" si="1"/>
        <v>1967</v>
      </c>
      <c r="C100" s="20">
        <v>1.33</v>
      </c>
      <c r="D100" s="20">
        <v>1.33</v>
      </c>
      <c r="E100" s="20">
        <v>1.33</v>
      </c>
      <c r="F100" s="20" t="s">
        <v>192</v>
      </c>
      <c r="G100" s="20" t="s">
        <v>192</v>
      </c>
      <c r="H100" s="20" t="s">
        <v>192</v>
      </c>
      <c r="I100" s="20">
        <v>0.16</v>
      </c>
      <c r="J100" s="20">
        <v>0.45664737628000002</v>
      </c>
      <c r="K100" s="20" t="s">
        <v>192</v>
      </c>
      <c r="L100" s="20" t="s">
        <v>192</v>
      </c>
      <c r="M100" s="20">
        <v>0.60780000000000001</v>
      </c>
      <c r="N100" s="20">
        <v>0.84719999999999995</v>
      </c>
      <c r="O100" s="20">
        <v>0.72949200000000003</v>
      </c>
      <c r="P100" s="20">
        <v>0.84019999999999995</v>
      </c>
      <c r="Q100" s="20">
        <v>0.73080069999999997</v>
      </c>
      <c r="R100" s="20">
        <v>0.79866669999999995</v>
      </c>
      <c r="S100" s="20">
        <v>0.99119959999999996</v>
      </c>
      <c r="T100" s="20">
        <v>350.5</v>
      </c>
      <c r="U100" s="20" t="s">
        <v>192</v>
      </c>
      <c r="V100" s="20" t="s">
        <v>192</v>
      </c>
      <c r="W100" s="20">
        <v>259.04000000000002</v>
      </c>
      <c r="X100" s="20">
        <v>221.56</v>
      </c>
      <c r="Y100" s="20" t="s">
        <v>192</v>
      </c>
      <c r="Z100" s="20">
        <v>109.96</v>
      </c>
      <c r="AA100" s="20">
        <v>203</v>
      </c>
      <c r="AB100" s="20">
        <v>98.9</v>
      </c>
      <c r="AC100" s="20" t="s">
        <v>192</v>
      </c>
      <c r="AD100" s="20" t="s">
        <v>192</v>
      </c>
      <c r="AE100" s="20">
        <v>24.97713143451</v>
      </c>
      <c r="AF100" s="20">
        <v>48.03</v>
      </c>
      <c r="AG100" s="20">
        <v>49.38</v>
      </c>
      <c r="AH100" s="20">
        <v>224.12</v>
      </c>
      <c r="AI100" s="20" t="s">
        <v>192</v>
      </c>
      <c r="AJ100" s="20" t="s">
        <v>192</v>
      </c>
      <c r="AK100" s="20" t="s">
        <v>192</v>
      </c>
      <c r="AL100" s="20" t="s">
        <v>192</v>
      </c>
      <c r="AM100" s="20">
        <v>63.57</v>
      </c>
      <c r="AN100" s="20" t="s">
        <v>192</v>
      </c>
      <c r="AO100" s="20">
        <v>0.17899999999999999</v>
      </c>
      <c r="AP100" s="20">
        <v>0.159</v>
      </c>
      <c r="AQ100" s="20">
        <v>1.0431999999999999</v>
      </c>
      <c r="AR100" s="20">
        <v>0.37471355023000003</v>
      </c>
      <c r="AS100" s="20" t="s">
        <v>192</v>
      </c>
      <c r="AT100" s="20">
        <v>2.2928047999999999</v>
      </c>
      <c r="AU100" s="20">
        <v>0.12941119400000001</v>
      </c>
      <c r="AV100" s="20">
        <v>0.14991415999999999</v>
      </c>
      <c r="AW100" s="20">
        <v>4.2799999999999998E-2</v>
      </c>
      <c r="AX100" s="20">
        <v>1299.43</v>
      </c>
      <c r="AY100" s="20" t="s">
        <v>192</v>
      </c>
      <c r="AZ100" s="20">
        <v>41.67</v>
      </c>
      <c r="BA100" s="20" t="s">
        <v>192</v>
      </c>
      <c r="BB100" s="20">
        <v>172.21057681803001</v>
      </c>
      <c r="BC100" s="20" t="s">
        <v>192</v>
      </c>
      <c r="BD100" s="20">
        <v>0.70240000000000002</v>
      </c>
      <c r="BE100" s="20" t="s">
        <v>192</v>
      </c>
      <c r="BF100" s="20">
        <v>0.36180000000000001</v>
      </c>
      <c r="BG100" s="20">
        <v>12</v>
      </c>
      <c r="BH100" s="20">
        <v>68.5</v>
      </c>
      <c r="BI100" s="20">
        <v>43.5</v>
      </c>
      <c r="BJ100" s="20">
        <v>49.25</v>
      </c>
      <c r="BK100" s="20">
        <v>25.5</v>
      </c>
      <c r="BL100" s="20">
        <v>540.1318359375</v>
      </c>
      <c r="BM100" s="20">
        <v>8.86</v>
      </c>
      <c r="BN100" s="20">
        <v>1138.47</v>
      </c>
      <c r="BO100" s="20">
        <v>225.7</v>
      </c>
      <c r="BP100" s="20">
        <v>3280.5</v>
      </c>
      <c r="BQ100" s="20">
        <v>1935.7</v>
      </c>
      <c r="BR100" s="20">
        <v>263.89999999999998</v>
      </c>
      <c r="BS100" s="20">
        <v>34.950000000000003</v>
      </c>
      <c r="BT100" s="20">
        <v>110.5</v>
      </c>
      <c r="BU100" s="20">
        <v>1.7859</v>
      </c>
    </row>
    <row r="101" spans="1:73" x14ac:dyDescent="0.4">
      <c r="A101" s="16" t="s">
        <v>287</v>
      </c>
      <c r="B101" s="16">
        <f t="shared" si="1"/>
        <v>1967</v>
      </c>
      <c r="C101" s="17">
        <v>1.33</v>
      </c>
      <c r="D101" s="17">
        <v>1.33</v>
      </c>
      <c r="E101" s="17">
        <v>1.33</v>
      </c>
      <c r="F101" s="17" t="s">
        <v>192</v>
      </c>
      <c r="G101" s="17" t="s">
        <v>192</v>
      </c>
      <c r="H101" s="17" t="s">
        <v>192</v>
      </c>
      <c r="I101" s="17">
        <v>0.16</v>
      </c>
      <c r="J101" s="17">
        <v>0.45664737628000002</v>
      </c>
      <c r="K101" s="17" t="s">
        <v>192</v>
      </c>
      <c r="L101" s="17" t="s">
        <v>192</v>
      </c>
      <c r="M101" s="17">
        <v>0.64419999999999999</v>
      </c>
      <c r="N101" s="17">
        <v>0.86660000000000004</v>
      </c>
      <c r="O101" s="17">
        <v>0.74778979999999995</v>
      </c>
      <c r="P101" s="17">
        <v>0.84019999999999995</v>
      </c>
      <c r="Q101" s="17">
        <v>0.73080069999999997</v>
      </c>
      <c r="R101" s="17">
        <v>0.79866669999999995</v>
      </c>
      <c r="S101" s="17">
        <v>0.99119959999999996</v>
      </c>
      <c r="T101" s="17">
        <v>376.2</v>
      </c>
      <c r="U101" s="17" t="s">
        <v>192</v>
      </c>
      <c r="V101" s="17" t="s">
        <v>192</v>
      </c>
      <c r="W101" s="17">
        <v>248.02</v>
      </c>
      <c r="X101" s="17">
        <v>217.98</v>
      </c>
      <c r="Y101" s="17" t="s">
        <v>192</v>
      </c>
      <c r="Z101" s="17">
        <v>116.02</v>
      </c>
      <c r="AA101" s="17">
        <v>211</v>
      </c>
      <c r="AB101" s="17">
        <v>98.9</v>
      </c>
      <c r="AC101" s="17" t="s">
        <v>192</v>
      </c>
      <c r="AD101" s="17" t="s">
        <v>192</v>
      </c>
      <c r="AE101" s="17">
        <v>24.81447247034</v>
      </c>
      <c r="AF101" s="17">
        <v>47.64</v>
      </c>
      <c r="AG101" s="17">
        <v>48.94</v>
      </c>
      <c r="AH101" s="17">
        <v>213.57</v>
      </c>
      <c r="AI101" s="17" t="s">
        <v>192</v>
      </c>
      <c r="AJ101" s="17" t="s">
        <v>192</v>
      </c>
      <c r="AK101" s="17" t="s">
        <v>192</v>
      </c>
      <c r="AL101" s="17" t="s">
        <v>192</v>
      </c>
      <c r="AM101" s="17">
        <v>62.83</v>
      </c>
      <c r="AN101" s="17" t="s">
        <v>192</v>
      </c>
      <c r="AO101" s="17">
        <v>0.16489999999999999</v>
      </c>
      <c r="AP101" s="17">
        <v>0.159</v>
      </c>
      <c r="AQ101" s="17">
        <v>1.0125999999999999</v>
      </c>
      <c r="AR101" s="17">
        <v>0.37544876368000002</v>
      </c>
      <c r="AS101" s="17" t="s">
        <v>192</v>
      </c>
      <c r="AT101" s="17">
        <v>2.2928047999999999</v>
      </c>
      <c r="AU101" s="17">
        <v>0.12941119400000001</v>
      </c>
      <c r="AV101" s="17">
        <v>0.14991415999999999</v>
      </c>
      <c r="AW101" s="17">
        <v>4.8500000000000001E-2</v>
      </c>
      <c r="AX101" s="17">
        <v>1299.43</v>
      </c>
      <c r="AY101" s="17" t="s">
        <v>192</v>
      </c>
      <c r="AZ101" s="17">
        <v>41.67</v>
      </c>
      <c r="BA101" s="17" t="s">
        <v>192</v>
      </c>
      <c r="BB101" s="17">
        <v>172.21057681803001</v>
      </c>
      <c r="BC101" s="17" t="s">
        <v>192</v>
      </c>
      <c r="BD101" s="17">
        <v>0.70550000000000002</v>
      </c>
      <c r="BE101" s="17" t="s">
        <v>192</v>
      </c>
      <c r="BF101" s="17">
        <v>0.35410000000000003</v>
      </c>
      <c r="BG101" s="17">
        <v>12</v>
      </c>
      <c r="BH101" s="17">
        <v>68.5</v>
      </c>
      <c r="BI101" s="17">
        <v>43.5</v>
      </c>
      <c r="BJ101" s="17">
        <v>49.25</v>
      </c>
      <c r="BK101" s="17">
        <v>25.5</v>
      </c>
      <c r="BL101" s="17">
        <v>540.1318359375</v>
      </c>
      <c r="BM101" s="17">
        <v>8.86</v>
      </c>
      <c r="BN101" s="17">
        <v>1443.81</v>
      </c>
      <c r="BO101" s="17">
        <v>242.1</v>
      </c>
      <c r="BP101" s="17">
        <v>3298.1</v>
      </c>
      <c r="BQ101" s="17">
        <v>1935.7</v>
      </c>
      <c r="BR101" s="17">
        <v>287</v>
      </c>
      <c r="BS101" s="17">
        <v>34.950000000000003</v>
      </c>
      <c r="BT101" s="17">
        <v>110.5</v>
      </c>
      <c r="BU101" s="17">
        <v>1.9532</v>
      </c>
    </row>
    <row r="102" spans="1:73" x14ac:dyDescent="0.4">
      <c r="A102" s="18" t="s">
        <v>288</v>
      </c>
      <c r="B102" s="16">
        <f t="shared" si="1"/>
        <v>1967</v>
      </c>
      <c r="C102" s="20">
        <v>1.33</v>
      </c>
      <c r="D102" s="20">
        <v>1.33</v>
      </c>
      <c r="E102" s="20">
        <v>1.33</v>
      </c>
      <c r="F102" s="20" t="s">
        <v>192</v>
      </c>
      <c r="G102" s="20" t="s">
        <v>192</v>
      </c>
      <c r="H102" s="20" t="s">
        <v>192</v>
      </c>
      <c r="I102" s="20">
        <v>0.16</v>
      </c>
      <c r="J102" s="20">
        <v>0.45664737628000002</v>
      </c>
      <c r="K102" s="20" t="s">
        <v>192</v>
      </c>
      <c r="L102" s="20" t="s">
        <v>192</v>
      </c>
      <c r="M102" s="20">
        <v>0.64710000000000001</v>
      </c>
      <c r="N102" s="20">
        <v>0.85119999999999996</v>
      </c>
      <c r="O102" s="20">
        <v>0.74999439999999995</v>
      </c>
      <c r="P102" s="20">
        <v>0.79149999999999998</v>
      </c>
      <c r="Q102" s="20">
        <v>0.58464110000000002</v>
      </c>
      <c r="R102" s="20">
        <v>0.79866669999999995</v>
      </c>
      <c r="S102" s="20">
        <v>0.99119959999999996</v>
      </c>
      <c r="T102" s="20">
        <v>386.7</v>
      </c>
      <c r="U102" s="20" t="s">
        <v>192</v>
      </c>
      <c r="V102" s="20" t="s">
        <v>192</v>
      </c>
      <c r="W102" s="20">
        <v>250.85</v>
      </c>
      <c r="X102" s="20">
        <v>194.87</v>
      </c>
      <c r="Y102" s="20" t="s">
        <v>192</v>
      </c>
      <c r="Z102" s="20">
        <v>113.38</v>
      </c>
      <c r="AA102" s="20">
        <v>196</v>
      </c>
      <c r="AB102" s="20">
        <v>98.9</v>
      </c>
      <c r="AC102" s="20" t="s">
        <v>192</v>
      </c>
      <c r="AD102" s="20" t="s">
        <v>192</v>
      </c>
      <c r="AE102" s="20">
        <v>24.589256001460001</v>
      </c>
      <c r="AF102" s="20">
        <v>46.9</v>
      </c>
      <c r="AG102" s="20">
        <v>50.26</v>
      </c>
      <c r="AH102" s="20">
        <v>213.57</v>
      </c>
      <c r="AI102" s="20" t="s">
        <v>192</v>
      </c>
      <c r="AJ102" s="20" t="s">
        <v>192</v>
      </c>
      <c r="AK102" s="20" t="s">
        <v>192</v>
      </c>
      <c r="AL102" s="20" t="s">
        <v>192</v>
      </c>
      <c r="AM102" s="20">
        <v>62.1</v>
      </c>
      <c r="AN102" s="20" t="s">
        <v>192</v>
      </c>
      <c r="AO102" s="20">
        <v>0.13400000000000001</v>
      </c>
      <c r="AP102" s="20">
        <v>0.16669999999999999</v>
      </c>
      <c r="AQ102" s="20">
        <v>1.0201</v>
      </c>
      <c r="AR102" s="20">
        <v>0.37618541967000002</v>
      </c>
      <c r="AS102" s="20" t="s">
        <v>192</v>
      </c>
      <c r="AT102" s="20">
        <v>2.2928047999999999</v>
      </c>
      <c r="AU102" s="20">
        <v>0.12941119400000001</v>
      </c>
      <c r="AV102" s="20">
        <v>0.14770954</v>
      </c>
      <c r="AW102" s="20">
        <v>4.7E-2</v>
      </c>
      <c r="AX102" s="20">
        <v>1299.43</v>
      </c>
      <c r="AY102" s="20" t="s">
        <v>192</v>
      </c>
      <c r="AZ102" s="20">
        <v>41.67</v>
      </c>
      <c r="BA102" s="20" t="s">
        <v>192</v>
      </c>
      <c r="BB102" s="20">
        <v>172.21057681803001</v>
      </c>
      <c r="BC102" s="20" t="s">
        <v>192</v>
      </c>
      <c r="BD102" s="20">
        <v>0.71650000000000003</v>
      </c>
      <c r="BE102" s="20" t="s">
        <v>192</v>
      </c>
      <c r="BF102" s="20">
        <v>0.3574</v>
      </c>
      <c r="BG102" s="20">
        <v>12</v>
      </c>
      <c r="BH102" s="20">
        <v>68.5</v>
      </c>
      <c r="BI102" s="20">
        <v>43.5</v>
      </c>
      <c r="BJ102" s="20">
        <v>49.25</v>
      </c>
      <c r="BK102" s="20">
        <v>25.5</v>
      </c>
      <c r="BL102" s="20">
        <v>540.1318359375</v>
      </c>
      <c r="BM102" s="20">
        <v>8.86</v>
      </c>
      <c r="BN102" s="20">
        <v>1324.09</v>
      </c>
      <c r="BO102" s="20">
        <v>222.4</v>
      </c>
      <c r="BP102" s="20">
        <v>3192.3</v>
      </c>
      <c r="BQ102" s="20">
        <v>1935.7</v>
      </c>
      <c r="BR102" s="20">
        <v>266.10000000000002</v>
      </c>
      <c r="BS102" s="20">
        <v>34.950000000000003</v>
      </c>
      <c r="BT102" s="20">
        <v>115.05</v>
      </c>
      <c r="BU102" s="20">
        <v>2.06</v>
      </c>
    </row>
    <row r="103" spans="1:73" x14ac:dyDescent="0.4">
      <c r="A103" s="16" t="s">
        <v>289</v>
      </c>
      <c r="B103" s="16">
        <f t="shared" si="1"/>
        <v>1968</v>
      </c>
      <c r="C103" s="17">
        <v>1.32</v>
      </c>
      <c r="D103" s="17">
        <v>1.32</v>
      </c>
      <c r="E103" s="17">
        <v>1.32</v>
      </c>
      <c r="F103" s="17" t="s">
        <v>192</v>
      </c>
      <c r="G103" s="17" t="s">
        <v>192</v>
      </c>
      <c r="H103" s="17" t="s">
        <v>192</v>
      </c>
      <c r="I103" s="17">
        <v>0.16</v>
      </c>
      <c r="J103" s="17">
        <v>0.45180187736999999</v>
      </c>
      <c r="K103" s="17" t="s">
        <v>192</v>
      </c>
      <c r="L103" s="17" t="s">
        <v>192</v>
      </c>
      <c r="M103" s="17">
        <v>0.65429999999999999</v>
      </c>
      <c r="N103" s="17">
        <v>0.86599999999999999</v>
      </c>
      <c r="O103" s="17">
        <v>0.75969450000000005</v>
      </c>
      <c r="P103" s="17">
        <v>0.74870000000000003</v>
      </c>
      <c r="Q103" s="17">
        <v>0.67704129999999996</v>
      </c>
      <c r="R103" s="17">
        <v>0.73333340000000002</v>
      </c>
      <c r="S103" s="17">
        <v>0.83579970000000003</v>
      </c>
      <c r="T103" s="17">
        <v>398</v>
      </c>
      <c r="U103" s="17" t="s">
        <v>192</v>
      </c>
      <c r="V103" s="17" t="s">
        <v>192</v>
      </c>
      <c r="W103" s="17">
        <v>251.33</v>
      </c>
      <c r="X103" s="17">
        <v>191.33</v>
      </c>
      <c r="Y103" s="17" t="s">
        <v>192</v>
      </c>
      <c r="Z103" s="17">
        <v>114.09</v>
      </c>
      <c r="AA103" s="17">
        <v>196</v>
      </c>
      <c r="AB103" s="17">
        <v>97</v>
      </c>
      <c r="AC103" s="17" t="s">
        <v>192</v>
      </c>
      <c r="AD103" s="17" t="s">
        <v>192</v>
      </c>
      <c r="AE103" s="17">
        <v>25.451915863069999</v>
      </c>
      <c r="AF103" s="17">
        <v>51.57</v>
      </c>
      <c r="AG103" s="17">
        <v>55.6</v>
      </c>
      <c r="AH103" s="17">
        <v>198.78</v>
      </c>
      <c r="AI103" s="17" t="s">
        <v>192</v>
      </c>
      <c r="AJ103" s="17" t="s">
        <v>192</v>
      </c>
      <c r="AK103" s="17" t="s">
        <v>192</v>
      </c>
      <c r="AL103" s="17" t="s">
        <v>192</v>
      </c>
      <c r="AM103" s="17">
        <v>62.1</v>
      </c>
      <c r="AN103" s="17" t="s">
        <v>192</v>
      </c>
      <c r="AO103" s="17">
        <v>0.114</v>
      </c>
      <c r="AP103" s="17">
        <v>0.1628</v>
      </c>
      <c r="AQ103" s="17">
        <v>1.026</v>
      </c>
      <c r="AR103" s="17">
        <v>0.37661109172000001</v>
      </c>
      <c r="AS103" s="17" t="s">
        <v>192</v>
      </c>
      <c r="AT103" s="17">
        <v>2.5794054000000002</v>
      </c>
      <c r="AU103" s="17">
        <v>0.112215158</v>
      </c>
      <c r="AV103" s="17">
        <v>0.14991415999999999</v>
      </c>
      <c r="AW103" s="17">
        <v>4.6699999999999998E-2</v>
      </c>
      <c r="AX103" s="17">
        <v>1253.81</v>
      </c>
      <c r="AY103" s="17" t="s">
        <v>192</v>
      </c>
      <c r="AZ103" s="17">
        <v>41.67</v>
      </c>
      <c r="BA103" s="17" t="s">
        <v>192</v>
      </c>
      <c r="BB103" s="17">
        <v>172.21057681803001</v>
      </c>
      <c r="BC103" s="17" t="s">
        <v>192</v>
      </c>
      <c r="BD103" s="17">
        <v>0.71650000000000003</v>
      </c>
      <c r="BE103" s="17" t="s">
        <v>192</v>
      </c>
      <c r="BF103" s="17">
        <v>0.34699999999999998</v>
      </c>
      <c r="BG103" s="17">
        <v>11.5</v>
      </c>
      <c r="BH103" s="17">
        <v>60.5</v>
      </c>
      <c r="BI103" s="17">
        <v>39</v>
      </c>
      <c r="BJ103" s="17">
        <v>35.5</v>
      </c>
      <c r="BK103" s="17">
        <v>24</v>
      </c>
      <c r="BL103" s="17">
        <v>540.1318359375</v>
      </c>
      <c r="BM103" s="17">
        <v>8.77</v>
      </c>
      <c r="BN103" s="17">
        <v>1408.75</v>
      </c>
      <c r="BO103" s="17">
        <v>218</v>
      </c>
      <c r="BP103" s="17">
        <v>3126.2</v>
      </c>
      <c r="BQ103" s="17">
        <v>2074.5</v>
      </c>
      <c r="BR103" s="17">
        <v>262.8</v>
      </c>
      <c r="BS103" s="17">
        <v>35.5</v>
      </c>
      <c r="BT103" s="17">
        <v>114</v>
      </c>
      <c r="BU103" s="17">
        <v>1.9899</v>
      </c>
    </row>
    <row r="104" spans="1:73" x14ac:dyDescent="0.4">
      <c r="A104" s="18" t="s">
        <v>290</v>
      </c>
      <c r="B104" s="16">
        <f t="shared" si="1"/>
        <v>1968</v>
      </c>
      <c r="C104" s="20">
        <v>1.32</v>
      </c>
      <c r="D104" s="20">
        <v>1.32</v>
      </c>
      <c r="E104" s="20">
        <v>1.32</v>
      </c>
      <c r="F104" s="20" t="s">
        <v>192</v>
      </c>
      <c r="G104" s="20" t="s">
        <v>192</v>
      </c>
      <c r="H104" s="20" t="s">
        <v>192</v>
      </c>
      <c r="I104" s="20">
        <v>0.16</v>
      </c>
      <c r="J104" s="20">
        <v>0.45180187736999999</v>
      </c>
      <c r="K104" s="20" t="s">
        <v>192</v>
      </c>
      <c r="L104" s="20" t="s">
        <v>192</v>
      </c>
      <c r="M104" s="20">
        <v>0.6321</v>
      </c>
      <c r="N104" s="20">
        <v>0.86909999999999998</v>
      </c>
      <c r="O104" s="20">
        <v>0.75660819999999995</v>
      </c>
      <c r="P104" s="20">
        <v>0.74870000000000003</v>
      </c>
      <c r="Q104" s="20">
        <v>0.67704129999999996</v>
      </c>
      <c r="R104" s="20">
        <v>0.73333340000000002</v>
      </c>
      <c r="S104" s="20">
        <v>0.83579970000000003</v>
      </c>
      <c r="T104" s="20">
        <v>412.2</v>
      </c>
      <c r="U104" s="20" t="s">
        <v>192</v>
      </c>
      <c r="V104" s="20" t="s">
        <v>192</v>
      </c>
      <c r="W104" s="20">
        <v>255.34</v>
      </c>
      <c r="X104" s="20">
        <v>191.33</v>
      </c>
      <c r="Y104" s="20" t="s">
        <v>192</v>
      </c>
      <c r="Z104" s="20">
        <v>114.56</v>
      </c>
      <c r="AA104" s="20">
        <v>193</v>
      </c>
      <c r="AB104" s="20">
        <v>97</v>
      </c>
      <c r="AC104" s="20" t="s">
        <v>192</v>
      </c>
      <c r="AD104" s="20" t="s">
        <v>192</v>
      </c>
      <c r="AE104" s="20">
        <v>25.564062734339998</v>
      </c>
      <c r="AF104" s="20">
        <v>51.18</v>
      </c>
      <c r="AG104" s="20">
        <v>58.1</v>
      </c>
      <c r="AH104" s="20">
        <v>207.03</v>
      </c>
      <c r="AI104" s="20" t="s">
        <v>192</v>
      </c>
      <c r="AJ104" s="20" t="s">
        <v>192</v>
      </c>
      <c r="AK104" s="20" t="s">
        <v>192</v>
      </c>
      <c r="AL104" s="20" t="s">
        <v>192</v>
      </c>
      <c r="AM104" s="20">
        <v>62.83</v>
      </c>
      <c r="AN104" s="20" t="s">
        <v>192</v>
      </c>
      <c r="AO104" s="20">
        <v>0.16600000000000001</v>
      </c>
      <c r="AP104" s="20">
        <v>0.1706</v>
      </c>
      <c r="AQ104" s="20">
        <v>1.0226</v>
      </c>
      <c r="AR104" s="20">
        <v>0.37793880405000002</v>
      </c>
      <c r="AS104" s="20" t="s">
        <v>192</v>
      </c>
      <c r="AT104" s="20">
        <v>2.5794054000000002</v>
      </c>
      <c r="AU104" s="20">
        <v>0.112215158</v>
      </c>
      <c r="AV104" s="20">
        <v>0.14991415999999999</v>
      </c>
      <c r="AW104" s="20">
        <v>4.6100000000000002E-2</v>
      </c>
      <c r="AX104" s="20">
        <v>1248.52</v>
      </c>
      <c r="AY104" s="20" t="s">
        <v>192</v>
      </c>
      <c r="AZ104" s="20">
        <v>41.67</v>
      </c>
      <c r="BA104" s="20" t="s">
        <v>192</v>
      </c>
      <c r="BB104" s="20">
        <v>172.21057681803001</v>
      </c>
      <c r="BC104" s="20" t="s">
        <v>192</v>
      </c>
      <c r="BD104" s="20">
        <v>0.71279999999999999</v>
      </c>
      <c r="BE104" s="20" t="s">
        <v>192</v>
      </c>
      <c r="BF104" s="20">
        <v>0.32690000000000002</v>
      </c>
      <c r="BG104" s="20">
        <v>11.5</v>
      </c>
      <c r="BH104" s="20">
        <v>60.5</v>
      </c>
      <c r="BI104" s="20">
        <v>39</v>
      </c>
      <c r="BJ104" s="20">
        <v>35.5</v>
      </c>
      <c r="BK104" s="20">
        <v>24</v>
      </c>
      <c r="BL104" s="20">
        <v>540.1318359375</v>
      </c>
      <c r="BM104" s="20">
        <v>8.77</v>
      </c>
      <c r="BN104" s="20">
        <v>1719.82</v>
      </c>
      <c r="BO104" s="20">
        <v>227.5</v>
      </c>
      <c r="BP104" s="20">
        <v>3110.7</v>
      </c>
      <c r="BQ104" s="20">
        <v>2074.5</v>
      </c>
      <c r="BR104" s="20">
        <v>259.7</v>
      </c>
      <c r="BS104" s="20">
        <v>36</v>
      </c>
      <c r="BT104" s="20">
        <v>111.5</v>
      </c>
      <c r="BU104" s="20">
        <v>1.8547</v>
      </c>
    </row>
    <row r="105" spans="1:73" x14ac:dyDescent="0.4">
      <c r="A105" s="16" t="s">
        <v>291</v>
      </c>
      <c r="B105" s="16">
        <f t="shared" si="1"/>
        <v>1968</v>
      </c>
      <c r="C105" s="17">
        <v>1.32</v>
      </c>
      <c r="D105" s="17">
        <v>1.32</v>
      </c>
      <c r="E105" s="17">
        <v>1.32</v>
      </c>
      <c r="F105" s="17" t="s">
        <v>192</v>
      </c>
      <c r="G105" s="17" t="s">
        <v>192</v>
      </c>
      <c r="H105" s="17" t="s">
        <v>192</v>
      </c>
      <c r="I105" s="17">
        <v>0.16</v>
      </c>
      <c r="J105" s="17">
        <v>0.45180187736999999</v>
      </c>
      <c r="K105" s="17" t="s">
        <v>192</v>
      </c>
      <c r="L105" s="17" t="s">
        <v>192</v>
      </c>
      <c r="M105" s="17">
        <v>0.62350000000000005</v>
      </c>
      <c r="N105" s="17">
        <v>0.8821</v>
      </c>
      <c r="O105" s="17">
        <v>0.75484450000000003</v>
      </c>
      <c r="P105" s="17">
        <v>0.74870000000000003</v>
      </c>
      <c r="Q105" s="17">
        <v>0.67704129999999996</v>
      </c>
      <c r="R105" s="17">
        <v>0.73333340000000002</v>
      </c>
      <c r="S105" s="17">
        <v>0.83579970000000003</v>
      </c>
      <c r="T105" s="17">
        <v>423</v>
      </c>
      <c r="U105" s="17" t="s">
        <v>192</v>
      </c>
      <c r="V105" s="17" t="s">
        <v>192</v>
      </c>
      <c r="W105" s="17">
        <v>256.52</v>
      </c>
      <c r="X105" s="17">
        <v>191.33</v>
      </c>
      <c r="Y105" s="17" t="s">
        <v>192</v>
      </c>
      <c r="Z105" s="17">
        <v>115.51</v>
      </c>
      <c r="AA105" s="17">
        <v>191</v>
      </c>
      <c r="AB105" s="17">
        <v>96</v>
      </c>
      <c r="AC105" s="17" t="s">
        <v>192</v>
      </c>
      <c r="AD105" s="17" t="s">
        <v>192</v>
      </c>
      <c r="AE105" s="17">
        <v>25.53764357387</v>
      </c>
      <c r="AF105" s="17">
        <v>50</v>
      </c>
      <c r="AG105" s="17">
        <v>57</v>
      </c>
      <c r="AH105" s="17">
        <v>209.78</v>
      </c>
      <c r="AI105" s="17" t="s">
        <v>192</v>
      </c>
      <c r="AJ105" s="17" t="s">
        <v>192</v>
      </c>
      <c r="AK105" s="17" t="s">
        <v>192</v>
      </c>
      <c r="AL105" s="17" t="s">
        <v>192</v>
      </c>
      <c r="AM105" s="17">
        <v>63.57</v>
      </c>
      <c r="AN105" s="17" t="s">
        <v>192</v>
      </c>
      <c r="AO105" s="17">
        <v>0.16200000000000001</v>
      </c>
      <c r="AP105" s="17">
        <v>0.1807</v>
      </c>
      <c r="AQ105" s="17">
        <v>1.0250999999999999</v>
      </c>
      <c r="AR105" s="17">
        <v>0.37910322157999998</v>
      </c>
      <c r="AS105" s="17" t="s">
        <v>192</v>
      </c>
      <c r="AT105" s="17">
        <v>2.5794054000000002</v>
      </c>
      <c r="AU105" s="17">
        <v>0.112215158</v>
      </c>
      <c r="AV105" s="17">
        <v>0.14991415999999999</v>
      </c>
      <c r="AW105" s="17">
        <v>4.1700000000000001E-2</v>
      </c>
      <c r="AX105" s="17">
        <v>1234.74</v>
      </c>
      <c r="AY105" s="17" t="s">
        <v>192</v>
      </c>
      <c r="AZ105" s="17">
        <v>41.67</v>
      </c>
      <c r="BA105" s="17" t="s">
        <v>192</v>
      </c>
      <c r="BB105" s="17">
        <v>172.21057681803001</v>
      </c>
      <c r="BC105" s="17" t="s">
        <v>192</v>
      </c>
      <c r="BD105" s="17">
        <v>0.70989999999999998</v>
      </c>
      <c r="BE105" s="17" t="s">
        <v>192</v>
      </c>
      <c r="BF105" s="17">
        <v>0.35630000000000001</v>
      </c>
      <c r="BG105" s="17">
        <v>11.5</v>
      </c>
      <c r="BH105" s="17">
        <v>60.5</v>
      </c>
      <c r="BI105" s="17">
        <v>39</v>
      </c>
      <c r="BJ105" s="17">
        <v>35.5</v>
      </c>
      <c r="BK105" s="17">
        <v>24</v>
      </c>
      <c r="BL105" s="17">
        <v>540.1318359375</v>
      </c>
      <c r="BM105" s="17">
        <v>8.77</v>
      </c>
      <c r="BN105" s="17">
        <v>1701.08</v>
      </c>
      <c r="BO105" s="17">
        <v>233.9</v>
      </c>
      <c r="BP105" s="17">
        <v>3112.9</v>
      </c>
      <c r="BQ105" s="17">
        <v>2074.5</v>
      </c>
      <c r="BR105" s="17">
        <v>257.5</v>
      </c>
      <c r="BS105" s="17">
        <v>37</v>
      </c>
      <c r="BT105" s="17">
        <v>111.5</v>
      </c>
      <c r="BU105" s="17">
        <v>2.1804999999999999</v>
      </c>
    </row>
    <row r="106" spans="1:73" x14ac:dyDescent="0.4">
      <c r="A106" s="18" t="s">
        <v>292</v>
      </c>
      <c r="B106" s="16">
        <f t="shared" si="1"/>
        <v>1968</v>
      </c>
      <c r="C106" s="20">
        <v>1.32</v>
      </c>
      <c r="D106" s="20">
        <v>1.32</v>
      </c>
      <c r="E106" s="20">
        <v>1.32</v>
      </c>
      <c r="F106" s="20" t="s">
        <v>192</v>
      </c>
      <c r="G106" s="20" t="s">
        <v>192</v>
      </c>
      <c r="H106" s="20" t="s">
        <v>192</v>
      </c>
      <c r="I106" s="20">
        <v>0.16</v>
      </c>
      <c r="J106" s="20">
        <v>0.45180187736999999</v>
      </c>
      <c r="K106" s="20" t="s">
        <v>192</v>
      </c>
      <c r="L106" s="20" t="s">
        <v>192</v>
      </c>
      <c r="M106" s="20">
        <v>0.62880000000000003</v>
      </c>
      <c r="N106" s="20">
        <v>0.88600000000000001</v>
      </c>
      <c r="O106" s="20">
        <v>0.75330129999999995</v>
      </c>
      <c r="P106" s="20">
        <v>0.74870000000000003</v>
      </c>
      <c r="Q106" s="20">
        <v>0.67704129999999996</v>
      </c>
      <c r="R106" s="20">
        <v>0.73333340000000002</v>
      </c>
      <c r="S106" s="20">
        <v>0.83579970000000003</v>
      </c>
      <c r="T106" s="20">
        <v>435.8</v>
      </c>
      <c r="U106" s="20" t="s">
        <v>192</v>
      </c>
      <c r="V106" s="20" t="s">
        <v>192</v>
      </c>
      <c r="W106" s="20">
        <v>259.58999999999997</v>
      </c>
      <c r="X106" s="20">
        <v>188.97</v>
      </c>
      <c r="Y106" s="20" t="s">
        <v>192</v>
      </c>
      <c r="Z106" s="20">
        <v>113.14</v>
      </c>
      <c r="AA106" s="20">
        <v>190</v>
      </c>
      <c r="AB106" s="20">
        <v>95</v>
      </c>
      <c r="AC106" s="20" t="s">
        <v>192</v>
      </c>
      <c r="AD106" s="20" t="s">
        <v>192</v>
      </c>
      <c r="AE106" s="20">
        <v>24.889212957800002</v>
      </c>
      <c r="AF106" s="20">
        <v>48.03</v>
      </c>
      <c r="AG106" s="20">
        <v>57</v>
      </c>
      <c r="AH106" s="20">
        <v>197.01</v>
      </c>
      <c r="AI106" s="20" t="s">
        <v>192</v>
      </c>
      <c r="AJ106" s="20" t="s">
        <v>192</v>
      </c>
      <c r="AK106" s="20" t="s">
        <v>192</v>
      </c>
      <c r="AL106" s="20" t="s">
        <v>192</v>
      </c>
      <c r="AM106" s="20">
        <v>61.73</v>
      </c>
      <c r="AN106" s="20" t="s">
        <v>192</v>
      </c>
      <c r="AO106" s="20">
        <v>0.1744</v>
      </c>
      <c r="AP106" s="20">
        <v>0.18179999999999999</v>
      </c>
      <c r="AQ106" s="20">
        <v>1.0459000000000001</v>
      </c>
      <c r="AR106" s="20">
        <v>0.38026946268</v>
      </c>
      <c r="AS106" s="20" t="s">
        <v>192</v>
      </c>
      <c r="AT106" s="20">
        <v>2.5794054000000002</v>
      </c>
      <c r="AU106" s="20">
        <v>0.112215158</v>
      </c>
      <c r="AV106" s="20">
        <v>0.14991415999999999</v>
      </c>
      <c r="AW106" s="20">
        <v>3.8800000000000001E-2</v>
      </c>
      <c r="AX106" s="20">
        <v>1210.46</v>
      </c>
      <c r="AY106" s="20" t="s">
        <v>192</v>
      </c>
      <c r="AZ106" s="20">
        <v>41.67</v>
      </c>
      <c r="BA106" s="20" t="s">
        <v>192</v>
      </c>
      <c r="BB106" s="20">
        <v>172.21057681803001</v>
      </c>
      <c r="BC106" s="20" t="s">
        <v>192</v>
      </c>
      <c r="BD106" s="20">
        <v>0.71099999999999997</v>
      </c>
      <c r="BE106" s="20" t="s">
        <v>192</v>
      </c>
      <c r="BF106" s="20">
        <v>0.35870000000000002</v>
      </c>
      <c r="BG106" s="20">
        <v>11.5</v>
      </c>
      <c r="BH106" s="20">
        <v>60.5</v>
      </c>
      <c r="BI106" s="20">
        <v>39</v>
      </c>
      <c r="BJ106" s="20">
        <v>35.5</v>
      </c>
      <c r="BK106" s="20">
        <v>24</v>
      </c>
      <c r="BL106" s="20">
        <v>540.1318359375</v>
      </c>
      <c r="BM106" s="20">
        <v>8.77</v>
      </c>
      <c r="BN106" s="20">
        <v>1255.0899999999999</v>
      </c>
      <c r="BO106" s="20">
        <v>235</v>
      </c>
      <c r="BP106" s="20">
        <v>3106.3</v>
      </c>
      <c r="BQ106" s="20">
        <v>2074.5</v>
      </c>
      <c r="BR106" s="20">
        <v>258.2</v>
      </c>
      <c r="BS106" s="20">
        <v>37.86</v>
      </c>
      <c r="BT106" s="20">
        <v>111.5</v>
      </c>
      <c r="BU106" s="20">
        <v>2.2027999999999999</v>
      </c>
    </row>
    <row r="107" spans="1:73" x14ac:dyDescent="0.4">
      <c r="A107" s="16" t="s">
        <v>293</v>
      </c>
      <c r="B107" s="16">
        <f t="shared" si="1"/>
        <v>1968</v>
      </c>
      <c r="C107" s="17">
        <v>1.32</v>
      </c>
      <c r="D107" s="17">
        <v>1.32</v>
      </c>
      <c r="E107" s="17">
        <v>1.32</v>
      </c>
      <c r="F107" s="17" t="s">
        <v>192</v>
      </c>
      <c r="G107" s="17" t="s">
        <v>192</v>
      </c>
      <c r="H107" s="17" t="s">
        <v>192</v>
      </c>
      <c r="I107" s="17">
        <v>0.16</v>
      </c>
      <c r="J107" s="17">
        <v>0.45180187736999999</v>
      </c>
      <c r="K107" s="17" t="s">
        <v>192</v>
      </c>
      <c r="L107" s="17" t="s">
        <v>192</v>
      </c>
      <c r="M107" s="17">
        <v>0.62429999999999997</v>
      </c>
      <c r="N107" s="17">
        <v>0.88160000000000005</v>
      </c>
      <c r="O107" s="17">
        <v>0.75506490000000004</v>
      </c>
      <c r="P107" s="17">
        <v>0.74870000000000003</v>
      </c>
      <c r="Q107" s="17">
        <v>0.67704129999999996</v>
      </c>
      <c r="R107" s="17">
        <v>0.73333340000000002</v>
      </c>
      <c r="S107" s="17">
        <v>0.83579970000000003</v>
      </c>
      <c r="T107" s="17">
        <v>439.8</v>
      </c>
      <c r="U107" s="17" t="s">
        <v>192</v>
      </c>
      <c r="V107" s="17" t="s">
        <v>192</v>
      </c>
      <c r="W107" s="17">
        <v>271.64</v>
      </c>
      <c r="X107" s="17">
        <v>186.13</v>
      </c>
      <c r="Y107" s="17" t="s">
        <v>192</v>
      </c>
      <c r="Z107" s="17">
        <v>114.32</v>
      </c>
      <c r="AA107" s="17">
        <v>189</v>
      </c>
      <c r="AB107" s="17">
        <v>96</v>
      </c>
      <c r="AC107" s="17" t="s">
        <v>192</v>
      </c>
      <c r="AD107" s="17" t="s">
        <v>192</v>
      </c>
      <c r="AE107" s="17">
        <v>24.72536841798</v>
      </c>
      <c r="AF107" s="17">
        <v>48.42</v>
      </c>
      <c r="AG107" s="17">
        <v>53.1</v>
      </c>
      <c r="AH107" s="17">
        <v>187.09</v>
      </c>
      <c r="AI107" s="17" t="s">
        <v>192</v>
      </c>
      <c r="AJ107" s="17" t="s">
        <v>192</v>
      </c>
      <c r="AK107" s="17" t="s">
        <v>192</v>
      </c>
      <c r="AL107" s="17" t="s">
        <v>192</v>
      </c>
      <c r="AM107" s="17">
        <v>60.26</v>
      </c>
      <c r="AN107" s="17" t="s">
        <v>192</v>
      </c>
      <c r="AO107" s="17">
        <v>0.183</v>
      </c>
      <c r="AP107" s="17">
        <v>0.1918</v>
      </c>
      <c r="AQ107" s="17">
        <v>1.0785</v>
      </c>
      <c r="AR107" s="17">
        <v>0.38178092955999998</v>
      </c>
      <c r="AS107" s="17" t="s">
        <v>192</v>
      </c>
      <c r="AT107" s="17">
        <v>2.5794054000000002</v>
      </c>
      <c r="AU107" s="17">
        <v>0.112215158</v>
      </c>
      <c r="AV107" s="17">
        <v>0.15211878000000001</v>
      </c>
      <c r="AW107" s="17">
        <v>4.1399999999999999E-2</v>
      </c>
      <c r="AX107" s="17">
        <v>1200.8800000000001</v>
      </c>
      <c r="AY107" s="17" t="s">
        <v>192</v>
      </c>
      <c r="AZ107" s="17">
        <v>41.67</v>
      </c>
      <c r="BA107" s="17" t="s">
        <v>192</v>
      </c>
      <c r="BB107" s="17">
        <v>172.21057681803001</v>
      </c>
      <c r="BC107" s="17" t="s">
        <v>192</v>
      </c>
      <c r="BD107" s="17">
        <v>0.7097</v>
      </c>
      <c r="BE107" s="17" t="s">
        <v>192</v>
      </c>
      <c r="BF107" s="17">
        <v>0.37040000000000001</v>
      </c>
      <c r="BG107" s="17">
        <v>11.5</v>
      </c>
      <c r="BH107" s="17">
        <v>60.5</v>
      </c>
      <c r="BI107" s="17">
        <v>39</v>
      </c>
      <c r="BJ107" s="17">
        <v>35.5</v>
      </c>
      <c r="BK107" s="17">
        <v>24</v>
      </c>
      <c r="BL107" s="17">
        <v>540.1318359375</v>
      </c>
      <c r="BM107" s="17">
        <v>8.77</v>
      </c>
      <c r="BN107" s="17">
        <v>1096.58</v>
      </c>
      <c r="BO107" s="17">
        <v>237.7</v>
      </c>
      <c r="BP107" s="17">
        <v>3084.3</v>
      </c>
      <c r="BQ107" s="17">
        <v>2074.5</v>
      </c>
      <c r="BR107" s="17">
        <v>261.5</v>
      </c>
      <c r="BS107" s="17">
        <v>40.700000000000003</v>
      </c>
      <c r="BT107" s="17">
        <v>111.5</v>
      </c>
      <c r="BU107" s="17">
        <v>2.3767999999999998</v>
      </c>
    </row>
    <row r="108" spans="1:73" x14ac:dyDescent="0.4">
      <c r="A108" s="18" t="s">
        <v>294</v>
      </c>
      <c r="B108" s="16">
        <f t="shared" si="1"/>
        <v>1968</v>
      </c>
      <c r="C108" s="20">
        <v>1.32</v>
      </c>
      <c r="D108" s="20">
        <v>1.32</v>
      </c>
      <c r="E108" s="20">
        <v>1.32</v>
      </c>
      <c r="F108" s="20" t="s">
        <v>192</v>
      </c>
      <c r="G108" s="20" t="s">
        <v>192</v>
      </c>
      <c r="H108" s="20" t="s">
        <v>192</v>
      </c>
      <c r="I108" s="20">
        <v>0.16</v>
      </c>
      <c r="J108" s="20">
        <v>0.45180187736999999</v>
      </c>
      <c r="K108" s="20" t="s">
        <v>192</v>
      </c>
      <c r="L108" s="20" t="s">
        <v>192</v>
      </c>
      <c r="M108" s="20">
        <v>0.61329999999999996</v>
      </c>
      <c r="N108" s="20">
        <v>0.88800000000000001</v>
      </c>
      <c r="O108" s="20">
        <v>0.75660819999999995</v>
      </c>
      <c r="P108" s="20">
        <v>0.74870000000000003</v>
      </c>
      <c r="Q108" s="20">
        <v>0.67704129999999996</v>
      </c>
      <c r="R108" s="20">
        <v>0.73333340000000002</v>
      </c>
      <c r="S108" s="20">
        <v>0.83579970000000003</v>
      </c>
      <c r="T108" s="20">
        <v>406.8</v>
      </c>
      <c r="U108" s="20" t="s">
        <v>192</v>
      </c>
      <c r="V108" s="20" t="s">
        <v>192</v>
      </c>
      <c r="W108" s="20">
        <v>279.2</v>
      </c>
      <c r="X108" s="20">
        <v>174.79</v>
      </c>
      <c r="Y108" s="20" t="s">
        <v>192</v>
      </c>
      <c r="Z108" s="20">
        <v>111.96</v>
      </c>
      <c r="AA108" s="20">
        <v>178</v>
      </c>
      <c r="AB108" s="20">
        <v>96</v>
      </c>
      <c r="AC108" s="20" t="s">
        <v>192</v>
      </c>
      <c r="AD108" s="20" t="s">
        <v>192</v>
      </c>
      <c r="AE108" s="20">
        <v>24.901613950809999</v>
      </c>
      <c r="AF108" s="20">
        <v>47.64</v>
      </c>
      <c r="AG108" s="20">
        <v>51.3</v>
      </c>
      <c r="AH108" s="20">
        <v>179.34</v>
      </c>
      <c r="AI108" s="20" t="s">
        <v>192</v>
      </c>
      <c r="AJ108" s="20" t="s">
        <v>192</v>
      </c>
      <c r="AK108" s="20" t="s">
        <v>192</v>
      </c>
      <c r="AL108" s="20" t="s">
        <v>192</v>
      </c>
      <c r="AM108" s="20">
        <v>61.73</v>
      </c>
      <c r="AN108" s="20" t="s">
        <v>192</v>
      </c>
      <c r="AO108" s="20">
        <v>0.15229999999999999</v>
      </c>
      <c r="AP108" s="20">
        <v>0.15870000000000001</v>
      </c>
      <c r="AQ108" s="20">
        <v>1.1062000000000001</v>
      </c>
      <c r="AR108" s="20">
        <v>0.38312686772999999</v>
      </c>
      <c r="AS108" s="20" t="s">
        <v>192</v>
      </c>
      <c r="AT108" s="20">
        <v>2.5794054000000002</v>
      </c>
      <c r="AU108" s="20">
        <v>0.112215158</v>
      </c>
      <c r="AV108" s="20">
        <v>0.1543234</v>
      </c>
      <c r="AW108" s="20">
        <v>3.8399999999999997E-2</v>
      </c>
      <c r="AX108" s="20">
        <v>1205.4100000000001</v>
      </c>
      <c r="AY108" s="20" t="s">
        <v>192</v>
      </c>
      <c r="AZ108" s="20">
        <v>38.89</v>
      </c>
      <c r="BA108" s="20" t="s">
        <v>192</v>
      </c>
      <c r="BB108" s="20">
        <v>165.90811172856999</v>
      </c>
      <c r="BC108" s="20" t="s">
        <v>192</v>
      </c>
      <c r="BD108" s="20">
        <v>0.7</v>
      </c>
      <c r="BE108" s="20" t="s">
        <v>192</v>
      </c>
      <c r="BF108" s="20">
        <v>0.39860000000000001</v>
      </c>
      <c r="BG108" s="20">
        <v>11.5</v>
      </c>
      <c r="BH108" s="20">
        <v>60.5</v>
      </c>
      <c r="BI108" s="20">
        <v>39</v>
      </c>
      <c r="BJ108" s="20">
        <v>35.5</v>
      </c>
      <c r="BK108" s="20">
        <v>24</v>
      </c>
      <c r="BL108" s="20">
        <v>562.17797851563</v>
      </c>
      <c r="BM108" s="20">
        <v>8.77</v>
      </c>
      <c r="BN108" s="20">
        <v>1136.7</v>
      </c>
      <c r="BO108" s="20">
        <v>238.5</v>
      </c>
      <c r="BP108" s="20">
        <v>3084.3</v>
      </c>
      <c r="BQ108" s="20">
        <v>2074.5</v>
      </c>
      <c r="BR108" s="20">
        <v>262.10000000000002</v>
      </c>
      <c r="BS108" s="20">
        <v>41.14</v>
      </c>
      <c r="BT108" s="20">
        <v>111.5</v>
      </c>
      <c r="BU108" s="20">
        <v>2.4641000000000002</v>
      </c>
    </row>
    <row r="109" spans="1:73" x14ac:dyDescent="0.4">
      <c r="A109" s="16" t="s">
        <v>295</v>
      </c>
      <c r="B109" s="16">
        <f t="shared" si="1"/>
        <v>1968</v>
      </c>
      <c r="C109" s="17">
        <v>1.32</v>
      </c>
      <c r="D109" s="17">
        <v>1.32</v>
      </c>
      <c r="E109" s="17">
        <v>1.32</v>
      </c>
      <c r="F109" s="17" t="s">
        <v>192</v>
      </c>
      <c r="G109" s="17" t="s">
        <v>192</v>
      </c>
      <c r="H109" s="17" t="s">
        <v>192</v>
      </c>
      <c r="I109" s="17">
        <v>0.16</v>
      </c>
      <c r="J109" s="17">
        <v>0.45180187736999999</v>
      </c>
      <c r="K109" s="17" t="s">
        <v>192</v>
      </c>
      <c r="L109" s="17" t="s">
        <v>192</v>
      </c>
      <c r="M109" s="17">
        <v>0.62570000000000003</v>
      </c>
      <c r="N109" s="17">
        <v>0.88139999999999996</v>
      </c>
      <c r="O109" s="17">
        <v>0.74977400000000005</v>
      </c>
      <c r="P109" s="17">
        <v>0.74870000000000003</v>
      </c>
      <c r="Q109" s="17">
        <v>0.67704129999999996</v>
      </c>
      <c r="R109" s="17">
        <v>0.73333340000000002</v>
      </c>
      <c r="S109" s="17">
        <v>0.83579970000000003</v>
      </c>
      <c r="T109" s="17">
        <v>377.9</v>
      </c>
      <c r="U109" s="17" t="s">
        <v>192</v>
      </c>
      <c r="V109" s="17" t="s">
        <v>192</v>
      </c>
      <c r="W109" s="17">
        <v>261.25</v>
      </c>
      <c r="X109" s="17">
        <v>172.43</v>
      </c>
      <c r="Y109" s="17" t="s">
        <v>192</v>
      </c>
      <c r="Z109" s="17">
        <v>110.78</v>
      </c>
      <c r="AA109" s="17">
        <v>162</v>
      </c>
      <c r="AB109" s="17">
        <v>96</v>
      </c>
      <c r="AC109" s="17" t="s">
        <v>192</v>
      </c>
      <c r="AD109" s="17" t="s">
        <v>192</v>
      </c>
      <c r="AE109" s="17">
        <v>25.20781032751</v>
      </c>
      <c r="AF109" s="17">
        <v>47.24</v>
      </c>
      <c r="AG109" s="17">
        <v>49.8</v>
      </c>
      <c r="AH109" s="17">
        <v>181.69</v>
      </c>
      <c r="AI109" s="17" t="s">
        <v>192</v>
      </c>
      <c r="AJ109" s="17" t="s">
        <v>192</v>
      </c>
      <c r="AK109" s="17" t="s">
        <v>192</v>
      </c>
      <c r="AL109" s="17" t="s">
        <v>192</v>
      </c>
      <c r="AM109" s="17">
        <v>63.57</v>
      </c>
      <c r="AN109" s="17" t="s">
        <v>192</v>
      </c>
      <c r="AO109" s="17">
        <v>0.1585</v>
      </c>
      <c r="AP109" s="17">
        <v>0.15870000000000001</v>
      </c>
      <c r="AQ109" s="17">
        <v>1.0992</v>
      </c>
      <c r="AR109" s="17">
        <v>0.38447755091000002</v>
      </c>
      <c r="AS109" s="17" t="s">
        <v>192</v>
      </c>
      <c r="AT109" s="17">
        <v>2.5794054000000002</v>
      </c>
      <c r="AU109" s="17">
        <v>0.112215158</v>
      </c>
      <c r="AV109" s="17">
        <v>0.1543234</v>
      </c>
      <c r="AW109" s="17">
        <v>3.5900000000000001E-2</v>
      </c>
      <c r="AX109" s="17">
        <v>1173.9000000000001</v>
      </c>
      <c r="AY109" s="17" t="s">
        <v>192</v>
      </c>
      <c r="AZ109" s="17">
        <v>38.89</v>
      </c>
      <c r="BA109" s="17" t="s">
        <v>192</v>
      </c>
      <c r="BB109" s="17">
        <v>165.90811172856999</v>
      </c>
      <c r="BC109" s="17" t="s">
        <v>192</v>
      </c>
      <c r="BD109" s="17">
        <v>0.69179999999999997</v>
      </c>
      <c r="BE109" s="17" t="s">
        <v>192</v>
      </c>
      <c r="BF109" s="17">
        <v>0.39129999999999998</v>
      </c>
      <c r="BG109" s="17">
        <v>11.5</v>
      </c>
      <c r="BH109" s="17">
        <v>60.5</v>
      </c>
      <c r="BI109" s="17">
        <v>36</v>
      </c>
      <c r="BJ109" s="17">
        <v>35.5</v>
      </c>
      <c r="BK109" s="17">
        <v>24</v>
      </c>
      <c r="BL109" s="17">
        <v>562.17797851563</v>
      </c>
      <c r="BM109" s="17">
        <v>8.77</v>
      </c>
      <c r="BN109" s="17">
        <v>1054.25</v>
      </c>
      <c r="BO109" s="17">
        <v>247.1</v>
      </c>
      <c r="BP109" s="17">
        <v>3075.4</v>
      </c>
      <c r="BQ109" s="17">
        <v>2074.5</v>
      </c>
      <c r="BR109" s="17">
        <v>265.7</v>
      </c>
      <c r="BS109" s="17">
        <v>39.46</v>
      </c>
      <c r="BT109" s="17">
        <v>122.5</v>
      </c>
      <c r="BU109" s="17">
        <v>2.3138000000000001</v>
      </c>
    </row>
    <row r="110" spans="1:73" x14ac:dyDescent="0.4">
      <c r="A110" s="18" t="s">
        <v>296</v>
      </c>
      <c r="B110" s="16">
        <f t="shared" si="1"/>
        <v>1968</v>
      </c>
      <c r="C110" s="20">
        <v>1.32</v>
      </c>
      <c r="D110" s="20">
        <v>1.32</v>
      </c>
      <c r="E110" s="20">
        <v>1.32</v>
      </c>
      <c r="F110" s="20" t="s">
        <v>192</v>
      </c>
      <c r="G110" s="20" t="s">
        <v>192</v>
      </c>
      <c r="H110" s="20" t="s">
        <v>192</v>
      </c>
      <c r="I110" s="20">
        <v>0.16</v>
      </c>
      <c r="J110" s="20">
        <v>0.45180187736999999</v>
      </c>
      <c r="K110" s="20" t="s">
        <v>192</v>
      </c>
      <c r="L110" s="20" t="s">
        <v>192</v>
      </c>
      <c r="M110" s="20">
        <v>0.65259999999999996</v>
      </c>
      <c r="N110" s="20">
        <v>0.86619999999999997</v>
      </c>
      <c r="O110" s="20">
        <v>0.74756940000000005</v>
      </c>
      <c r="P110" s="20">
        <v>0.74870000000000003</v>
      </c>
      <c r="Q110" s="20">
        <v>0.67704129999999996</v>
      </c>
      <c r="R110" s="20">
        <v>0.73333340000000002</v>
      </c>
      <c r="S110" s="20">
        <v>0.83579970000000003</v>
      </c>
      <c r="T110" s="20">
        <v>385.5</v>
      </c>
      <c r="U110" s="20" t="s">
        <v>192</v>
      </c>
      <c r="V110" s="20" t="s">
        <v>192</v>
      </c>
      <c r="W110" s="20">
        <v>266.68</v>
      </c>
      <c r="X110" s="20">
        <v>150.22999999999999</v>
      </c>
      <c r="Y110" s="20" t="s">
        <v>192</v>
      </c>
      <c r="Z110" s="20">
        <v>105.82</v>
      </c>
      <c r="AA110" s="20">
        <v>157</v>
      </c>
      <c r="AB110" s="20">
        <v>96</v>
      </c>
      <c r="AC110" s="20" t="s">
        <v>192</v>
      </c>
      <c r="AD110" s="20" t="s">
        <v>192</v>
      </c>
      <c r="AE110" s="20">
        <v>24.870512294089998</v>
      </c>
      <c r="AF110" s="20">
        <v>44.88</v>
      </c>
      <c r="AG110" s="20">
        <v>46.9</v>
      </c>
      <c r="AH110" s="20">
        <v>177.69</v>
      </c>
      <c r="AI110" s="20" t="s">
        <v>192</v>
      </c>
      <c r="AJ110" s="20" t="s">
        <v>192</v>
      </c>
      <c r="AK110" s="20" t="s">
        <v>192</v>
      </c>
      <c r="AL110" s="20" t="s">
        <v>192</v>
      </c>
      <c r="AM110" s="20">
        <v>63.93</v>
      </c>
      <c r="AN110" s="20" t="s">
        <v>192</v>
      </c>
      <c r="AO110" s="20">
        <v>0.13780000000000001</v>
      </c>
      <c r="AP110" s="20">
        <v>0.15870000000000001</v>
      </c>
      <c r="AQ110" s="20">
        <v>1.0968</v>
      </c>
      <c r="AR110" s="20">
        <v>0.38583299581000002</v>
      </c>
      <c r="AS110" s="20" t="s">
        <v>192</v>
      </c>
      <c r="AT110" s="20">
        <v>2.5794054000000002</v>
      </c>
      <c r="AU110" s="20">
        <v>0.112215158</v>
      </c>
      <c r="AV110" s="20">
        <v>0.1543234</v>
      </c>
      <c r="AW110" s="20">
        <v>3.3700000000000001E-2</v>
      </c>
      <c r="AX110" s="20">
        <v>1180.58</v>
      </c>
      <c r="AY110" s="20" t="s">
        <v>192</v>
      </c>
      <c r="AZ110" s="20">
        <v>38.89</v>
      </c>
      <c r="BA110" s="20" t="s">
        <v>192</v>
      </c>
      <c r="BB110" s="20">
        <v>165.90811172856999</v>
      </c>
      <c r="BC110" s="20" t="s">
        <v>192</v>
      </c>
      <c r="BD110" s="20">
        <v>0.68369999999999997</v>
      </c>
      <c r="BE110" s="20" t="s">
        <v>192</v>
      </c>
      <c r="BF110" s="20">
        <v>0.39789999999999998</v>
      </c>
      <c r="BG110" s="20">
        <v>11.5</v>
      </c>
      <c r="BH110" s="20">
        <v>60.5</v>
      </c>
      <c r="BI110" s="20">
        <v>36</v>
      </c>
      <c r="BJ110" s="20">
        <v>35.5</v>
      </c>
      <c r="BK110" s="20">
        <v>24</v>
      </c>
      <c r="BL110" s="20">
        <v>562.17797851563</v>
      </c>
      <c r="BM110" s="20">
        <v>8.77</v>
      </c>
      <c r="BN110" s="20">
        <v>1056.45</v>
      </c>
      <c r="BO110" s="20">
        <v>250.2</v>
      </c>
      <c r="BP110" s="20">
        <v>3062.2</v>
      </c>
      <c r="BQ110" s="20">
        <v>2074.5</v>
      </c>
      <c r="BR110" s="20">
        <v>269</v>
      </c>
      <c r="BS110" s="20">
        <v>39.19</v>
      </c>
      <c r="BT110" s="20">
        <v>122.5</v>
      </c>
      <c r="BU110" s="20">
        <v>2.1945999999999999</v>
      </c>
    </row>
    <row r="111" spans="1:73" x14ac:dyDescent="0.4">
      <c r="A111" s="16" t="s">
        <v>297</v>
      </c>
      <c r="B111" s="16">
        <f t="shared" si="1"/>
        <v>1968</v>
      </c>
      <c r="C111" s="17">
        <v>1.32</v>
      </c>
      <c r="D111" s="17">
        <v>1.32</v>
      </c>
      <c r="E111" s="17">
        <v>1.32</v>
      </c>
      <c r="F111" s="17" t="s">
        <v>192</v>
      </c>
      <c r="G111" s="17" t="s">
        <v>192</v>
      </c>
      <c r="H111" s="17" t="s">
        <v>192</v>
      </c>
      <c r="I111" s="17">
        <v>0.16</v>
      </c>
      <c r="J111" s="17">
        <v>0.45180187736999999</v>
      </c>
      <c r="K111" s="17" t="s">
        <v>192</v>
      </c>
      <c r="L111" s="17" t="s">
        <v>192</v>
      </c>
      <c r="M111" s="17">
        <v>0.77470000000000006</v>
      </c>
      <c r="N111" s="17">
        <v>0.8538</v>
      </c>
      <c r="O111" s="17">
        <v>0.74933300000000003</v>
      </c>
      <c r="P111" s="17">
        <v>0.74870000000000003</v>
      </c>
      <c r="Q111" s="17">
        <v>0.67704129999999996</v>
      </c>
      <c r="R111" s="17">
        <v>0.73333340000000002</v>
      </c>
      <c r="S111" s="17">
        <v>0.83579970000000003</v>
      </c>
      <c r="T111" s="17">
        <v>375.6</v>
      </c>
      <c r="U111" s="17" t="s">
        <v>192</v>
      </c>
      <c r="V111" s="17" t="s">
        <v>192</v>
      </c>
      <c r="W111" s="17">
        <v>272.82</v>
      </c>
      <c r="X111" s="17">
        <v>141.72999999999999</v>
      </c>
      <c r="Y111" s="17" t="s">
        <v>192</v>
      </c>
      <c r="Z111" s="17">
        <v>105.35</v>
      </c>
      <c r="AA111" s="17">
        <v>161</v>
      </c>
      <c r="AB111" s="17">
        <v>99</v>
      </c>
      <c r="AC111" s="17" t="s">
        <v>192</v>
      </c>
      <c r="AD111" s="17" t="s">
        <v>192</v>
      </c>
      <c r="AE111" s="17">
        <v>24.695209685409999</v>
      </c>
      <c r="AF111" s="17">
        <v>44.09</v>
      </c>
      <c r="AG111" s="17">
        <v>47.3</v>
      </c>
      <c r="AH111" s="17">
        <v>175.8</v>
      </c>
      <c r="AI111" s="17" t="s">
        <v>192</v>
      </c>
      <c r="AJ111" s="17" t="s">
        <v>192</v>
      </c>
      <c r="AK111" s="17" t="s">
        <v>192</v>
      </c>
      <c r="AL111" s="17" t="s">
        <v>192</v>
      </c>
      <c r="AM111" s="17">
        <v>63.57</v>
      </c>
      <c r="AN111" s="17" t="s">
        <v>192</v>
      </c>
      <c r="AO111" s="17">
        <v>0.16470000000000001</v>
      </c>
      <c r="AP111" s="17">
        <v>0.15870000000000001</v>
      </c>
      <c r="AQ111" s="17">
        <v>1.1587000000000001</v>
      </c>
      <c r="AR111" s="17">
        <v>0.38770287871999998</v>
      </c>
      <c r="AS111" s="17" t="s">
        <v>192</v>
      </c>
      <c r="AT111" s="17">
        <v>2.5794054000000002</v>
      </c>
      <c r="AU111" s="17">
        <v>0.112215158</v>
      </c>
      <c r="AV111" s="17">
        <v>0.1543234</v>
      </c>
      <c r="AW111" s="17">
        <v>3.04E-2</v>
      </c>
      <c r="AX111" s="17">
        <v>1228.75</v>
      </c>
      <c r="AY111" s="17" t="s">
        <v>192</v>
      </c>
      <c r="AZ111" s="17">
        <v>38.89</v>
      </c>
      <c r="BA111" s="17" t="s">
        <v>192</v>
      </c>
      <c r="BB111" s="17">
        <v>165.90811172856999</v>
      </c>
      <c r="BC111" s="17" t="s">
        <v>192</v>
      </c>
      <c r="BD111" s="17">
        <v>0.66339999999999999</v>
      </c>
      <c r="BE111" s="17" t="s">
        <v>192</v>
      </c>
      <c r="BF111" s="17">
        <v>0.39419999999999999</v>
      </c>
      <c r="BG111" s="17">
        <v>11.5</v>
      </c>
      <c r="BH111" s="17">
        <v>60.5</v>
      </c>
      <c r="BI111" s="17">
        <v>36</v>
      </c>
      <c r="BJ111" s="17">
        <v>35.5</v>
      </c>
      <c r="BK111" s="17">
        <v>24</v>
      </c>
      <c r="BL111" s="17">
        <v>562.17797851563</v>
      </c>
      <c r="BM111" s="17">
        <v>8.77</v>
      </c>
      <c r="BN111" s="17">
        <v>1110.03</v>
      </c>
      <c r="BO111" s="17">
        <v>251.5</v>
      </c>
      <c r="BP111" s="17">
        <v>3071</v>
      </c>
      <c r="BQ111" s="17">
        <v>2074.5</v>
      </c>
      <c r="BR111" s="17">
        <v>263</v>
      </c>
      <c r="BS111" s="17">
        <v>40.18</v>
      </c>
      <c r="BT111" s="17">
        <v>122.5</v>
      </c>
      <c r="BU111" s="17">
        <v>2.2084999999999999</v>
      </c>
    </row>
    <row r="112" spans="1:73" x14ac:dyDescent="0.4">
      <c r="A112" s="18" t="s">
        <v>298</v>
      </c>
      <c r="B112" s="16">
        <f t="shared" si="1"/>
        <v>1968</v>
      </c>
      <c r="C112" s="20">
        <v>1.32</v>
      </c>
      <c r="D112" s="20">
        <v>1.32</v>
      </c>
      <c r="E112" s="20">
        <v>1.32</v>
      </c>
      <c r="F112" s="20" t="s">
        <v>192</v>
      </c>
      <c r="G112" s="20" t="s">
        <v>192</v>
      </c>
      <c r="H112" s="20" t="s">
        <v>192</v>
      </c>
      <c r="I112" s="20">
        <v>0.16</v>
      </c>
      <c r="J112" s="20">
        <v>0.45180187736999999</v>
      </c>
      <c r="K112" s="20" t="s">
        <v>192</v>
      </c>
      <c r="L112" s="20" t="s">
        <v>192</v>
      </c>
      <c r="M112" s="20">
        <v>0.83050000000000002</v>
      </c>
      <c r="N112" s="20">
        <v>0.85450000000000004</v>
      </c>
      <c r="O112" s="20">
        <v>0.74007389999999995</v>
      </c>
      <c r="P112" s="20">
        <v>0.74870000000000003</v>
      </c>
      <c r="Q112" s="20">
        <v>0.67704129999999996</v>
      </c>
      <c r="R112" s="20">
        <v>0.73333340000000002</v>
      </c>
      <c r="S112" s="20">
        <v>0.83579970000000003</v>
      </c>
      <c r="T112" s="20">
        <v>373.7</v>
      </c>
      <c r="U112" s="20" t="s">
        <v>192</v>
      </c>
      <c r="V112" s="20" t="s">
        <v>192</v>
      </c>
      <c r="W112" s="20">
        <v>269.75</v>
      </c>
      <c r="X112" s="20">
        <v>141.72999999999999</v>
      </c>
      <c r="Y112" s="20" t="s">
        <v>192</v>
      </c>
      <c r="Z112" s="20">
        <v>104.17</v>
      </c>
      <c r="AA112" s="20">
        <v>166</v>
      </c>
      <c r="AB112" s="20">
        <v>98</v>
      </c>
      <c r="AC112" s="20" t="s">
        <v>192</v>
      </c>
      <c r="AD112" s="20" t="s">
        <v>192</v>
      </c>
      <c r="AE112" s="20">
        <v>24.888574381630001</v>
      </c>
      <c r="AF112" s="20">
        <v>44.88</v>
      </c>
      <c r="AG112" s="20">
        <v>48.8</v>
      </c>
      <c r="AH112" s="20">
        <v>163.72</v>
      </c>
      <c r="AI112" s="20" t="s">
        <v>192</v>
      </c>
      <c r="AJ112" s="20" t="s">
        <v>192</v>
      </c>
      <c r="AK112" s="20" t="s">
        <v>192</v>
      </c>
      <c r="AL112" s="20" t="s">
        <v>192</v>
      </c>
      <c r="AM112" s="20">
        <v>63.57</v>
      </c>
      <c r="AN112" s="20" t="s">
        <v>192</v>
      </c>
      <c r="AO112" s="20">
        <v>0.1532</v>
      </c>
      <c r="AP112" s="20">
        <v>0.15870000000000001</v>
      </c>
      <c r="AQ112" s="20">
        <v>1.1704000000000001</v>
      </c>
      <c r="AR112" s="20">
        <v>0.38890087713999999</v>
      </c>
      <c r="AS112" s="20" t="s">
        <v>192</v>
      </c>
      <c r="AT112" s="20">
        <v>2.5794054000000002</v>
      </c>
      <c r="AU112" s="20">
        <v>0.112215158</v>
      </c>
      <c r="AV112" s="20">
        <v>0.15652801999999999</v>
      </c>
      <c r="AW112" s="20">
        <v>3.9E-2</v>
      </c>
      <c r="AX112" s="20">
        <v>1183.73</v>
      </c>
      <c r="AY112" s="20" t="s">
        <v>192</v>
      </c>
      <c r="AZ112" s="20">
        <v>38.89</v>
      </c>
      <c r="BA112" s="20" t="s">
        <v>192</v>
      </c>
      <c r="BB112" s="20">
        <v>165.90811172856999</v>
      </c>
      <c r="BC112" s="20" t="s">
        <v>192</v>
      </c>
      <c r="BD112" s="20">
        <v>0.65629999999999999</v>
      </c>
      <c r="BE112" s="20" t="s">
        <v>192</v>
      </c>
      <c r="BF112" s="20">
        <v>0.4103</v>
      </c>
      <c r="BG112" s="20">
        <v>11.5</v>
      </c>
      <c r="BH112" s="20">
        <v>60.5</v>
      </c>
      <c r="BI112" s="20">
        <v>36</v>
      </c>
      <c r="BJ112" s="20">
        <v>35.5</v>
      </c>
      <c r="BK112" s="20">
        <v>24</v>
      </c>
      <c r="BL112" s="20">
        <v>562.17797851563</v>
      </c>
      <c r="BM112" s="20">
        <v>8.77</v>
      </c>
      <c r="BN112" s="20">
        <v>1079.82</v>
      </c>
      <c r="BO112" s="20">
        <v>247.8</v>
      </c>
      <c r="BP112" s="20">
        <v>3110.7</v>
      </c>
      <c r="BQ112" s="20">
        <v>2074.5</v>
      </c>
      <c r="BR112" s="20">
        <v>262.10000000000002</v>
      </c>
      <c r="BS112" s="20">
        <v>39.21</v>
      </c>
      <c r="BT112" s="20">
        <v>122.5</v>
      </c>
      <c r="BU112" s="20">
        <v>1.9728000000000001</v>
      </c>
    </row>
    <row r="113" spans="1:73" x14ac:dyDescent="0.4">
      <c r="A113" s="16" t="s">
        <v>299</v>
      </c>
      <c r="B113" s="16">
        <f t="shared" si="1"/>
        <v>1968</v>
      </c>
      <c r="C113" s="17">
        <v>1.32</v>
      </c>
      <c r="D113" s="17">
        <v>1.32</v>
      </c>
      <c r="E113" s="17">
        <v>1.32</v>
      </c>
      <c r="F113" s="17" t="s">
        <v>192</v>
      </c>
      <c r="G113" s="17" t="s">
        <v>192</v>
      </c>
      <c r="H113" s="17" t="s">
        <v>192</v>
      </c>
      <c r="I113" s="17">
        <v>0.16</v>
      </c>
      <c r="J113" s="17">
        <v>0.45180187736999999</v>
      </c>
      <c r="K113" s="17" t="s">
        <v>192</v>
      </c>
      <c r="L113" s="17" t="s">
        <v>192</v>
      </c>
      <c r="M113" s="17">
        <v>0.96609999999999996</v>
      </c>
      <c r="N113" s="17">
        <v>0.84860000000000002</v>
      </c>
      <c r="O113" s="17">
        <v>0.72331909999999999</v>
      </c>
      <c r="P113" s="17">
        <v>0.74870000000000003</v>
      </c>
      <c r="Q113" s="17">
        <v>0.67704129999999996</v>
      </c>
      <c r="R113" s="17">
        <v>0.73333340000000002</v>
      </c>
      <c r="S113" s="17">
        <v>0.83579970000000003</v>
      </c>
      <c r="T113" s="17">
        <v>376</v>
      </c>
      <c r="U113" s="17" t="s">
        <v>192</v>
      </c>
      <c r="V113" s="17" t="s">
        <v>192</v>
      </c>
      <c r="W113" s="17">
        <v>284.63</v>
      </c>
      <c r="X113" s="17">
        <v>143.13999999999999</v>
      </c>
      <c r="Y113" s="17" t="s">
        <v>192</v>
      </c>
      <c r="Z113" s="17">
        <v>108.89</v>
      </c>
      <c r="AA113" s="17">
        <v>173</v>
      </c>
      <c r="AB113" s="17">
        <v>97</v>
      </c>
      <c r="AC113" s="17" t="s">
        <v>192</v>
      </c>
      <c r="AD113" s="17" t="s">
        <v>192</v>
      </c>
      <c r="AE113" s="17">
        <v>25.66779826758</v>
      </c>
      <c r="AF113" s="17">
        <v>49.21</v>
      </c>
      <c r="AG113" s="17">
        <v>52</v>
      </c>
      <c r="AH113" s="17">
        <v>157.13999999999999</v>
      </c>
      <c r="AI113" s="17" t="s">
        <v>192</v>
      </c>
      <c r="AJ113" s="17" t="s">
        <v>192</v>
      </c>
      <c r="AK113" s="17" t="s">
        <v>192</v>
      </c>
      <c r="AL113" s="17" t="s">
        <v>192</v>
      </c>
      <c r="AM113" s="17">
        <v>63.2</v>
      </c>
      <c r="AN113" s="17" t="s">
        <v>192</v>
      </c>
      <c r="AO113" s="17">
        <v>0.13730000000000001</v>
      </c>
      <c r="AP113" s="17">
        <v>0.15870000000000001</v>
      </c>
      <c r="AQ113" s="17">
        <v>1.1033999999999999</v>
      </c>
      <c r="AR113" s="17">
        <v>0.39010084091000002</v>
      </c>
      <c r="AS113" s="17" t="s">
        <v>192</v>
      </c>
      <c r="AT113" s="17">
        <v>2.5794054000000002</v>
      </c>
      <c r="AU113" s="17">
        <v>0.112215158</v>
      </c>
      <c r="AV113" s="17">
        <v>0.1543234</v>
      </c>
      <c r="AW113" s="17">
        <v>5.0900000000000001E-2</v>
      </c>
      <c r="AX113" s="17">
        <v>1167.22</v>
      </c>
      <c r="AY113" s="17" t="s">
        <v>192</v>
      </c>
      <c r="AZ113" s="17">
        <v>38.89</v>
      </c>
      <c r="BA113" s="17" t="s">
        <v>192</v>
      </c>
      <c r="BB113" s="17">
        <v>165.90811172856999</v>
      </c>
      <c r="BC113" s="17" t="s">
        <v>192</v>
      </c>
      <c r="BD113" s="17">
        <v>0.63449999999999995</v>
      </c>
      <c r="BE113" s="17" t="s">
        <v>192</v>
      </c>
      <c r="BF113" s="17">
        <v>0.41760000000000003</v>
      </c>
      <c r="BG113" s="17">
        <v>11.5</v>
      </c>
      <c r="BH113" s="17">
        <v>60.5</v>
      </c>
      <c r="BI113" s="17">
        <v>36</v>
      </c>
      <c r="BJ113" s="17">
        <v>35.5</v>
      </c>
      <c r="BK113" s="17">
        <v>24</v>
      </c>
      <c r="BL113" s="17">
        <v>562.17797851563</v>
      </c>
      <c r="BM113" s="17">
        <v>8.77</v>
      </c>
      <c r="BN113" s="17">
        <v>1099.8800000000001</v>
      </c>
      <c r="BO113" s="17">
        <v>248.5</v>
      </c>
      <c r="BP113" s="17">
        <v>3320.2</v>
      </c>
      <c r="BQ113" s="17">
        <v>2074.5</v>
      </c>
      <c r="BR113" s="17">
        <v>264.10000000000002</v>
      </c>
      <c r="BS113" s="17">
        <v>39.78</v>
      </c>
      <c r="BT113" s="17">
        <v>122.5</v>
      </c>
      <c r="BU113" s="17">
        <v>2.0177999999999998</v>
      </c>
    </row>
    <row r="114" spans="1:73" x14ac:dyDescent="0.4">
      <c r="A114" s="18" t="s">
        <v>300</v>
      </c>
      <c r="B114" s="16">
        <f t="shared" si="1"/>
        <v>1968</v>
      </c>
      <c r="C114" s="20">
        <v>1.32</v>
      </c>
      <c r="D114" s="20">
        <v>1.32</v>
      </c>
      <c r="E114" s="20">
        <v>1.32</v>
      </c>
      <c r="F114" s="20" t="s">
        <v>192</v>
      </c>
      <c r="G114" s="20" t="s">
        <v>192</v>
      </c>
      <c r="H114" s="20" t="s">
        <v>192</v>
      </c>
      <c r="I114" s="20">
        <v>0.16</v>
      </c>
      <c r="J114" s="20">
        <v>0.45180187736999999</v>
      </c>
      <c r="K114" s="20" t="s">
        <v>192</v>
      </c>
      <c r="L114" s="20" t="s">
        <v>192</v>
      </c>
      <c r="M114" s="20">
        <v>1.0246999999999999</v>
      </c>
      <c r="N114" s="20">
        <v>0.82669999999999999</v>
      </c>
      <c r="O114" s="20">
        <v>0.70943029999999996</v>
      </c>
      <c r="P114" s="20">
        <v>0.74870000000000003</v>
      </c>
      <c r="Q114" s="20">
        <v>0.67704129999999996</v>
      </c>
      <c r="R114" s="20">
        <v>0.73333340000000002</v>
      </c>
      <c r="S114" s="20">
        <v>0.83579970000000003</v>
      </c>
      <c r="T114" s="20">
        <v>386.9</v>
      </c>
      <c r="U114" s="20" t="s">
        <v>192</v>
      </c>
      <c r="V114" s="20" t="s">
        <v>192</v>
      </c>
      <c r="W114" s="20">
        <v>320.06</v>
      </c>
      <c r="X114" s="20">
        <v>152.83000000000001</v>
      </c>
      <c r="Y114" s="20" t="s">
        <v>192</v>
      </c>
      <c r="Z114" s="20">
        <v>111.02</v>
      </c>
      <c r="AA114" s="20">
        <v>181</v>
      </c>
      <c r="AB114" s="20">
        <v>94</v>
      </c>
      <c r="AC114" s="20" t="s">
        <v>192</v>
      </c>
      <c r="AD114" s="20" t="s">
        <v>192</v>
      </c>
      <c r="AE114" s="20">
        <v>25.56693042645</v>
      </c>
      <c r="AF114" s="20">
        <v>48.42</v>
      </c>
      <c r="AG114" s="20">
        <v>53.9</v>
      </c>
      <c r="AH114" s="20">
        <v>159.88999999999999</v>
      </c>
      <c r="AI114" s="20" t="s">
        <v>192</v>
      </c>
      <c r="AJ114" s="20" t="s">
        <v>192</v>
      </c>
      <c r="AK114" s="20" t="s">
        <v>192</v>
      </c>
      <c r="AL114" s="20" t="s">
        <v>192</v>
      </c>
      <c r="AM114" s="20">
        <v>63.2</v>
      </c>
      <c r="AN114" s="20" t="s">
        <v>192</v>
      </c>
      <c r="AO114" s="20">
        <v>0.1338</v>
      </c>
      <c r="AP114" s="20">
        <v>0.1762</v>
      </c>
      <c r="AQ114" s="20">
        <v>1.0896999999999999</v>
      </c>
      <c r="AR114" s="20">
        <v>0.39095071872999998</v>
      </c>
      <c r="AS114" s="20" t="s">
        <v>192</v>
      </c>
      <c r="AT114" s="20">
        <v>2.5794054000000002</v>
      </c>
      <c r="AU114" s="20">
        <v>0.112215158</v>
      </c>
      <c r="AV114" s="20">
        <v>0.1543234</v>
      </c>
      <c r="AW114" s="20">
        <v>6.0199999999999997E-2</v>
      </c>
      <c r="AX114" s="20">
        <v>1165.6300000000001</v>
      </c>
      <c r="AY114" s="20" t="s">
        <v>192</v>
      </c>
      <c r="AZ114" s="20">
        <v>38.89</v>
      </c>
      <c r="BA114" s="20" t="s">
        <v>192</v>
      </c>
      <c r="BB114" s="20">
        <v>165.90811172856999</v>
      </c>
      <c r="BC114" s="20" t="s">
        <v>192</v>
      </c>
      <c r="BD114" s="20">
        <v>0.62460000000000004</v>
      </c>
      <c r="BE114" s="20" t="s">
        <v>192</v>
      </c>
      <c r="BF114" s="20">
        <v>0.41620000000000001</v>
      </c>
      <c r="BG114" s="20">
        <v>11.5</v>
      </c>
      <c r="BH114" s="20">
        <v>60.5</v>
      </c>
      <c r="BI114" s="20">
        <v>36</v>
      </c>
      <c r="BJ114" s="20">
        <v>35.5</v>
      </c>
      <c r="BK114" s="20">
        <v>24</v>
      </c>
      <c r="BL114" s="20">
        <v>562.17797851563</v>
      </c>
      <c r="BM114" s="20">
        <v>8.77</v>
      </c>
      <c r="BN114" s="20">
        <v>1184.98</v>
      </c>
      <c r="BO114" s="20">
        <v>250.2</v>
      </c>
      <c r="BP114" s="20">
        <v>3258.4</v>
      </c>
      <c r="BQ114" s="20">
        <v>2074.5</v>
      </c>
      <c r="BR114" s="20">
        <v>269</v>
      </c>
      <c r="BS114" s="20">
        <v>41.08</v>
      </c>
      <c r="BT114" s="20">
        <v>122.5</v>
      </c>
      <c r="BU114" s="20">
        <v>1.9593</v>
      </c>
    </row>
    <row r="115" spans="1:73" x14ac:dyDescent="0.4">
      <c r="A115" s="16" t="s">
        <v>301</v>
      </c>
      <c r="B115" s="16">
        <f t="shared" si="1"/>
        <v>1969</v>
      </c>
      <c r="C115" s="17">
        <v>1.27</v>
      </c>
      <c r="D115" s="17">
        <v>1.27</v>
      </c>
      <c r="E115" s="17">
        <v>1.27</v>
      </c>
      <c r="F115" s="17" t="s">
        <v>192</v>
      </c>
      <c r="G115" s="17" t="s">
        <v>192</v>
      </c>
      <c r="H115" s="17" t="s">
        <v>192</v>
      </c>
      <c r="I115" s="17">
        <v>0.17</v>
      </c>
      <c r="J115" s="17">
        <v>0.45181991824000001</v>
      </c>
      <c r="K115" s="17" t="s">
        <v>192</v>
      </c>
      <c r="L115" s="17" t="s">
        <v>192</v>
      </c>
      <c r="M115" s="17">
        <v>0.93779999999999997</v>
      </c>
      <c r="N115" s="17">
        <v>0.82609999999999995</v>
      </c>
      <c r="O115" s="17">
        <v>0.70656439999999998</v>
      </c>
      <c r="P115" s="17">
        <v>0.72619999999999996</v>
      </c>
      <c r="Q115" s="17">
        <v>0.59640110000000002</v>
      </c>
      <c r="R115" s="17">
        <v>0.86266670000000001</v>
      </c>
      <c r="S115" s="17">
        <v>0.71959969999999995</v>
      </c>
      <c r="T115" s="17">
        <v>398.7</v>
      </c>
      <c r="U115" s="17" t="s">
        <v>192</v>
      </c>
      <c r="V115" s="17" t="s">
        <v>192</v>
      </c>
      <c r="W115" s="17">
        <v>319.58999999999997</v>
      </c>
      <c r="X115" s="17">
        <v>158.26</v>
      </c>
      <c r="Y115" s="17" t="s">
        <v>192</v>
      </c>
      <c r="Z115" s="17">
        <v>111.49</v>
      </c>
      <c r="AA115" s="17">
        <v>181</v>
      </c>
      <c r="AB115" s="17">
        <v>95</v>
      </c>
      <c r="AC115" s="17" t="s">
        <v>192</v>
      </c>
      <c r="AD115" s="17" t="s">
        <v>192</v>
      </c>
      <c r="AE115" s="17">
        <v>25.964967781759999</v>
      </c>
      <c r="AF115" s="17">
        <v>50.39</v>
      </c>
      <c r="AG115" s="17">
        <v>53.2</v>
      </c>
      <c r="AH115" s="17">
        <v>162.35</v>
      </c>
      <c r="AI115" s="17" t="s">
        <v>192</v>
      </c>
      <c r="AJ115" s="17" t="s">
        <v>192</v>
      </c>
      <c r="AK115" s="17" t="s">
        <v>192</v>
      </c>
      <c r="AL115" s="17" t="s">
        <v>192</v>
      </c>
      <c r="AM115" s="17">
        <v>63.2</v>
      </c>
      <c r="AN115" s="17" t="s">
        <v>192</v>
      </c>
      <c r="AO115" s="17">
        <v>0.14180000000000001</v>
      </c>
      <c r="AP115" s="17">
        <v>0.14499999999999999</v>
      </c>
      <c r="AQ115" s="17">
        <v>1.0872999999999999</v>
      </c>
      <c r="AR115" s="17">
        <v>0.39250649992999997</v>
      </c>
      <c r="AS115" s="17" t="s">
        <v>192</v>
      </c>
      <c r="AT115" s="17">
        <v>2.8660060000000001</v>
      </c>
      <c r="AU115" s="17">
        <v>0.112215158</v>
      </c>
      <c r="AV115" s="17">
        <v>0.15652801999999999</v>
      </c>
      <c r="AW115" s="17">
        <v>6.3500000000000001E-2</v>
      </c>
      <c r="AX115" s="17">
        <v>1135.81</v>
      </c>
      <c r="AY115" s="17" t="s">
        <v>192</v>
      </c>
      <c r="AZ115" s="17">
        <v>38.89</v>
      </c>
      <c r="BA115" s="17" t="s">
        <v>192</v>
      </c>
      <c r="BB115" s="17">
        <v>165.90811172856999</v>
      </c>
      <c r="BC115" s="17" t="s">
        <v>192</v>
      </c>
      <c r="BD115" s="17">
        <v>0.625</v>
      </c>
      <c r="BE115" s="17" t="s">
        <v>192</v>
      </c>
      <c r="BF115" s="17">
        <v>0.42620000000000002</v>
      </c>
      <c r="BG115" s="17">
        <v>11.25</v>
      </c>
      <c r="BH115" s="17">
        <v>58</v>
      </c>
      <c r="BI115" s="17">
        <v>38.5</v>
      </c>
      <c r="BJ115" s="17">
        <v>26.6</v>
      </c>
      <c r="BK115" s="17">
        <v>22</v>
      </c>
      <c r="BL115" s="17">
        <v>573.201171875</v>
      </c>
      <c r="BM115" s="17">
        <v>9.84</v>
      </c>
      <c r="BN115" s="17">
        <v>1255.53</v>
      </c>
      <c r="BO115" s="17">
        <v>254.2</v>
      </c>
      <c r="BP115" s="17">
        <v>3227.6</v>
      </c>
      <c r="BQ115" s="17">
        <v>2363.4</v>
      </c>
      <c r="BR115" s="17">
        <v>269.39999999999998</v>
      </c>
      <c r="BS115" s="17">
        <v>42.3</v>
      </c>
      <c r="BT115" s="17">
        <v>122.5</v>
      </c>
      <c r="BU115" s="17">
        <v>1.9789000000000001</v>
      </c>
    </row>
    <row r="116" spans="1:73" x14ac:dyDescent="0.4">
      <c r="A116" s="18" t="s">
        <v>302</v>
      </c>
      <c r="B116" s="16">
        <f t="shared" si="1"/>
        <v>1969</v>
      </c>
      <c r="C116" s="20">
        <v>1.27</v>
      </c>
      <c r="D116" s="20">
        <v>1.27</v>
      </c>
      <c r="E116" s="20">
        <v>1.27</v>
      </c>
      <c r="F116" s="20" t="s">
        <v>192</v>
      </c>
      <c r="G116" s="20" t="s">
        <v>192</v>
      </c>
      <c r="H116" s="20" t="s">
        <v>192</v>
      </c>
      <c r="I116" s="20">
        <v>0.17</v>
      </c>
      <c r="J116" s="20">
        <v>0.45181991824000001</v>
      </c>
      <c r="K116" s="20" t="s">
        <v>192</v>
      </c>
      <c r="L116" s="20" t="s">
        <v>192</v>
      </c>
      <c r="M116" s="20">
        <v>0.91049999999999998</v>
      </c>
      <c r="N116" s="20">
        <v>0.84189999999999998</v>
      </c>
      <c r="O116" s="20">
        <v>0.70810759999999995</v>
      </c>
      <c r="P116" s="20">
        <v>0.72619999999999996</v>
      </c>
      <c r="Q116" s="20">
        <v>0.59640110000000002</v>
      </c>
      <c r="R116" s="20">
        <v>0.86266670000000001</v>
      </c>
      <c r="S116" s="20">
        <v>0.71959969999999995</v>
      </c>
      <c r="T116" s="20">
        <v>396.4</v>
      </c>
      <c r="U116" s="20" t="s">
        <v>192</v>
      </c>
      <c r="V116" s="20" t="s">
        <v>192</v>
      </c>
      <c r="W116" s="20">
        <v>346.05</v>
      </c>
      <c r="X116" s="20">
        <v>158.26</v>
      </c>
      <c r="Y116" s="20" t="s">
        <v>192</v>
      </c>
      <c r="Z116" s="20">
        <v>109.36</v>
      </c>
      <c r="AA116" s="20">
        <v>185</v>
      </c>
      <c r="AB116" s="20">
        <v>95</v>
      </c>
      <c r="AC116" s="20" t="s">
        <v>192</v>
      </c>
      <c r="AD116" s="20" t="s">
        <v>192</v>
      </c>
      <c r="AE116" s="20">
        <v>25.93808894104</v>
      </c>
      <c r="AF116" s="20">
        <v>50.39</v>
      </c>
      <c r="AG116" s="20">
        <v>54.1</v>
      </c>
      <c r="AH116" s="20">
        <v>160.47999999999999</v>
      </c>
      <c r="AI116" s="20" t="s">
        <v>192</v>
      </c>
      <c r="AJ116" s="20" t="s">
        <v>192</v>
      </c>
      <c r="AK116" s="20" t="s">
        <v>192</v>
      </c>
      <c r="AL116" s="20" t="s">
        <v>192</v>
      </c>
      <c r="AM116" s="20">
        <v>62.83</v>
      </c>
      <c r="AN116" s="20" t="s">
        <v>192</v>
      </c>
      <c r="AO116" s="20">
        <v>0.14130000000000001</v>
      </c>
      <c r="AP116" s="20">
        <v>0.14929999999999999</v>
      </c>
      <c r="AQ116" s="20">
        <v>1.0911</v>
      </c>
      <c r="AR116" s="20">
        <v>0.39398716029000003</v>
      </c>
      <c r="AS116" s="20" t="s">
        <v>192</v>
      </c>
      <c r="AT116" s="20">
        <v>2.8660060000000001</v>
      </c>
      <c r="AU116" s="20">
        <v>0.112215158</v>
      </c>
      <c r="AV116" s="20">
        <v>0.15652801999999999</v>
      </c>
      <c r="AW116" s="20">
        <v>6.88E-2</v>
      </c>
      <c r="AX116" s="20">
        <v>1097.9100000000001</v>
      </c>
      <c r="AY116" s="20" t="s">
        <v>192</v>
      </c>
      <c r="AZ116" s="20">
        <v>38.89</v>
      </c>
      <c r="BA116" s="20" t="s">
        <v>192</v>
      </c>
      <c r="BB116" s="20">
        <v>165.90811172856999</v>
      </c>
      <c r="BC116" s="20" t="s">
        <v>192</v>
      </c>
      <c r="BD116" s="20">
        <v>0.62829999999999997</v>
      </c>
      <c r="BE116" s="20" t="s">
        <v>192</v>
      </c>
      <c r="BF116" s="20">
        <v>0.47070000000000001</v>
      </c>
      <c r="BG116" s="20">
        <v>11.25</v>
      </c>
      <c r="BH116" s="20">
        <v>58</v>
      </c>
      <c r="BI116" s="20">
        <v>38.5</v>
      </c>
      <c r="BJ116" s="20">
        <v>26.6</v>
      </c>
      <c r="BK116" s="20">
        <v>22</v>
      </c>
      <c r="BL116" s="20">
        <v>584.22436523438</v>
      </c>
      <c r="BM116" s="20">
        <v>9.84</v>
      </c>
      <c r="BN116" s="20">
        <v>1285.29</v>
      </c>
      <c r="BO116" s="20">
        <v>258.39999999999998</v>
      </c>
      <c r="BP116" s="20">
        <v>3245.2</v>
      </c>
      <c r="BQ116" s="20">
        <v>2363.4</v>
      </c>
      <c r="BR116" s="20">
        <v>267.39999999999998</v>
      </c>
      <c r="BS116" s="20">
        <v>42.6</v>
      </c>
      <c r="BT116" s="20">
        <v>122.5</v>
      </c>
      <c r="BU116" s="20">
        <v>1.8396999999999999</v>
      </c>
    </row>
    <row r="117" spans="1:73" x14ac:dyDescent="0.4">
      <c r="A117" s="16" t="s">
        <v>303</v>
      </c>
      <c r="B117" s="16">
        <f t="shared" si="1"/>
        <v>1969</v>
      </c>
      <c r="C117" s="17">
        <v>1.27</v>
      </c>
      <c r="D117" s="17">
        <v>1.27</v>
      </c>
      <c r="E117" s="17">
        <v>1.27</v>
      </c>
      <c r="F117" s="17" t="s">
        <v>192</v>
      </c>
      <c r="G117" s="17" t="s">
        <v>192</v>
      </c>
      <c r="H117" s="17" t="s">
        <v>192</v>
      </c>
      <c r="I117" s="17">
        <v>0.17</v>
      </c>
      <c r="J117" s="17">
        <v>0.45181991824000001</v>
      </c>
      <c r="K117" s="17" t="s">
        <v>192</v>
      </c>
      <c r="L117" s="17" t="s">
        <v>192</v>
      </c>
      <c r="M117" s="17">
        <v>0.89839999999999998</v>
      </c>
      <c r="N117" s="17">
        <v>0.82940000000000003</v>
      </c>
      <c r="O117" s="17">
        <v>0.6871642</v>
      </c>
      <c r="P117" s="17">
        <v>0.72619999999999996</v>
      </c>
      <c r="Q117" s="17">
        <v>0.59640110000000002</v>
      </c>
      <c r="R117" s="17">
        <v>0.86266670000000001</v>
      </c>
      <c r="S117" s="17">
        <v>0.71959969999999995</v>
      </c>
      <c r="T117" s="17">
        <v>388.1</v>
      </c>
      <c r="U117" s="17" t="s">
        <v>192</v>
      </c>
      <c r="V117" s="17" t="s">
        <v>192</v>
      </c>
      <c r="W117" s="17">
        <v>347.82</v>
      </c>
      <c r="X117" s="17">
        <v>179.52</v>
      </c>
      <c r="Y117" s="17" t="s">
        <v>192</v>
      </c>
      <c r="Z117" s="17">
        <v>110.55</v>
      </c>
      <c r="AA117" s="17">
        <v>178</v>
      </c>
      <c r="AB117" s="17">
        <v>94</v>
      </c>
      <c r="AC117" s="17" t="s">
        <v>192</v>
      </c>
      <c r="AD117" s="17" t="s">
        <v>192</v>
      </c>
      <c r="AE117" s="17">
        <v>25.84218776746</v>
      </c>
      <c r="AF117" s="17">
        <v>50.39</v>
      </c>
      <c r="AG117" s="17">
        <v>53.1</v>
      </c>
      <c r="AH117" s="17">
        <v>166.96</v>
      </c>
      <c r="AI117" s="17" t="s">
        <v>192</v>
      </c>
      <c r="AJ117" s="17" t="s">
        <v>192</v>
      </c>
      <c r="AK117" s="17" t="s">
        <v>192</v>
      </c>
      <c r="AL117" s="17" t="s">
        <v>192</v>
      </c>
      <c r="AM117" s="17">
        <v>62.1</v>
      </c>
      <c r="AN117" s="17" t="s">
        <v>192</v>
      </c>
      <c r="AO117" s="17">
        <v>0.15210000000000001</v>
      </c>
      <c r="AP117" s="17">
        <v>0.16639999999999999</v>
      </c>
      <c r="AQ117" s="17">
        <v>1.125</v>
      </c>
      <c r="AR117" s="17">
        <v>0.39529454870000003</v>
      </c>
      <c r="AS117" s="17" t="s">
        <v>192</v>
      </c>
      <c r="AT117" s="17">
        <v>2.8660060000000001</v>
      </c>
      <c r="AU117" s="17">
        <v>0.112215158</v>
      </c>
      <c r="AV117" s="17">
        <v>0.15873264000000001</v>
      </c>
      <c r="AW117" s="17">
        <v>7.7399999999999997E-2</v>
      </c>
      <c r="AX117" s="17">
        <v>1098.6500000000001</v>
      </c>
      <c r="AY117" s="17" t="s">
        <v>192</v>
      </c>
      <c r="AZ117" s="17">
        <v>38.89</v>
      </c>
      <c r="BA117" s="17" t="s">
        <v>192</v>
      </c>
      <c r="BB117" s="17">
        <v>165.90811172856999</v>
      </c>
      <c r="BC117" s="17" t="s">
        <v>192</v>
      </c>
      <c r="BD117" s="17">
        <v>0.62829999999999997</v>
      </c>
      <c r="BE117" s="17" t="s">
        <v>192</v>
      </c>
      <c r="BF117" s="17">
        <v>0.50900000000000001</v>
      </c>
      <c r="BG117" s="17">
        <v>11.25</v>
      </c>
      <c r="BH117" s="17">
        <v>58</v>
      </c>
      <c r="BI117" s="17">
        <v>38.5</v>
      </c>
      <c r="BJ117" s="17">
        <v>26.6</v>
      </c>
      <c r="BK117" s="17">
        <v>22</v>
      </c>
      <c r="BL117" s="17">
        <v>584.22436523438</v>
      </c>
      <c r="BM117" s="17">
        <v>9.84</v>
      </c>
      <c r="BN117" s="17">
        <v>1278.46</v>
      </c>
      <c r="BO117" s="17">
        <v>261.2</v>
      </c>
      <c r="BP117" s="17">
        <v>3243</v>
      </c>
      <c r="BQ117" s="17">
        <v>2363.4</v>
      </c>
      <c r="BR117" s="17">
        <v>271.60000000000002</v>
      </c>
      <c r="BS117" s="17">
        <v>43.16</v>
      </c>
      <c r="BT117" s="17">
        <v>122.5</v>
      </c>
      <c r="BU117" s="17">
        <v>1.8257000000000001</v>
      </c>
    </row>
    <row r="118" spans="1:73" x14ac:dyDescent="0.4">
      <c r="A118" s="18" t="s">
        <v>304</v>
      </c>
      <c r="B118" s="16">
        <f t="shared" si="1"/>
        <v>1969</v>
      </c>
      <c r="C118" s="20">
        <v>1.27</v>
      </c>
      <c r="D118" s="20">
        <v>1.27</v>
      </c>
      <c r="E118" s="20">
        <v>1.27</v>
      </c>
      <c r="F118" s="20" t="s">
        <v>192</v>
      </c>
      <c r="G118" s="20" t="s">
        <v>192</v>
      </c>
      <c r="H118" s="20" t="s">
        <v>192</v>
      </c>
      <c r="I118" s="20">
        <v>0.17</v>
      </c>
      <c r="J118" s="20">
        <v>0.45181991824000001</v>
      </c>
      <c r="K118" s="20" t="s">
        <v>192</v>
      </c>
      <c r="L118" s="20" t="s">
        <v>192</v>
      </c>
      <c r="M118" s="20">
        <v>0.87590000000000001</v>
      </c>
      <c r="N118" s="20">
        <v>0.8135</v>
      </c>
      <c r="O118" s="20">
        <v>0.65894569999999997</v>
      </c>
      <c r="P118" s="20">
        <v>0.72619999999999996</v>
      </c>
      <c r="Q118" s="20">
        <v>0.59640110000000002</v>
      </c>
      <c r="R118" s="20">
        <v>0.86266670000000001</v>
      </c>
      <c r="S118" s="20">
        <v>0.71959969999999995</v>
      </c>
      <c r="T118" s="20">
        <v>376.3</v>
      </c>
      <c r="U118" s="20" t="s">
        <v>192</v>
      </c>
      <c r="V118" s="20" t="s">
        <v>192</v>
      </c>
      <c r="W118" s="20">
        <v>340.14</v>
      </c>
      <c r="X118" s="20">
        <v>170.07</v>
      </c>
      <c r="Y118" s="20" t="s">
        <v>192</v>
      </c>
      <c r="Z118" s="20">
        <v>110.07</v>
      </c>
      <c r="AA118" s="20">
        <v>167</v>
      </c>
      <c r="AB118" s="20">
        <v>95</v>
      </c>
      <c r="AC118" s="20" t="s">
        <v>192</v>
      </c>
      <c r="AD118" s="20" t="s">
        <v>192</v>
      </c>
      <c r="AE118" s="20">
        <v>26.0931028205</v>
      </c>
      <c r="AF118" s="20">
        <v>51.57</v>
      </c>
      <c r="AG118" s="20">
        <v>51.9</v>
      </c>
      <c r="AH118" s="20">
        <v>165.2</v>
      </c>
      <c r="AI118" s="20" t="s">
        <v>192</v>
      </c>
      <c r="AJ118" s="20" t="s">
        <v>192</v>
      </c>
      <c r="AK118" s="20" t="s">
        <v>192</v>
      </c>
      <c r="AL118" s="20" t="s">
        <v>192</v>
      </c>
      <c r="AM118" s="20">
        <v>62.1</v>
      </c>
      <c r="AN118" s="20" t="s">
        <v>192</v>
      </c>
      <c r="AO118" s="20">
        <v>0.1512</v>
      </c>
      <c r="AP118" s="20">
        <v>0.1845</v>
      </c>
      <c r="AQ118" s="20">
        <v>1.1632</v>
      </c>
      <c r="AR118" s="20">
        <v>0.39696525865999999</v>
      </c>
      <c r="AS118" s="20" t="s">
        <v>192</v>
      </c>
      <c r="AT118" s="20">
        <v>2.8660060000000001</v>
      </c>
      <c r="AU118" s="20">
        <v>0.112215158</v>
      </c>
      <c r="AV118" s="20">
        <v>0.15873264000000001</v>
      </c>
      <c r="AW118" s="20">
        <v>8.0500000000000002E-2</v>
      </c>
      <c r="AX118" s="20">
        <v>1110.75</v>
      </c>
      <c r="AY118" s="20" t="s">
        <v>192</v>
      </c>
      <c r="AZ118" s="20">
        <v>38.89</v>
      </c>
      <c r="BA118" s="20" t="s">
        <v>192</v>
      </c>
      <c r="BB118" s="20">
        <v>165.90811172856999</v>
      </c>
      <c r="BC118" s="20" t="s">
        <v>192</v>
      </c>
      <c r="BD118" s="20">
        <v>0.62719999999999998</v>
      </c>
      <c r="BE118" s="20" t="s">
        <v>192</v>
      </c>
      <c r="BF118" s="20">
        <v>0.51919999999999999</v>
      </c>
      <c r="BG118" s="20">
        <v>11.25</v>
      </c>
      <c r="BH118" s="20">
        <v>58</v>
      </c>
      <c r="BI118" s="20">
        <v>38.5</v>
      </c>
      <c r="BJ118" s="20">
        <v>26.6</v>
      </c>
      <c r="BK118" s="20">
        <v>22</v>
      </c>
      <c r="BL118" s="20">
        <v>584.22436523438</v>
      </c>
      <c r="BM118" s="20">
        <v>9.84</v>
      </c>
      <c r="BN118" s="20">
        <v>1388.03</v>
      </c>
      <c r="BO118" s="20">
        <v>268.3</v>
      </c>
      <c r="BP118" s="20">
        <v>3304.7</v>
      </c>
      <c r="BQ118" s="20">
        <v>2363.4</v>
      </c>
      <c r="BR118" s="20">
        <v>272.7</v>
      </c>
      <c r="BS118" s="20">
        <v>43.31</v>
      </c>
      <c r="BT118" s="20">
        <v>122.5</v>
      </c>
      <c r="BU118" s="20">
        <v>1.7781</v>
      </c>
    </row>
    <row r="119" spans="1:73" x14ac:dyDescent="0.4">
      <c r="A119" s="16" t="s">
        <v>305</v>
      </c>
      <c r="B119" s="16">
        <f t="shared" si="1"/>
        <v>1969</v>
      </c>
      <c r="C119" s="17">
        <v>1.27</v>
      </c>
      <c r="D119" s="17">
        <v>1.27</v>
      </c>
      <c r="E119" s="17">
        <v>1.27</v>
      </c>
      <c r="F119" s="17" t="s">
        <v>192</v>
      </c>
      <c r="G119" s="17" t="s">
        <v>192</v>
      </c>
      <c r="H119" s="17" t="s">
        <v>192</v>
      </c>
      <c r="I119" s="17">
        <v>0.17</v>
      </c>
      <c r="J119" s="17">
        <v>0.45181991824000001</v>
      </c>
      <c r="K119" s="17" t="s">
        <v>192</v>
      </c>
      <c r="L119" s="17" t="s">
        <v>192</v>
      </c>
      <c r="M119" s="17">
        <v>0.80889999999999995</v>
      </c>
      <c r="N119" s="17">
        <v>0.80930000000000002</v>
      </c>
      <c r="O119" s="17">
        <v>0.64968649999999994</v>
      </c>
      <c r="P119" s="17">
        <v>0.72619999999999996</v>
      </c>
      <c r="Q119" s="17">
        <v>0.59640110000000002</v>
      </c>
      <c r="R119" s="17">
        <v>0.86266670000000001</v>
      </c>
      <c r="S119" s="17">
        <v>0.71959969999999995</v>
      </c>
      <c r="T119" s="17">
        <v>353.1</v>
      </c>
      <c r="U119" s="17" t="s">
        <v>192</v>
      </c>
      <c r="V119" s="17" t="s">
        <v>192</v>
      </c>
      <c r="W119" s="17">
        <v>345.17</v>
      </c>
      <c r="X119" s="17">
        <v>166.29</v>
      </c>
      <c r="Y119" s="17" t="s">
        <v>192</v>
      </c>
      <c r="Z119" s="17">
        <v>112.44</v>
      </c>
      <c r="AA119" s="17">
        <v>170</v>
      </c>
      <c r="AB119" s="17">
        <v>96</v>
      </c>
      <c r="AC119" s="17" t="s">
        <v>192</v>
      </c>
      <c r="AD119" s="17" t="s">
        <v>192</v>
      </c>
      <c r="AE119" s="17">
        <v>26.61187885367</v>
      </c>
      <c r="AF119" s="17">
        <v>54.33</v>
      </c>
      <c r="AG119" s="17">
        <v>49.9</v>
      </c>
      <c r="AH119" s="17">
        <v>171.09</v>
      </c>
      <c r="AI119" s="17" t="s">
        <v>192</v>
      </c>
      <c r="AJ119" s="17" t="s">
        <v>192</v>
      </c>
      <c r="AK119" s="17" t="s">
        <v>192</v>
      </c>
      <c r="AL119" s="17" t="s">
        <v>192</v>
      </c>
      <c r="AM119" s="17">
        <v>62.1</v>
      </c>
      <c r="AN119" s="17" t="s">
        <v>192</v>
      </c>
      <c r="AO119" s="17">
        <v>0.1739</v>
      </c>
      <c r="AP119" s="17">
        <v>0.17599999999999999</v>
      </c>
      <c r="AQ119" s="17">
        <v>1.2410000000000001</v>
      </c>
      <c r="AR119" s="17">
        <v>0.39864114155000002</v>
      </c>
      <c r="AS119" s="17" t="s">
        <v>192</v>
      </c>
      <c r="AT119" s="17">
        <v>2.8660060000000001</v>
      </c>
      <c r="AU119" s="17">
        <v>0.112215158</v>
      </c>
      <c r="AV119" s="17">
        <v>0.15873264000000001</v>
      </c>
      <c r="AW119" s="17">
        <v>8.0500000000000002E-2</v>
      </c>
      <c r="AX119" s="17">
        <v>1114.6300000000001</v>
      </c>
      <c r="AY119" s="17" t="s">
        <v>192</v>
      </c>
      <c r="AZ119" s="17">
        <v>38.89</v>
      </c>
      <c r="BA119" s="17" t="s">
        <v>192</v>
      </c>
      <c r="BB119" s="17">
        <v>165.90811172856999</v>
      </c>
      <c r="BC119" s="17" t="s">
        <v>192</v>
      </c>
      <c r="BD119" s="17">
        <v>0.63270000000000004</v>
      </c>
      <c r="BE119" s="17" t="s">
        <v>192</v>
      </c>
      <c r="BF119" s="17">
        <v>0.49709999999999999</v>
      </c>
      <c r="BG119" s="17">
        <v>11.25</v>
      </c>
      <c r="BH119" s="17">
        <v>58</v>
      </c>
      <c r="BI119" s="17">
        <v>38.5</v>
      </c>
      <c r="BJ119" s="17">
        <v>26.6</v>
      </c>
      <c r="BK119" s="17">
        <v>22</v>
      </c>
      <c r="BL119" s="17">
        <v>584.22436523438</v>
      </c>
      <c r="BM119" s="17">
        <v>9.84</v>
      </c>
      <c r="BN119" s="17">
        <v>1392.44</v>
      </c>
      <c r="BO119" s="17">
        <v>278.2</v>
      </c>
      <c r="BP119" s="17">
        <v>3355.4</v>
      </c>
      <c r="BQ119" s="17">
        <v>2363.4</v>
      </c>
      <c r="BR119" s="17">
        <v>278.89999999999998</v>
      </c>
      <c r="BS119" s="17">
        <v>43.46</v>
      </c>
      <c r="BT119" s="17">
        <v>122.5</v>
      </c>
      <c r="BU119" s="17">
        <v>1.7609999999999999</v>
      </c>
    </row>
    <row r="120" spans="1:73" x14ac:dyDescent="0.4">
      <c r="A120" s="18" t="s">
        <v>306</v>
      </c>
      <c r="B120" s="16">
        <f t="shared" si="1"/>
        <v>1969</v>
      </c>
      <c r="C120" s="20">
        <v>1.27</v>
      </c>
      <c r="D120" s="20">
        <v>1.27</v>
      </c>
      <c r="E120" s="20">
        <v>1.27</v>
      </c>
      <c r="F120" s="20" t="s">
        <v>192</v>
      </c>
      <c r="G120" s="20" t="s">
        <v>192</v>
      </c>
      <c r="H120" s="20" t="s">
        <v>192</v>
      </c>
      <c r="I120" s="20">
        <v>0.17</v>
      </c>
      <c r="J120" s="20">
        <v>0.45181991824000001</v>
      </c>
      <c r="K120" s="20" t="s">
        <v>192</v>
      </c>
      <c r="L120" s="20" t="s">
        <v>192</v>
      </c>
      <c r="M120" s="20">
        <v>0.89290000000000003</v>
      </c>
      <c r="N120" s="20">
        <v>0.79500000000000004</v>
      </c>
      <c r="O120" s="20">
        <v>0.6772437</v>
      </c>
      <c r="P120" s="20">
        <v>0.72619999999999996</v>
      </c>
      <c r="Q120" s="20">
        <v>0.59640110000000002</v>
      </c>
      <c r="R120" s="20">
        <v>0.86266670000000001</v>
      </c>
      <c r="S120" s="20">
        <v>0.71959969999999995</v>
      </c>
      <c r="T120" s="20">
        <v>339</v>
      </c>
      <c r="U120" s="20" t="s">
        <v>192</v>
      </c>
      <c r="V120" s="20" t="s">
        <v>192</v>
      </c>
      <c r="W120" s="20">
        <v>315.10000000000002</v>
      </c>
      <c r="X120" s="20">
        <v>165.35</v>
      </c>
      <c r="Y120" s="20" t="s">
        <v>192</v>
      </c>
      <c r="Z120" s="20">
        <v>109.6</v>
      </c>
      <c r="AA120" s="20">
        <v>173</v>
      </c>
      <c r="AB120" s="20">
        <v>99</v>
      </c>
      <c r="AC120" s="20" t="s">
        <v>192</v>
      </c>
      <c r="AD120" s="20" t="s">
        <v>192</v>
      </c>
      <c r="AE120" s="20">
        <v>26.583057777699999</v>
      </c>
      <c r="AF120" s="20">
        <v>54.33</v>
      </c>
      <c r="AG120" s="20">
        <v>49</v>
      </c>
      <c r="AH120" s="20">
        <v>178.75</v>
      </c>
      <c r="AI120" s="20" t="s">
        <v>192</v>
      </c>
      <c r="AJ120" s="20" t="s">
        <v>192</v>
      </c>
      <c r="AK120" s="20" t="s">
        <v>192</v>
      </c>
      <c r="AL120" s="20" t="s">
        <v>192</v>
      </c>
      <c r="AM120" s="20">
        <v>61.73</v>
      </c>
      <c r="AN120" s="20" t="s">
        <v>192</v>
      </c>
      <c r="AO120" s="20">
        <v>0.16089999999999999</v>
      </c>
      <c r="AP120" s="20">
        <v>0.17599999999999999</v>
      </c>
      <c r="AQ120" s="20">
        <v>1.3120000000000001</v>
      </c>
      <c r="AR120" s="20">
        <v>0.4006716515</v>
      </c>
      <c r="AS120" s="20" t="s">
        <v>192</v>
      </c>
      <c r="AT120" s="20">
        <v>2.8660060000000001</v>
      </c>
      <c r="AU120" s="20">
        <v>0.112215158</v>
      </c>
      <c r="AV120" s="20">
        <v>0.15873264000000001</v>
      </c>
      <c r="AW120" s="20">
        <v>8.0299999999999996E-2</v>
      </c>
      <c r="AX120" s="20">
        <v>1125.81</v>
      </c>
      <c r="AY120" s="20" t="s">
        <v>192</v>
      </c>
      <c r="AZ120" s="20">
        <v>38.89</v>
      </c>
      <c r="BA120" s="20" t="s">
        <v>192</v>
      </c>
      <c r="BB120" s="20">
        <v>165.90811172856999</v>
      </c>
      <c r="BC120" s="20" t="s">
        <v>192</v>
      </c>
      <c r="BD120" s="20">
        <v>0.62480000000000002</v>
      </c>
      <c r="BE120" s="20" t="s">
        <v>192</v>
      </c>
      <c r="BF120" s="20">
        <v>0.51259999999999994</v>
      </c>
      <c r="BG120" s="20">
        <v>11.25</v>
      </c>
      <c r="BH120" s="20">
        <v>58</v>
      </c>
      <c r="BI120" s="20">
        <v>38.5</v>
      </c>
      <c r="BJ120" s="20">
        <v>26.6</v>
      </c>
      <c r="BK120" s="20">
        <v>22</v>
      </c>
      <c r="BL120" s="20">
        <v>584.22436523438</v>
      </c>
      <c r="BM120" s="20">
        <v>9.84</v>
      </c>
      <c r="BN120" s="20">
        <v>1483.04</v>
      </c>
      <c r="BO120" s="20">
        <v>285.5</v>
      </c>
      <c r="BP120" s="20">
        <v>3379.7</v>
      </c>
      <c r="BQ120" s="20">
        <v>2363.4</v>
      </c>
      <c r="BR120" s="20">
        <v>281.3</v>
      </c>
      <c r="BS120" s="20">
        <v>41.44</v>
      </c>
      <c r="BT120" s="20">
        <v>122.5</v>
      </c>
      <c r="BU120" s="20">
        <v>1.6455</v>
      </c>
    </row>
    <row r="121" spans="1:73" x14ac:dyDescent="0.4">
      <c r="A121" s="16" t="s">
        <v>307</v>
      </c>
      <c r="B121" s="16">
        <f t="shared" si="1"/>
        <v>1969</v>
      </c>
      <c r="C121" s="17">
        <v>1.27</v>
      </c>
      <c r="D121" s="17">
        <v>1.27</v>
      </c>
      <c r="E121" s="17">
        <v>1.27</v>
      </c>
      <c r="F121" s="17" t="s">
        <v>192</v>
      </c>
      <c r="G121" s="17" t="s">
        <v>192</v>
      </c>
      <c r="H121" s="17" t="s">
        <v>192</v>
      </c>
      <c r="I121" s="17">
        <v>0.17</v>
      </c>
      <c r="J121" s="17">
        <v>0.45181991824000001</v>
      </c>
      <c r="K121" s="17" t="s">
        <v>192</v>
      </c>
      <c r="L121" s="17" t="s">
        <v>192</v>
      </c>
      <c r="M121" s="17">
        <v>0.93120000000000003</v>
      </c>
      <c r="N121" s="17">
        <v>0.77759999999999996</v>
      </c>
      <c r="O121" s="17">
        <v>0.6871642</v>
      </c>
      <c r="P121" s="17">
        <v>0.72619999999999996</v>
      </c>
      <c r="Q121" s="17">
        <v>0.59640110000000002</v>
      </c>
      <c r="R121" s="17">
        <v>0.86266670000000001</v>
      </c>
      <c r="S121" s="17">
        <v>0.71959969999999995</v>
      </c>
      <c r="T121" s="17">
        <v>326.89999999999998</v>
      </c>
      <c r="U121" s="17" t="s">
        <v>192</v>
      </c>
      <c r="V121" s="17" t="s">
        <v>192</v>
      </c>
      <c r="W121" s="17">
        <v>323.37</v>
      </c>
      <c r="X121" s="17">
        <v>161.80000000000001</v>
      </c>
      <c r="Y121" s="17" t="s">
        <v>192</v>
      </c>
      <c r="Z121" s="17">
        <v>101.57</v>
      </c>
      <c r="AA121" s="17">
        <v>180</v>
      </c>
      <c r="AB121" s="17">
        <v>95</v>
      </c>
      <c r="AC121" s="17" t="s">
        <v>192</v>
      </c>
      <c r="AD121" s="17" t="s">
        <v>192</v>
      </c>
      <c r="AE121" s="17">
        <v>26.26711375995</v>
      </c>
      <c r="AF121" s="17">
        <v>53.93</v>
      </c>
      <c r="AG121" s="17">
        <v>51.5</v>
      </c>
      <c r="AH121" s="17">
        <v>180.51</v>
      </c>
      <c r="AI121" s="17" t="s">
        <v>192</v>
      </c>
      <c r="AJ121" s="17" t="s">
        <v>192</v>
      </c>
      <c r="AK121" s="17" t="s">
        <v>192</v>
      </c>
      <c r="AL121" s="17" t="s">
        <v>192</v>
      </c>
      <c r="AM121" s="17">
        <v>60.26</v>
      </c>
      <c r="AN121" s="17" t="s">
        <v>192</v>
      </c>
      <c r="AO121" s="17">
        <v>0.15390000000000001</v>
      </c>
      <c r="AP121" s="17">
        <v>0.17599999999999999</v>
      </c>
      <c r="AQ121" s="17">
        <v>1.3013999999999999</v>
      </c>
      <c r="AR121" s="17">
        <v>0.40147466759</v>
      </c>
      <c r="AS121" s="17" t="s">
        <v>192</v>
      </c>
      <c r="AT121" s="17">
        <v>2.8660060000000001</v>
      </c>
      <c r="AU121" s="17">
        <v>0.112215158</v>
      </c>
      <c r="AV121" s="17">
        <v>0.14991415999999999</v>
      </c>
      <c r="AW121" s="17">
        <v>7.6499999999999999E-2</v>
      </c>
      <c r="AX121" s="17">
        <v>1149.6099999999999</v>
      </c>
      <c r="AY121" s="17" t="s">
        <v>192</v>
      </c>
      <c r="AZ121" s="17">
        <v>38.89</v>
      </c>
      <c r="BA121" s="17" t="s">
        <v>192</v>
      </c>
      <c r="BB121" s="17">
        <v>165.90811172856999</v>
      </c>
      <c r="BC121" s="17" t="s">
        <v>192</v>
      </c>
      <c r="BD121" s="17">
        <v>0.61380000000000001</v>
      </c>
      <c r="BE121" s="17" t="s">
        <v>192</v>
      </c>
      <c r="BF121" s="17">
        <v>0.54369999999999996</v>
      </c>
      <c r="BG121" s="17">
        <v>11.25</v>
      </c>
      <c r="BH121" s="17">
        <v>58</v>
      </c>
      <c r="BI121" s="17">
        <v>40</v>
      </c>
      <c r="BJ121" s="17">
        <v>26.6</v>
      </c>
      <c r="BK121" s="17">
        <v>22</v>
      </c>
      <c r="BL121" s="17">
        <v>584.22436523438</v>
      </c>
      <c r="BM121" s="17">
        <v>9.84</v>
      </c>
      <c r="BN121" s="17">
        <v>1453.95</v>
      </c>
      <c r="BO121" s="17">
        <v>311.10000000000002</v>
      </c>
      <c r="BP121" s="17">
        <v>3439.2</v>
      </c>
      <c r="BQ121" s="17">
        <v>2363.4</v>
      </c>
      <c r="BR121" s="17">
        <v>283.7</v>
      </c>
      <c r="BS121" s="17">
        <v>41.76</v>
      </c>
      <c r="BT121" s="17">
        <v>122.5</v>
      </c>
      <c r="BU121" s="17">
        <v>1.6183000000000001</v>
      </c>
    </row>
    <row r="122" spans="1:73" x14ac:dyDescent="0.4">
      <c r="A122" s="18" t="s">
        <v>308</v>
      </c>
      <c r="B122" s="16">
        <f t="shared" si="1"/>
        <v>1969</v>
      </c>
      <c r="C122" s="20">
        <v>1.27</v>
      </c>
      <c r="D122" s="20">
        <v>1.27</v>
      </c>
      <c r="E122" s="20">
        <v>1.27</v>
      </c>
      <c r="F122" s="20" t="s">
        <v>192</v>
      </c>
      <c r="G122" s="20" t="s">
        <v>192</v>
      </c>
      <c r="H122" s="20" t="s">
        <v>192</v>
      </c>
      <c r="I122" s="20">
        <v>0.17</v>
      </c>
      <c r="J122" s="20">
        <v>0.45181991824000001</v>
      </c>
      <c r="K122" s="20" t="s">
        <v>192</v>
      </c>
      <c r="L122" s="20" t="s">
        <v>192</v>
      </c>
      <c r="M122" s="20">
        <v>0.9143</v>
      </c>
      <c r="N122" s="20">
        <v>0.81259999999999999</v>
      </c>
      <c r="O122" s="20">
        <v>0.72464200000000001</v>
      </c>
      <c r="P122" s="20">
        <v>0.72619999999999996</v>
      </c>
      <c r="Q122" s="20">
        <v>0.59640110000000002</v>
      </c>
      <c r="R122" s="20">
        <v>0.86266670000000001</v>
      </c>
      <c r="S122" s="20">
        <v>0.71959969999999995</v>
      </c>
      <c r="T122" s="20">
        <v>330.7</v>
      </c>
      <c r="U122" s="20" t="s">
        <v>192</v>
      </c>
      <c r="V122" s="20" t="s">
        <v>192</v>
      </c>
      <c r="W122" s="20">
        <v>309.91000000000003</v>
      </c>
      <c r="X122" s="20">
        <v>171.49</v>
      </c>
      <c r="Y122" s="20" t="s">
        <v>192</v>
      </c>
      <c r="Z122" s="20">
        <v>99.21</v>
      </c>
      <c r="AA122" s="20">
        <v>181</v>
      </c>
      <c r="AB122" s="20">
        <v>96</v>
      </c>
      <c r="AC122" s="20" t="s">
        <v>192</v>
      </c>
      <c r="AD122" s="20" t="s">
        <v>192</v>
      </c>
      <c r="AE122" s="20">
        <v>25.422180310440002</v>
      </c>
      <c r="AF122" s="20">
        <v>53.54</v>
      </c>
      <c r="AG122" s="20">
        <v>54.2</v>
      </c>
      <c r="AH122" s="20">
        <v>171.58</v>
      </c>
      <c r="AI122" s="20" t="s">
        <v>192</v>
      </c>
      <c r="AJ122" s="20" t="s">
        <v>192</v>
      </c>
      <c r="AK122" s="20" t="s">
        <v>192</v>
      </c>
      <c r="AL122" s="20" t="s">
        <v>192</v>
      </c>
      <c r="AM122" s="20">
        <v>56.22</v>
      </c>
      <c r="AN122" s="20" t="s">
        <v>192</v>
      </c>
      <c r="AO122" s="20">
        <v>0.16869999999999999</v>
      </c>
      <c r="AP122" s="20">
        <v>0.17599999999999999</v>
      </c>
      <c r="AQ122" s="20">
        <v>1.3748</v>
      </c>
      <c r="AR122" s="20">
        <v>0.40316958802000002</v>
      </c>
      <c r="AS122" s="20" t="s">
        <v>192</v>
      </c>
      <c r="AT122" s="20">
        <v>2.8660060000000001</v>
      </c>
      <c r="AU122" s="20">
        <v>0.112215158</v>
      </c>
      <c r="AV122" s="20">
        <v>0.15873264000000001</v>
      </c>
      <c r="AW122" s="20">
        <v>6.5000000000000002E-2</v>
      </c>
      <c r="AX122" s="20">
        <v>1121.04</v>
      </c>
      <c r="AY122" s="20" t="s">
        <v>192</v>
      </c>
      <c r="AZ122" s="20">
        <v>38.89</v>
      </c>
      <c r="BA122" s="20" t="s">
        <v>192</v>
      </c>
      <c r="BB122" s="20">
        <v>165.90811172856999</v>
      </c>
      <c r="BC122" s="20" t="s">
        <v>192</v>
      </c>
      <c r="BD122" s="20">
        <v>0.59989999999999999</v>
      </c>
      <c r="BE122" s="20" t="s">
        <v>192</v>
      </c>
      <c r="BF122" s="20">
        <v>0.57869999999999999</v>
      </c>
      <c r="BG122" s="20">
        <v>11.25</v>
      </c>
      <c r="BH122" s="20">
        <v>58</v>
      </c>
      <c r="BI122" s="20">
        <v>40</v>
      </c>
      <c r="BJ122" s="20">
        <v>26.6</v>
      </c>
      <c r="BK122" s="20">
        <v>22</v>
      </c>
      <c r="BL122" s="20">
        <v>584.22436523438</v>
      </c>
      <c r="BM122" s="20">
        <v>9.84</v>
      </c>
      <c r="BN122" s="20">
        <v>1606.73</v>
      </c>
      <c r="BO122" s="20">
        <v>315.89999999999998</v>
      </c>
      <c r="BP122" s="20">
        <v>3470.1</v>
      </c>
      <c r="BQ122" s="20">
        <v>2363.4</v>
      </c>
      <c r="BR122" s="20">
        <v>293.89999999999998</v>
      </c>
      <c r="BS122" s="20">
        <v>41.09</v>
      </c>
      <c r="BT122" s="20">
        <v>122.5</v>
      </c>
      <c r="BU122" s="20">
        <v>1.6526000000000001</v>
      </c>
    </row>
    <row r="123" spans="1:73" x14ac:dyDescent="0.4">
      <c r="A123" s="16" t="s">
        <v>309</v>
      </c>
      <c r="B123" s="16">
        <f t="shared" si="1"/>
        <v>1969</v>
      </c>
      <c r="C123" s="17">
        <v>1.27</v>
      </c>
      <c r="D123" s="17">
        <v>1.27</v>
      </c>
      <c r="E123" s="17">
        <v>1.27</v>
      </c>
      <c r="F123" s="17" t="s">
        <v>192</v>
      </c>
      <c r="G123" s="17" t="s">
        <v>192</v>
      </c>
      <c r="H123" s="17" t="s">
        <v>192</v>
      </c>
      <c r="I123" s="17">
        <v>0.17</v>
      </c>
      <c r="J123" s="17">
        <v>0.45181991824000001</v>
      </c>
      <c r="K123" s="17" t="s">
        <v>192</v>
      </c>
      <c r="L123" s="17" t="s">
        <v>192</v>
      </c>
      <c r="M123" s="17">
        <v>0.90080000000000005</v>
      </c>
      <c r="N123" s="17">
        <v>0.90259999999999996</v>
      </c>
      <c r="O123" s="17">
        <v>0.76300140000000005</v>
      </c>
      <c r="P123" s="17">
        <v>0.72619999999999996</v>
      </c>
      <c r="Q123" s="17">
        <v>0.59640110000000002</v>
      </c>
      <c r="R123" s="17">
        <v>0.86266670000000001</v>
      </c>
      <c r="S123" s="17">
        <v>0.71959969999999995</v>
      </c>
      <c r="T123" s="17">
        <v>332.6</v>
      </c>
      <c r="U123" s="17" t="s">
        <v>192</v>
      </c>
      <c r="V123" s="17" t="s">
        <v>192</v>
      </c>
      <c r="W123" s="17">
        <v>318.88</v>
      </c>
      <c r="X123" s="17">
        <v>180.94</v>
      </c>
      <c r="Y123" s="17" t="s">
        <v>192</v>
      </c>
      <c r="Z123" s="17">
        <v>100.86</v>
      </c>
      <c r="AA123" s="17">
        <v>200</v>
      </c>
      <c r="AB123" s="17">
        <v>92</v>
      </c>
      <c r="AC123" s="17" t="s">
        <v>192</v>
      </c>
      <c r="AD123" s="17" t="s">
        <v>192</v>
      </c>
      <c r="AE123" s="17">
        <v>24.537951386700001</v>
      </c>
      <c r="AF123" s="17">
        <v>51.18</v>
      </c>
      <c r="AG123" s="17">
        <v>56.8</v>
      </c>
      <c r="AH123" s="17">
        <v>167.55</v>
      </c>
      <c r="AI123" s="17" t="s">
        <v>192</v>
      </c>
      <c r="AJ123" s="17" t="s">
        <v>192</v>
      </c>
      <c r="AK123" s="17" t="s">
        <v>192</v>
      </c>
      <c r="AL123" s="17" t="s">
        <v>192</v>
      </c>
      <c r="AM123" s="17">
        <v>53.65</v>
      </c>
      <c r="AN123" s="17" t="s">
        <v>192</v>
      </c>
      <c r="AO123" s="17">
        <v>0.1792</v>
      </c>
      <c r="AP123" s="17">
        <v>0.17599999999999999</v>
      </c>
      <c r="AQ123" s="17">
        <v>1.3203</v>
      </c>
      <c r="AR123" s="17">
        <v>0.40395487341000003</v>
      </c>
      <c r="AS123" s="17" t="s">
        <v>192</v>
      </c>
      <c r="AT123" s="17">
        <v>2.8660060000000001</v>
      </c>
      <c r="AU123" s="17">
        <v>0.112215158</v>
      </c>
      <c r="AV123" s="17">
        <v>0.15873264000000001</v>
      </c>
      <c r="AW123" s="17">
        <v>6.0400000000000002E-2</v>
      </c>
      <c r="AX123" s="17">
        <v>1096.94</v>
      </c>
      <c r="AY123" s="17" t="s">
        <v>192</v>
      </c>
      <c r="AZ123" s="17">
        <v>38.89</v>
      </c>
      <c r="BA123" s="17" t="s">
        <v>192</v>
      </c>
      <c r="BB123" s="17">
        <v>165.90811172856999</v>
      </c>
      <c r="BC123" s="17" t="s">
        <v>192</v>
      </c>
      <c r="BD123" s="17">
        <v>0.61309999999999998</v>
      </c>
      <c r="BE123" s="17" t="s">
        <v>192</v>
      </c>
      <c r="BF123" s="17">
        <v>0.54259999999999997</v>
      </c>
      <c r="BG123" s="17">
        <v>11.25</v>
      </c>
      <c r="BH123" s="17">
        <v>58</v>
      </c>
      <c r="BI123" s="17">
        <v>40</v>
      </c>
      <c r="BJ123" s="17">
        <v>26.6</v>
      </c>
      <c r="BK123" s="17">
        <v>22</v>
      </c>
      <c r="BL123" s="17">
        <v>584.22436523438</v>
      </c>
      <c r="BM123" s="17">
        <v>9.84</v>
      </c>
      <c r="BN123" s="17">
        <v>1578.95</v>
      </c>
      <c r="BO123" s="17">
        <v>302.5</v>
      </c>
      <c r="BP123" s="17">
        <v>3470.1</v>
      </c>
      <c r="BQ123" s="17">
        <v>2363.4</v>
      </c>
      <c r="BR123" s="17">
        <v>299.39999999999998</v>
      </c>
      <c r="BS123" s="17">
        <v>40.869999999999997</v>
      </c>
      <c r="BT123" s="17">
        <v>122.5</v>
      </c>
      <c r="BU123" s="17">
        <v>1.7855000000000001</v>
      </c>
    </row>
    <row r="124" spans="1:73" x14ac:dyDescent="0.4">
      <c r="A124" s="18" t="s">
        <v>310</v>
      </c>
      <c r="B124" s="16">
        <f t="shared" si="1"/>
        <v>1969</v>
      </c>
      <c r="C124" s="20">
        <v>1.27</v>
      </c>
      <c r="D124" s="20">
        <v>1.27</v>
      </c>
      <c r="E124" s="20">
        <v>1.27</v>
      </c>
      <c r="F124" s="20" t="s">
        <v>192</v>
      </c>
      <c r="G124" s="20" t="s">
        <v>192</v>
      </c>
      <c r="H124" s="20" t="s">
        <v>192</v>
      </c>
      <c r="I124" s="20">
        <v>0.17</v>
      </c>
      <c r="J124" s="20">
        <v>0.45181991824000001</v>
      </c>
      <c r="K124" s="20" t="s">
        <v>192</v>
      </c>
      <c r="L124" s="20" t="s">
        <v>192</v>
      </c>
      <c r="M124" s="20">
        <v>0.91859999999999997</v>
      </c>
      <c r="N124" s="20">
        <v>1.0401</v>
      </c>
      <c r="O124" s="20">
        <v>0.84501139999999997</v>
      </c>
      <c r="P124" s="20">
        <v>0.72619999999999996</v>
      </c>
      <c r="Q124" s="20">
        <v>0.59640110000000002</v>
      </c>
      <c r="R124" s="20">
        <v>0.86266670000000001</v>
      </c>
      <c r="S124" s="20">
        <v>0.71959969999999995</v>
      </c>
      <c r="T124" s="20">
        <v>336.6</v>
      </c>
      <c r="U124" s="20" t="s">
        <v>192</v>
      </c>
      <c r="V124" s="20" t="s">
        <v>192</v>
      </c>
      <c r="W124" s="20">
        <v>331.09</v>
      </c>
      <c r="X124" s="20">
        <v>203.14</v>
      </c>
      <c r="Y124" s="20" t="s">
        <v>192</v>
      </c>
      <c r="Z124" s="20">
        <v>102.99</v>
      </c>
      <c r="AA124" s="20">
        <v>240</v>
      </c>
      <c r="AB124" s="20">
        <v>92</v>
      </c>
      <c r="AC124" s="20" t="s">
        <v>192</v>
      </c>
      <c r="AD124" s="20" t="s">
        <v>192</v>
      </c>
      <c r="AE124" s="20">
        <v>24.379960128099999</v>
      </c>
      <c r="AF124" s="20">
        <v>51.87</v>
      </c>
      <c r="AG124" s="20">
        <v>57.4</v>
      </c>
      <c r="AH124" s="20">
        <v>167.36</v>
      </c>
      <c r="AI124" s="20" t="s">
        <v>192</v>
      </c>
      <c r="AJ124" s="20" t="s">
        <v>192</v>
      </c>
      <c r="AK124" s="20" t="s">
        <v>192</v>
      </c>
      <c r="AL124" s="20" t="s">
        <v>192</v>
      </c>
      <c r="AM124" s="20">
        <v>52.18</v>
      </c>
      <c r="AN124" s="20" t="s">
        <v>192</v>
      </c>
      <c r="AO124" s="20">
        <v>0.1704</v>
      </c>
      <c r="AP124" s="20">
        <v>0.17599999999999999</v>
      </c>
      <c r="AQ124" s="20">
        <v>1.2323999999999999</v>
      </c>
      <c r="AR124" s="20">
        <v>0.40547872070000002</v>
      </c>
      <c r="AS124" s="20" t="s">
        <v>192</v>
      </c>
      <c r="AT124" s="20">
        <v>2.8660060000000001</v>
      </c>
      <c r="AU124" s="20">
        <v>0.112215158</v>
      </c>
      <c r="AV124" s="20">
        <v>0.16093726</v>
      </c>
      <c r="AW124" s="20">
        <v>6.5000000000000002E-2</v>
      </c>
      <c r="AX124" s="20">
        <v>1139.1400000000001</v>
      </c>
      <c r="AY124" s="20" t="s">
        <v>192</v>
      </c>
      <c r="AZ124" s="20">
        <v>38.89</v>
      </c>
      <c r="BA124" s="20" t="s">
        <v>192</v>
      </c>
      <c r="BB124" s="20">
        <v>165.90811172856999</v>
      </c>
      <c r="BC124" s="20" t="s">
        <v>192</v>
      </c>
      <c r="BD124" s="20">
        <v>0.62719999999999998</v>
      </c>
      <c r="BE124" s="20" t="s">
        <v>192</v>
      </c>
      <c r="BF124" s="20">
        <v>0.50270000000000004</v>
      </c>
      <c r="BG124" s="20">
        <v>11.25</v>
      </c>
      <c r="BH124" s="20">
        <v>58</v>
      </c>
      <c r="BI124" s="20">
        <v>40</v>
      </c>
      <c r="BJ124" s="20">
        <v>26.6</v>
      </c>
      <c r="BK124" s="20">
        <v>22</v>
      </c>
      <c r="BL124" s="20">
        <v>601.861328125</v>
      </c>
      <c r="BM124" s="20">
        <v>9.84</v>
      </c>
      <c r="BN124" s="20">
        <v>1554.48</v>
      </c>
      <c r="BO124" s="20">
        <v>293.7</v>
      </c>
      <c r="BP124" s="20">
        <v>3534</v>
      </c>
      <c r="BQ124" s="20">
        <v>2363.4</v>
      </c>
      <c r="BR124" s="20">
        <v>298.89999999999998</v>
      </c>
      <c r="BS124" s="20">
        <v>40.44</v>
      </c>
      <c r="BT124" s="20">
        <v>122.75</v>
      </c>
      <c r="BU124" s="20">
        <v>1.8725000000000001</v>
      </c>
    </row>
    <row r="125" spans="1:73" x14ac:dyDescent="0.4">
      <c r="A125" s="16" t="s">
        <v>311</v>
      </c>
      <c r="B125" s="16">
        <f t="shared" si="1"/>
        <v>1969</v>
      </c>
      <c r="C125" s="17">
        <v>1.27</v>
      </c>
      <c r="D125" s="17">
        <v>1.27</v>
      </c>
      <c r="E125" s="17">
        <v>1.27</v>
      </c>
      <c r="F125" s="17" t="s">
        <v>192</v>
      </c>
      <c r="G125" s="17" t="s">
        <v>192</v>
      </c>
      <c r="H125" s="17" t="s">
        <v>192</v>
      </c>
      <c r="I125" s="17">
        <v>0.17</v>
      </c>
      <c r="J125" s="17">
        <v>0.45181991824000001</v>
      </c>
      <c r="K125" s="17" t="s">
        <v>192</v>
      </c>
      <c r="L125" s="17" t="s">
        <v>192</v>
      </c>
      <c r="M125" s="17">
        <v>0.93210000000000004</v>
      </c>
      <c r="N125" s="17">
        <v>1.0246999999999999</v>
      </c>
      <c r="O125" s="17">
        <v>0.82076110000000002</v>
      </c>
      <c r="P125" s="17">
        <v>0.72619999999999996</v>
      </c>
      <c r="Q125" s="17">
        <v>0.59640110000000002</v>
      </c>
      <c r="R125" s="17">
        <v>0.86266670000000001</v>
      </c>
      <c r="S125" s="17">
        <v>0.71959969999999995</v>
      </c>
      <c r="T125" s="17">
        <v>357.4</v>
      </c>
      <c r="U125" s="17" t="s">
        <v>192</v>
      </c>
      <c r="V125" s="17" t="s">
        <v>192</v>
      </c>
      <c r="W125" s="17">
        <v>346.64</v>
      </c>
      <c r="X125" s="17">
        <v>203.14</v>
      </c>
      <c r="Y125" s="17" t="s">
        <v>192</v>
      </c>
      <c r="Z125" s="17">
        <v>106.53</v>
      </c>
      <c r="AA125" s="17">
        <v>260</v>
      </c>
      <c r="AB125" s="17">
        <v>91</v>
      </c>
      <c r="AC125" s="17" t="s">
        <v>192</v>
      </c>
      <c r="AD125" s="17" t="s">
        <v>192</v>
      </c>
      <c r="AE125" s="17">
        <v>24.628753134709999</v>
      </c>
      <c r="AF125" s="17">
        <v>53.16</v>
      </c>
      <c r="AG125" s="17">
        <v>57.5</v>
      </c>
      <c r="AH125" s="17">
        <v>167.55</v>
      </c>
      <c r="AI125" s="17" t="s">
        <v>192</v>
      </c>
      <c r="AJ125" s="17" t="s">
        <v>192</v>
      </c>
      <c r="AK125" s="17" t="s">
        <v>192</v>
      </c>
      <c r="AL125" s="17" t="s">
        <v>192</v>
      </c>
      <c r="AM125" s="17">
        <v>52.18</v>
      </c>
      <c r="AN125" s="17" t="s">
        <v>192</v>
      </c>
      <c r="AO125" s="17">
        <v>0.16420000000000001</v>
      </c>
      <c r="AP125" s="17">
        <v>0.17599999999999999</v>
      </c>
      <c r="AQ125" s="17">
        <v>1.2114</v>
      </c>
      <c r="AR125" s="17">
        <v>0.40681820822999998</v>
      </c>
      <c r="AS125" s="17" t="s">
        <v>192</v>
      </c>
      <c r="AT125" s="17">
        <v>2.8660060000000001</v>
      </c>
      <c r="AU125" s="17">
        <v>0.112215158</v>
      </c>
      <c r="AV125" s="17">
        <v>0.15873264000000001</v>
      </c>
      <c r="AW125" s="17">
        <v>6.7000000000000004E-2</v>
      </c>
      <c r="AX125" s="17">
        <v>1096.3800000000001</v>
      </c>
      <c r="AY125" s="17" t="s">
        <v>192</v>
      </c>
      <c r="AZ125" s="17">
        <v>38.89</v>
      </c>
      <c r="BA125" s="17" t="s">
        <v>192</v>
      </c>
      <c r="BB125" s="17">
        <v>165.90811172856999</v>
      </c>
      <c r="BC125" s="17" t="s">
        <v>192</v>
      </c>
      <c r="BD125" s="17">
        <v>0.64770000000000005</v>
      </c>
      <c r="BE125" s="17" t="s">
        <v>192</v>
      </c>
      <c r="BF125" s="17">
        <v>0.45369999999999999</v>
      </c>
      <c r="BG125" s="17">
        <v>11.25</v>
      </c>
      <c r="BH125" s="17">
        <v>58</v>
      </c>
      <c r="BI125" s="17">
        <v>40</v>
      </c>
      <c r="BJ125" s="17">
        <v>26.6</v>
      </c>
      <c r="BK125" s="17">
        <v>22</v>
      </c>
      <c r="BL125" s="17">
        <v>606.2705078125</v>
      </c>
      <c r="BM125" s="17">
        <v>9.84</v>
      </c>
      <c r="BN125" s="17">
        <v>1631.42</v>
      </c>
      <c r="BO125" s="17">
        <v>315.7</v>
      </c>
      <c r="BP125" s="17">
        <v>3642</v>
      </c>
      <c r="BQ125" s="17">
        <v>2363.4</v>
      </c>
      <c r="BR125" s="17">
        <v>309.5</v>
      </c>
      <c r="BS125" s="17">
        <v>37.4</v>
      </c>
      <c r="BT125" s="17">
        <v>132.5</v>
      </c>
      <c r="BU125" s="17">
        <v>1.9231</v>
      </c>
    </row>
    <row r="126" spans="1:73" x14ac:dyDescent="0.4">
      <c r="A126" s="18" t="s">
        <v>312</v>
      </c>
      <c r="B126" s="16">
        <f t="shared" si="1"/>
        <v>1969</v>
      </c>
      <c r="C126" s="20">
        <v>1.27</v>
      </c>
      <c r="D126" s="20">
        <v>1.27</v>
      </c>
      <c r="E126" s="20">
        <v>1.27</v>
      </c>
      <c r="F126" s="20" t="s">
        <v>192</v>
      </c>
      <c r="G126" s="20" t="s">
        <v>192</v>
      </c>
      <c r="H126" s="20" t="s">
        <v>192</v>
      </c>
      <c r="I126" s="20">
        <v>0.17</v>
      </c>
      <c r="J126" s="20">
        <v>0.45181991824000001</v>
      </c>
      <c r="K126" s="20" t="s">
        <v>192</v>
      </c>
      <c r="L126" s="20" t="s">
        <v>192</v>
      </c>
      <c r="M126" s="20">
        <v>0.85119999999999996</v>
      </c>
      <c r="N126" s="20">
        <v>1.0479000000000001</v>
      </c>
      <c r="O126" s="20">
        <v>0.82847709999999997</v>
      </c>
      <c r="P126" s="20">
        <v>0.72619999999999996</v>
      </c>
      <c r="Q126" s="20">
        <v>0.59640110000000002</v>
      </c>
      <c r="R126" s="20">
        <v>0.86266670000000001</v>
      </c>
      <c r="S126" s="20">
        <v>0.71959969999999995</v>
      </c>
      <c r="T126" s="20">
        <v>399.4</v>
      </c>
      <c r="U126" s="20" t="s">
        <v>192</v>
      </c>
      <c r="V126" s="20" t="s">
        <v>192</v>
      </c>
      <c r="W126" s="20">
        <v>334.54</v>
      </c>
      <c r="X126" s="20">
        <v>255.11</v>
      </c>
      <c r="Y126" s="20" t="s">
        <v>192</v>
      </c>
      <c r="Z126" s="20">
        <v>106.29</v>
      </c>
      <c r="AA126" s="20">
        <v>251</v>
      </c>
      <c r="AB126" s="20">
        <v>96</v>
      </c>
      <c r="AC126" s="20" t="s">
        <v>192</v>
      </c>
      <c r="AD126" s="20" t="s">
        <v>192</v>
      </c>
      <c r="AE126" s="20">
        <v>24.540627623150002</v>
      </c>
      <c r="AF126" s="20">
        <v>52.36</v>
      </c>
      <c r="AG126" s="20">
        <v>56.5</v>
      </c>
      <c r="AH126" s="20">
        <v>161.07</v>
      </c>
      <c r="AI126" s="20" t="s">
        <v>192</v>
      </c>
      <c r="AJ126" s="20" t="s">
        <v>192</v>
      </c>
      <c r="AK126" s="20" t="s">
        <v>192</v>
      </c>
      <c r="AL126" s="20" t="s">
        <v>192</v>
      </c>
      <c r="AM126" s="20">
        <v>52.18</v>
      </c>
      <c r="AN126" s="20" t="s">
        <v>192</v>
      </c>
      <c r="AO126" s="20">
        <v>0.1565</v>
      </c>
      <c r="AP126" s="20">
        <v>0.16320000000000001</v>
      </c>
      <c r="AQ126" s="20">
        <v>1.2144999999999999</v>
      </c>
      <c r="AR126" s="20">
        <v>0.40928763806000001</v>
      </c>
      <c r="AS126" s="20" t="s">
        <v>192</v>
      </c>
      <c r="AT126" s="20">
        <v>2.8660060000000001</v>
      </c>
      <c r="AU126" s="20">
        <v>0.112215158</v>
      </c>
      <c r="AV126" s="20">
        <v>0.1543234</v>
      </c>
      <c r="AW126" s="20">
        <v>6.2199999999999998E-2</v>
      </c>
      <c r="AX126" s="20">
        <v>1061.92</v>
      </c>
      <c r="AY126" s="20" t="s">
        <v>192</v>
      </c>
      <c r="AZ126" s="20">
        <v>38.89</v>
      </c>
      <c r="BA126" s="20" t="s">
        <v>192</v>
      </c>
      <c r="BB126" s="20">
        <v>165.90811172856999</v>
      </c>
      <c r="BC126" s="20" t="s">
        <v>192</v>
      </c>
      <c r="BD126" s="20">
        <v>0.65590000000000004</v>
      </c>
      <c r="BE126" s="20" t="s">
        <v>192</v>
      </c>
      <c r="BF126" s="20">
        <v>0.47020000000000001</v>
      </c>
      <c r="BG126" s="20">
        <v>11.25</v>
      </c>
      <c r="BH126" s="20">
        <v>58</v>
      </c>
      <c r="BI126" s="20">
        <v>40</v>
      </c>
      <c r="BJ126" s="20">
        <v>26.6</v>
      </c>
      <c r="BK126" s="20">
        <v>22</v>
      </c>
      <c r="BL126" s="20">
        <v>606.2705078125</v>
      </c>
      <c r="BM126" s="20">
        <v>9.84</v>
      </c>
      <c r="BN126" s="20">
        <v>1699.76</v>
      </c>
      <c r="BO126" s="20">
        <v>334</v>
      </c>
      <c r="BP126" s="20">
        <v>3818.4</v>
      </c>
      <c r="BQ126" s="20">
        <v>2363.4</v>
      </c>
      <c r="BR126" s="20">
        <v>310.2</v>
      </c>
      <c r="BS126" s="20">
        <v>35.17</v>
      </c>
      <c r="BT126" s="20">
        <v>132.5</v>
      </c>
      <c r="BU126" s="20">
        <v>1.8070999999999999</v>
      </c>
    </row>
    <row r="127" spans="1:73" x14ac:dyDescent="0.4">
      <c r="A127" s="16" t="s">
        <v>313</v>
      </c>
      <c r="B127" s="16">
        <f t="shared" si="1"/>
        <v>1970</v>
      </c>
      <c r="C127" s="17">
        <v>1.21</v>
      </c>
      <c r="D127" s="17">
        <v>1.21</v>
      </c>
      <c r="E127" s="17">
        <v>1.21</v>
      </c>
      <c r="F127" s="17" t="s">
        <v>192</v>
      </c>
      <c r="G127" s="17">
        <v>7.8</v>
      </c>
      <c r="H127" s="17" t="s">
        <v>192</v>
      </c>
      <c r="I127" s="17">
        <v>0.17</v>
      </c>
      <c r="J127" s="17">
        <v>0.44721801014000001</v>
      </c>
      <c r="K127" s="17" t="s">
        <v>192</v>
      </c>
      <c r="L127" s="17" t="s">
        <v>192</v>
      </c>
      <c r="M127" s="17">
        <v>0.67500000000000004</v>
      </c>
      <c r="N127" s="17">
        <v>1.1369</v>
      </c>
      <c r="O127" s="17">
        <v>0.86198649999999999</v>
      </c>
      <c r="P127" s="17">
        <v>0.83499999999999996</v>
      </c>
      <c r="Q127" s="17">
        <v>0.62664120000000001</v>
      </c>
      <c r="R127" s="17">
        <v>0.99066670000000001</v>
      </c>
      <c r="S127" s="17">
        <v>0.88759960000000004</v>
      </c>
      <c r="T127" s="17">
        <v>405.8</v>
      </c>
      <c r="U127" s="17" t="s">
        <v>192</v>
      </c>
      <c r="V127" s="17" t="s">
        <v>192</v>
      </c>
      <c r="W127" s="17">
        <v>349.83</v>
      </c>
      <c r="X127" s="17">
        <v>255.34</v>
      </c>
      <c r="Y127" s="17" t="s">
        <v>192</v>
      </c>
      <c r="Z127" s="17">
        <v>107</v>
      </c>
      <c r="AA127" s="17">
        <v>252</v>
      </c>
      <c r="AB127" s="17">
        <v>101</v>
      </c>
      <c r="AC127" s="17" t="s">
        <v>192</v>
      </c>
      <c r="AD127" s="17" t="s">
        <v>192</v>
      </c>
      <c r="AE127" s="17">
        <v>25.527059572439999</v>
      </c>
      <c r="AF127" s="17">
        <v>58.4</v>
      </c>
      <c r="AG127" s="17">
        <v>51.8</v>
      </c>
      <c r="AH127" s="17">
        <v>140.44999999999999</v>
      </c>
      <c r="AI127" s="17" t="s">
        <v>192</v>
      </c>
      <c r="AJ127" s="17" t="s">
        <v>192</v>
      </c>
      <c r="AK127" s="17" t="s">
        <v>192</v>
      </c>
      <c r="AL127" s="17" t="s">
        <v>192</v>
      </c>
      <c r="AM127" s="17">
        <v>52.18</v>
      </c>
      <c r="AN127" s="17" t="s">
        <v>192</v>
      </c>
      <c r="AO127" s="17">
        <v>0.1656</v>
      </c>
      <c r="AP127" s="17">
        <v>0.1696</v>
      </c>
      <c r="AQ127" s="17">
        <v>1.2957000000000001</v>
      </c>
      <c r="AR127" s="17">
        <v>0.41172424583</v>
      </c>
      <c r="AS127" s="17" t="s">
        <v>192</v>
      </c>
      <c r="AT127" s="17">
        <v>2.7337288000000002</v>
      </c>
      <c r="AU127" s="17">
        <v>0.112215158</v>
      </c>
      <c r="AV127" s="17">
        <v>0.16534650000000001</v>
      </c>
      <c r="AW127" s="17">
        <v>7.9100000000000004E-2</v>
      </c>
      <c r="AX127" s="17">
        <v>1078.1099999999999</v>
      </c>
      <c r="AY127" s="17">
        <v>42.99</v>
      </c>
      <c r="AZ127" s="17">
        <v>38.89</v>
      </c>
      <c r="BA127" s="17">
        <v>175</v>
      </c>
      <c r="BB127" s="17">
        <v>165.90811172856999</v>
      </c>
      <c r="BC127" s="17" t="s">
        <v>192</v>
      </c>
      <c r="BD127" s="17">
        <v>0.64480000000000004</v>
      </c>
      <c r="BE127" s="17" t="s">
        <v>192</v>
      </c>
      <c r="BF127" s="17">
        <v>0.50419999999999998</v>
      </c>
      <c r="BG127" s="17">
        <v>11</v>
      </c>
      <c r="BH127" s="17">
        <v>54</v>
      </c>
      <c r="BI127" s="17">
        <v>44</v>
      </c>
      <c r="BJ127" s="17">
        <v>18.25</v>
      </c>
      <c r="BK127" s="17">
        <v>31.5</v>
      </c>
      <c r="BL127" s="17">
        <v>606.2705078125</v>
      </c>
      <c r="BM127" s="17">
        <v>9.84</v>
      </c>
      <c r="BN127" s="17">
        <v>1626.3</v>
      </c>
      <c r="BO127" s="17">
        <v>324.7</v>
      </c>
      <c r="BP127" s="17">
        <v>3842.7</v>
      </c>
      <c r="BQ127" s="17">
        <v>2846.2</v>
      </c>
      <c r="BR127" s="17">
        <v>302.39999999999998</v>
      </c>
      <c r="BS127" s="17">
        <v>34.94</v>
      </c>
      <c r="BT127" s="17">
        <v>132.5</v>
      </c>
      <c r="BU127" s="17">
        <v>1.8765000000000001</v>
      </c>
    </row>
    <row r="128" spans="1:73" x14ac:dyDescent="0.4">
      <c r="A128" s="18" t="s">
        <v>314</v>
      </c>
      <c r="B128" s="16">
        <f t="shared" si="1"/>
        <v>1970</v>
      </c>
      <c r="C128" s="20">
        <v>1.21</v>
      </c>
      <c r="D128" s="20">
        <v>1.21</v>
      </c>
      <c r="E128" s="20">
        <v>1.21</v>
      </c>
      <c r="F128" s="20" t="s">
        <v>192</v>
      </c>
      <c r="G128" s="20">
        <v>7.8</v>
      </c>
      <c r="H128" s="20" t="s">
        <v>192</v>
      </c>
      <c r="I128" s="20">
        <v>0.17</v>
      </c>
      <c r="J128" s="20">
        <v>0.44721801014000001</v>
      </c>
      <c r="K128" s="20" t="s">
        <v>192</v>
      </c>
      <c r="L128" s="20" t="s">
        <v>192</v>
      </c>
      <c r="M128" s="20">
        <v>0.67500000000000004</v>
      </c>
      <c r="N128" s="20">
        <v>1.1453</v>
      </c>
      <c r="O128" s="20">
        <v>0.84743639999999998</v>
      </c>
      <c r="P128" s="20">
        <v>0.83499999999999996</v>
      </c>
      <c r="Q128" s="20">
        <v>0.62664120000000001</v>
      </c>
      <c r="R128" s="20">
        <v>0.99066670000000001</v>
      </c>
      <c r="S128" s="20">
        <v>0.88759960000000004</v>
      </c>
      <c r="T128" s="20">
        <v>406.28</v>
      </c>
      <c r="U128" s="20" t="s">
        <v>192</v>
      </c>
      <c r="V128" s="20" t="s">
        <v>192</v>
      </c>
      <c r="W128" s="20">
        <v>346.99</v>
      </c>
      <c r="X128" s="20">
        <v>256.29000000000002</v>
      </c>
      <c r="Y128" s="20" t="s">
        <v>192</v>
      </c>
      <c r="Z128" s="20">
        <v>110</v>
      </c>
      <c r="AA128" s="20">
        <v>257</v>
      </c>
      <c r="AB128" s="20">
        <v>102</v>
      </c>
      <c r="AC128" s="20" t="s">
        <v>192</v>
      </c>
      <c r="AD128" s="20" t="s">
        <v>192</v>
      </c>
      <c r="AE128" s="20">
        <v>25.569435589379999</v>
      </c>
      <c r="AF128" s="20">
        <v>58.4</v>
      </c>
      <c r="AG128" s="20">
        <v>51.8</v>
      </c>
      <c r="AH128" s="20">
        <v>133.38</v>
      </c>
      <c r="AI128" s="20" t="s">
        <v>192</v>
      </c>
      <c r="AJ128" s="20" t="s">
        <v>192</v>
      </c>
      <c r="AK128" s="20" t="s">
        <v>192</v>
      </c>
      <c r="AL128" s="20" t="s">
        <v>192</v>
      </c>
      <c r="AM128" s="20">
        <v>52.18</v>
      </c>
      <c r="AN128" s="20" t="s">
        <v>192</v>
      </c>
      <c r="AO128" s="20">
        <v>0.1744</v>
      </c>
      <c r="AP128" s="20">
        <v>0.1696</v>
      </c>
      <c r="AQ128" s="20">
        <v>1.3338000000000001</v>
      </c>
      <c r="AR128" s="20">
        <v>0.41333127903</v>
      </c>
      <c r="AS128" s="20" t="s">
        <v>192</v>
      </c>
      <c r="AT128" s="20">
        <v>2.7337288000000002</v>
      </c>
      <c r="AU128" s="20">
        <v>0.112215158</v>
      </c>
      <c r="AV128" s="20">
        <v>0.16314187999999999</v>
      </c>
      <c r="AW128" s="20">
        <v>6.9000000000000006E-2</v>
      </c>
      <c r="AX128" s="20">
        <v>1114.27</v>
      </c>
      <c r="AY128" s="20">
        <v>42.99</v>
      </c>
      <c r="AZ128" s="20">
        <v>40.630000000000003</v>
      </c>
      <c r="BA128" s="20">
        <v>175</v>
      </c>
      <c r="BB128" s="20">
        <v>169.87615213162999</v>
      </c>
      <c r="BC128" s="20" t="s">
        <v>192</v>
      </c>
      <c r="BD128" s="20">
        <v>0.65159999999999996</v>
      </c>
      <c r="BE128" s="20" t="s">
        <v>192</v>
      </c>
      <c r="BF128" s="20">
        <v>0.47970000000000002</v>
      </c>
      <c r="BG128" s="20">
        <v>11</v>
      </c>
      <c r="BH128" s="20">
        <v>54</v>
      </c>
      <c r="BI128" s="20">
        <v>44</v>
      </c>
      <c r="BJ128" s="20">
        <v>18.25</v>
      </c>
      <c r="BK128" s="20">
        <v>31.5</v>
      </c>
      <c r="BL128" s="20">
        <v>606.2705078125</v>
      </c>
      <c r="BM128" s="20">
        <v>9.84</v>
      </c>
      <c r="BN128" s="20">
        <v>1657.2</v>
      </c>
      <c r="BO128" s="20">
        <v>341</v>
      </c>
      <c r="BP128" s="20">
        <v>3767.7</v>
      </c>
      <c r="BQ128" s="20">
        <v>2846.2</v>
      </c>
      <c r="BR128" s="20">
        <v>298</v>
      </c>
      <c r="BS128" s="20">
        <v>34.99</v>
      </c>
      <c r="BT128" s="20">
        <v>132.5</v>
      </c>
      <c r="BU128" s="20">
        <v>1.8957999999999999</v>
      </c>
    </row>
    <row r="129" spans="1:73" x14ac:dyDescent="0.4">
      <c r="A129" s="16" t="s">
        <v>315</v>
      </c>
      <c r="B129" s="16">
        <f t="shared" si="1"/>
        <v>1970</v>
      </c>
      <c r="C129" s="17">
        <v>1.21</v>
      </c>
      <c r="D129" s="17">
        <v>1.21</v>
      </c>
      <c r="E129" s="17">
        <v>1.21</v>
      </c>
      <c r="F129" s="17" t="s">
        <v>192</v>
      </c>
      <c r="G129" s="17">
        <v>7.8</v>
      </c>
      <c r="H129" s="17" t="s">
        <v>192</v>
      </c>
      <c r="I129" s="17">
        <v>0.17</v>
      </c>
      <c r="J129" s="17">
        <v>0.44721801014000001</v>
      </c>
      <c r="K129" s="17" t="s">
        <v>192</v>
      </c>
      <c r="L129" s="17" t="s">
        <v>192</v>
      </c>
      <c r="M129" s="17">
        <v>0.67500000000000004</v>
      </c>
      <c r="N129" s="17">
        <v>1.1711</v>
      </c>
      <c r="O129" s="17">
        <v>0.86793880000000001</v>
      </c>
      <c r="P129" s="17">
        <v>0.83499999999999996</v>
      </c>
      <c r="Q129" s="17">
        <v>0.62664120000000001</v>
      </c>
      <c r="R129" s="17">
        <v>0.99066670000000001</v>
      </c>
      <c r="S129" s="17">
        <v>0.88759960000000004</v>
      </c>
      <c r="T129" s="17">
        <v>406.28</v>
      </c>
      <c r="U129" s="17" t="s">
        <v>192</v>
      </c>
      <c r="V129" s="17" t="s">
        <v>192</v>
      </c>
      <c r="W129" s="17">
        <v>343.45</v>
      </c>
      <c r="X129" s="17">
        <v>258.88</v>
      </c>
      <c r="Y129" s="17" t="s">
        <v>192</v>
      </c>
      <c r="Z129" s="17">
        <v>111</v>
      </c>
      <c r="AA129" s="17">
        <v>268</v>
      </c>
      <c r="AB129" s="17">
        <v>97</v>
      </c>
      <c r="AC129" s="17" t="s">
        <v>192</v>
      </c>
      <c r="AD129" s="17" t="s">
        <v>192</v>
      </c>
      <c r="AE129" s="17">
        <v>25.611881952329998</v>
      </c>
      <c r="AF129" s="17">
        <v>58.4</v>
      </c>
      <c r="AG129" s="17">
        <v>51.8</v>
      </c>
      <c r="AH129" s="17">
        <v>126.31</v>
      </c>
      <c r="AI129" s="17" t="s">
        <v>192</v>
      </c>
      <c r="AJ129" s="17" t="s">
        <v>192</v>
      </c>
      <c r="AK129" s="17" t="s">
        <v>192</v>
      </c>
      <c r="AL129" s="17" t="s">
        <v>192</v>
      </c>
      <c r="AM129" s="17">
        <v>52.18</v>
      </c>
      <c r="AN129" s="17" t="s">
        <v>192</v>
      </c>
      <c r="AO129" s="17">
        <v>0.19359999999999999</v>
      </c>
      <c r="AP129" s="17">
        <v>0.159</v>
      </c>
      <c r="AQ129" s="17">
        <v>1.3461000000000001</v>
      </c>
      <c r="AR129" s="17">
        <v>0.41387964614</v>
      </c>
      <c r="AS129" s="17" t="s">
        <v>192</v>
      </c>
      <c r="AT129" s="17">
        <v>2.7337288000000002</v>
      </c>
      <c r="AU129" s="17">
        <v>0.112215158</v>
      </c>
      <c r="AV129" s="17">
        <v>0.16093726</v>
      </c>
      <c r="AW129" s="17">
        <v>7.4499999999999997E-2</v>
      </c>
      <c r="AX129" s="17">
        <v>1111.53</v>
      </c>
      <c r="AY129" s="17">
        <v>42.99</v>
      </c>
      <c r="AZ129" s="17">
        <v>41.67</v>
      </c>
      <c r="BA129" s="17">
        <v>175</v>
      </c>
      <c r="BB129" s="17">
        <v>172.21057681803001</v>
      </c>
      <c r="BC129" s="17" t="s">
        <v>192</v>
      </c>
      <c r="BD129" s="17">
        <v>0.65700000000000003</v>
      </c>
      <c r="BE129" s="17" t="s">
        <v>192</v>
      </c>
      <c r="BF129" s="17">
        <v>0.44330000000000003</v>
      </c>
      <c r="BG129" s="17">
        <v>11</v>
      </c>
      <c r="BH129" s="17">
        <v>54</v>
      </c>
      <c r="BI129" s="17">
        <v>44</v>
      </c>
      <c r="BJ129" s="17">
        <v>18.25</v>
      </c>
      <c r="BK129" s="17">
        <v>31.5</v>
      </c>
      <c r="BL129" s="17">
        <v>606.2705078125</v>
      </c>
      <c r="BM129" s="17">
        <v>9.84</v>
      </c>
      <c r="BN129" s="17">
        <v>1754</v>
      </c>
      <c r="BO129" s="17">
        <v>335.5</v>
      </c>
      <c r="BP129" s="17">
        <v>3796.4</v>
      </c>
      <c r="BQ129" s="17">
        <v>2846.2</v>
      </c>
      <c r="BR129" s="17">
        <v>296</v>
      </c>
      <c r="BS129" s="17">
        <v>35.090000000000003</v>
      </c>
      <c r="BT129" s="17">
        <v>132.5</v>
      </c>
      <c r="BU129" s="17">
        <v>1.8885000000000001</v>
      </c>
    </row>
    <row r="130" spans="1:73" x14ac:dyDescent="0.4">
      <c r="A130" s="18" t="s">
        <v>316</v>
      </c>
      <c r="B130" s="16">
        <f t="shared" si="1"/>
        <v>1970</v>
      </c>
      <c r="C130" s="20">
        <v>1.21</v>
      </c>
      <c r="D130" s="20">
        <v>1.21</v>
      </c>
      <c r="E130" s="20">
        <v>1.21</v>
      </c>
      <c r="F130" s="20" t="s">
        <v>192</v>
      </c>
      <c r="G130" s="20">
        <v>7.8</v>
      </c>
      <c r="H130" s="20" t="s">
        <v>192</v>
      </c>
      <c r="I130" s="20">
        <v>0.17</v>
      </c>
      <c r="J130" s="20">
        <v>0.44721801014000001</v>
      </c>
      <c r="K130" s="20" t="s">
        <v>192</v>
      </c>
      <c r="L130" s="20" t="s">
        <v>192</v>
      </c>
      <c r="M130" s="20">
        <v>0.67500000000000004</v>
      </c>
      <c r="N130" s="20">
        <v>1.2028000000000001</v>
      </c>
      <c r="O130" s="20">
        <v>0.9129121</v>
      </c>
      <c r="P130" s="20">
        <v>0.83499999999999996</v>
      </c>
      <c r="Q130" s="20">
        <v>0.62664120000000001</v>
      </c>
      <c r="R130" s="20">
        <v>0.99066670000000001</v>
      </c>
      <c r="S130" s="20">
        <v>0.88759960000000004</v>
      </c>
      <c r="T130" s="20">
        <v>406.28</v>
      </c>
      <c r="U130" s="20" t="s">
        <v>192</v>
      </c>
      <c r="V130" s="20" t="s">
        <v>192</v>
      </c>
      <c r="W130" s="20">
        <v>358.57</v>
      </c>
      <c r="X130" s="20">
        <v>267.62</v>
      </c>
      <c r="Y130" s="20" t="s">
        <v>192</v>
      </c>
      <c r="Z130" s="20">
        <v>112</v>
      </c>
      <c r="AA130" s="20">
        <v>298</v>
      </c>
      <c r="AB130" s="20">
        <v>97</v>
      </c>
      <c r="AC130" s="20" t="s">
        <v>192</v>
      </c>
      <c r="AD130" s="20" t="s">
        <v>192</v>
      </c>
      <c r="AE130" s="20">
        <v>25.65439877807</v>
      </c>
      <c r="AF130" s="20">
        <v>58.4</v>
      </c>
      <c r="AG130" s="20">
        <v>51.8</v>
      </c>
      <c r="AH130" s="20">
        <v>121.59</v>
      </c>
      <c r="AI130" s="20" t="s">
        <v>192</v>
      </c>
      <c r="AJ130" s="20" t="s">
        <v>192</v>
      </c>
      <c r="AK130" s="20" t="s">
        <v>192</v>
      </c>
      <c r="AL130" s="20" t="s">
        <v>192</v>
      </c>
      <c r="AM130" s="20">
        <v>52.18</v>
      </c>
      <c r="AN130" s="20" t="s">
        <v>192</v>
      </c>
      <c r="AO130" s="20">
        <v>0.17130000000000001</v>
      </c>
      <c r="AP130" s="20">
        <v>0.16159999999999999</v>
      </c>
      <c r="AQ130" s="20">
        <v>1.3622000000000001</v>
      </c>
      <c r="AR130" s="20">
        <v>0.41532013670000001</v>
      </c>
      <c r="AS130" s="20" t="s">
        <v>192</v>
      </c>
      <c r="AT130" s="20">
        <v>2.7337288000000002</v>
      </c>
      <c r="AU130" s="20">
        <v>0.112215158</v>
      </c>
      <c r="AV130" s="20">
        <v>0.16093726</v>
      </c>
      <c r="AW130" s="20">
        <v>7.8700000000000006E-2</v>
      </c>
      <c r="AX130" s="20">
        <v>1119.96</v>
      </c>
      <c r="AY130" s="20">
        <v>42.99</v>
      </c>
      <c r="AZ130" s="20">
        <v>41.81</v>
      </c>
      <c r="BA130" s="20">
        <v>175</v>
      </c>
      <c r="BB130" s="20">
        <v>172.52276965825001</v>
      </c>
      <c r="BC130" s="20" t="s">
        <v>192</v>
      </c>
      <c r="BD130" s="20">
        <v>0.66180000000000005</v>
      </c>
      <c r="BE130" s="20" t="s">
        <v>192</v>
      </c>
      <c r="BF130" s="20">
        <v>0.42020000000000002</v>
      </c>
      <c r="BG130" s="20">
        <v>11</v>
      </c>
      <c r="BH130" s="20">
        <v>54</v>
      </c>
      <c r="BI130" s="20">
        <v>44</v>
      </c>
      <c r="BJ130" s="20">
        <v>18.25</v>
      </c>
      <c r="BK130" s="20">
        <v>31.5</v>
      </c>
      <c r="BL130" s="20">
        <v>612.88427734375</v>
      </c>
      <c r="BM130" s="20">
        <v>9.84</v>
      </c>
      <c r="BN130" s="20">
        <v>1741.6</v>
      </c>
      <c r="BO130" s="20">
        <v>321.2</v>
      </c>
      <c r="BP130" s="20">
        <v>3849.3</v>
      </c>
      <c r="BQ130" s="20">
        <v>2846.2</v>
      </c>
      <c r="BR130" s="20">
        <v>293.39999999999998</v>
      </c>
      <c r="BS130" s="20">
        <v>35.619999999999997</v>
      </c>
      <c r="BT130" s="20">
        <v>132.5</v>
      </c>
      <c r="BU130" s="20">
        <v>1.8529</v>
      </c>
    </row>
    <row r="131" spans="1:73" x14ac:dyDescent="0.4">
      <c r="A131" s="16" t="s">
        <v>317</v>
      </c>
      <c r="B131" s="16">
        <f t="shared" si="1"/>
        <v>1970</v>
      </c>
      <c r="C131" s="17">
        <v>1.21</v>
      </c>
      <c r="D131" s="17">
        <v>1.21</v>
      </c>
      <c r="E131" s="17">
        <v>1.21</v>
      </c>
      <c r="F131" s="17" t="s">
        <v>192</v>
      </c>
      <c r="G131" s="17">
        <v>7.8</v>
      </c>
      <c r="H131" s="17" t="s">
        <v>192</v>
      </c>
      <c r="I131" s="17">
        <v>0.17</v>
      </c>
      <c r="J131" s="17">
        <v>0.44721801014000001</v>
      </c>
      <c r="K131" s="17" t="s">
        <v>192</v>
      </c>
      <c r="L131" s="17" t="s">
        <v>192</v>
      </c>
      <c r="M131" s="17">
        <v>0.67500000000000004</v>
      </c>
      <c r="N131" s="17">
        <v>1.2170000000000001</v>
      </c>
      <c r="O131" s="17">
        <v>0.94002819999999998</v>
      </c>
      <c r="P131" s="17">
        <v>0.83499999999999996</v>
      </c>
      <c r="Q131" s="17">
        <v>0.62664120000000001</v>
      </c>
      <c r="R131" s="17">
        <v>0.99066670000000001</v>
      </c>
      <c r="S131" s="17">
        <v>0.88759960000000004</v>
      </c>
      <c r="T131" s="17">
        <v>399.19</v>
      </c>
      <c r="U131" s="17" t="s">
        <v>192</v>
      </c>
      <c r="V131" s="17" t="s">
        <v>192</v>
      </c>
      <c r="W131" s="17">
        <v>383.84</v>
      </c>
      <c r="X131" s="17">
        <v>278.73</v>
      </c>
      <c r="Y131" s="17" t="s">
        <v>192</v>
      </c>
      <c r="Z131" s="17">
        <v>115</v>
      </c>
      <c r="AA131" s="17">
        <v>292</v>
      </c>
      <c r="AB131" s="17">
        <v>98</v>
      </c>
      <c r="AC131" s="17" t="s">
        <v>192</v>
      </c>
      <c r="AD131" s="17" t="s">
        <v>192</v>
      </c>
      <c r="AE131" s="17">
        <v>25.696986183570001</v>
      </c>
      <c r="AF131" s="17">
        <v>58.4</v>
      </c>
      <c r="AG131" s="17">
        <v>51.8</v>
      </c>
      <c r="AH131" s="17">
        <v>121.59</v>
      </c>
      <c r="AI131" s="17" t="s">
        <v>192</v>
      </c>
      <c r="AJ131" s="17" t="s">
        <v>192</v>
      </c>
      <c r="AK131" s="17" t="s">
        <v>192</v>
      </c>
      <c r="AL131" s="17" t="s">
        <v>192</v>
      </c>
      <c r="AM131" s="17">
        <v>52.18</v>
      </c>
      <c r="AN131" s="17" t="s">
        <v>192</v>
      </c>
      <c r="AO131" s="17">
        <v>0.18920000000000001</v>
      </c>
      <c r="AP131" s="17">
        <v>0.159</v>
      </c>
      <c r="AQ131" s="17">
        <v>1.3349</v>
      </c>
      <c r="AR131" s="17">
        <v>0.41694840965000002</v>
      </c>
      <c r="AS131" s="17" t="s">
        <v>192</v>
      </c>
      <c r="AT131" s="17">
        <v>2.7337288000000002</v>
      </c>
      <c r="AU131" s="17">
        <v>0.112215158</v>
      </c>
      <c r="AV131" s="17">
        <v>0.16755112</v>
      </c>
      <c r="AW131" s="17">
        <v>8.0500000000000002E-2</v>
      </c>
      <c r="AX131" s="17">
        <v>1074.77</v>
      </c>
      <c r="AY131" s="17">
        <v>42.99</v>
      </c>
      <c r="AZ131" s="17">
        <v>43.5</v>
      </c>
      <c r="BA131" s="17">
        <v>175</v>
      </c>
      <c r="BB131" s="17">
        <v>176.25414124668001</v>
      </c>
      <c r="BC131" s="17" t="s">
        <v>192</v>
      </c>
      <c r="BD131" s="17">
        <v>0.66449999999999998</v>
      </c>
      <c r="BE131" s="17" t="s">
        <v>192</v>
      </c>
      <c r="BF131" s="17">
        <v>0.41489999999999999</v>
      </c>
      <c r="BG131" s="17">
        <v>11</v>
      </c>
      <c r="BH131" s="17">
        <v>54</v>
      </c>
      <c r="BI131" s="17">
        <v>44</v>
      </c>
      <c r="BJ131" s="17">
        <v>18.25</v>
      </c>
      <c r="BK131" s="17">
        <v>31.5</v>
      </c>
      <c r="BL131" s="17">
        <v>617.29370117188</v>
      </c>
      <c r="BM131" s="17">
        <v>9.84</v>
      </c>
      <c r="BN131" s="17">
        <v>1597.9</v>
      </c>
      <c r="BO131" s="17">
        <v>291.60000000000002</v>
      </c>
      <c r="BP131" s="17">
        <v>3736.8</v>
      </c>
      <c r="BQ131" s="17">
        <v>2846.2</v>
      </c>
      <c r="BR131" s="17">
        <v>291.7</v>
      </c>
      <c r="BS131" s="17">
        <v>35.950000000000003</v>
      </c>
      <c r="BT131" s="17">
        <v>132.5</v>
      </c>
      <c r="BU131" s="17">
        <v>1.67</v>
      </c>
    </row>
    <row r="132" spans="1:73" x14ac:dyDescent="0.4">
      <c r="A132" s="18" t="s">
        <v>318</v>
      </c>
      <c r="B132" s="16">
        <f t="shared" si="1"/>
        <v>1970</v>
      </c>
      <c r="C132" s="20">
        <v>1.21</v>
      </c>
      <c r="D132" s="20">
        <v>1.21</v>
      </c>
      <c r="E132" s="20">
        <v>1.21</v>
      </c>
      <c r="F132" s="20" t="s">
        <v>192</v>
      </c>
      <c r="G132" s="20">
        <v>7.8</v>
      </c>
      <c r="H132" s="20" t="s">
        <v>192</v>
      </c>
      <c r="I132" s="20">
        <v>0.17</v>
      </c>
      <c r="J132" s="20">
        <v>0.44721801014000001</v>
      </c>
      <c r="K132" s="20" t="s">
        <v>192</v>
      </c>
      <c r="L132" s="20" t="s">
        <v>192</v>
      </c>
      <c r="M132" s="20">
        <v>0.67500000000000004</v>
      </c>
      <c r="N132" s="20">
        <v>1.2060999999999999</v>
      </c>
      <c r="O132" s="20">
        <v>0.92988729999999997</v>
      </c>
      <c r="P132" s="20">
        <v>0.83499999999999996</v>
      </c>
      <c r="Q132" s="20">
        <v>0.62664120000000001</v>
      </c>
      <c r="R132" s="20">
        <v>0.99066670000000001</v>
      </c>
      <c r="S132" s="20">
        <v>0.88759960000000004</v>
      </c>
      <c r="T132" s="20">
        <v>389.74</v>
      </c>
      <c r="U132" s="20" t="s">
        <v>192</v>
      </c>
      <c r="V132" s="20" t="s">
        <v>192</v>
      </c>
      <c r="W132" s="20">
        <v>383.37</v>
      </c>
      <c r="X132" s="20">
        <v>277.07</v>
      </c>
      <c r="Y132" s="20" t="s">
        <v>192</v>
      </c>
      <c r="Z132" s="20">
        <v>118</v>
      </c>
      <c r="AA132" s="20">
        <v>288</v>
      </c>
      <c r="AB132" s="20">
        <v>102</v>
      </c>
      <c r="AC132" s="20" t="s">
        <v>192</v>
      </c>
      <c r="AD132" s="20" t="s">
        <v>192</v>
      </c>
      <c r="AE132" s="20">
        <v>25.73964428599</v>
      </c>
      <c r="AF132" s="20">
        <v>58.4</v>
      </c>
      <c r="AG132" s="20">
        <v>51.8</v>
      </c>
      <c r="AH132" s="20">
        <v>123.95</v>
      </c>
      <c r="AI132" s="20" t="s">
        <v>192</v>
      </c>
      <c r="AJ132" s="20" t="s">
        <v>192</v>
      </c>
      <c r="AK132" s="20" t="s">
        <v>192</v>
      </c>
      <c r="AL132" s="20" t="s">
        <v>192</v>
      </c>
      <c r="AM132" s="20">
        <v>52.18</v>
      </c>
      <c r="AN132" s="20" t="s">
        <v>192</v>
      </c>
      <c r="AO132" s="20">
        <v>0.18190000000000001</v>
      </c>
      <c r="AP132" s="20">
        <v>0.15629999999999999</v>
      </c>
      <c r="AQ132" s="20">
        <v>1.2979000000000001</v>
      </c>
      <c r="AR132" s="20">
        <v>0.41911571831</v>
      </c>
      <c r="AS132" s="20" t="s">
        <v>192</v>
      </c>
      <c r="AT132" s="20">
        <v>2.7337288000000002</v>
      </c>
      <c r="AU132" s="20">
        <v>0.112215158</v>
      </c>
      <c r="AV132" s="20">
        <v>0.16755112</v>
      </c>
      <c r="AW132" s="20">
        <v>8.4199999999999997E-2</v>
      </c>
      <c r="AX132" s="20">
        <v>1047.3399999999999</v>
      </c>
      <c r="AY132" s="20">
        <v>42.99</v>
      </c>
      <c r="AZ132" s="20">
        <v>44.44</v>
      </c>
      <c r="BA132" s="20">
        <v>175</v>
      </c>
      <c r="BB132" s="20">
        <v>178.30072878273</v>
      </c>
      <c r="BC132" s="20" t="s">
        <v>192</v>
      </c>
      <c r="BD132" s="20">
        <v>0.66600000000000004</v>
      </c>
      <c r="BE132" s="20" t="s">
        <v>192</v>
      </c>
      <c r="BF132" s="20">
        <v>0.41199999999999998</v>
      </c>
      <c r="BG132" s="20">
        <v>11</v>
      </c>
      <c r="BH132" s="20">
        <v>54</v>
      </c>
      <c r="BI132" s="20">
        <v>44</v>
      </c>
      <c r="BJ132" s="20">
        <v>18.25</v>
      </c>
      <c r="BK132" s="20">
        <v>31.5</v>
      </c>
      <c r="BL132" s="20">
        <v>617.29370117188</v>
      </c>
      <c r="BM132" s="20">
        <v>9.84</v>
      </c>
      <c r="BN132" s="20">
        <v>1458</v>
      </c>
      <c r="BO132" s="20">
        <v>308.2</v>
      </c>
      <c r="BP132" s="20">
        <v>3542.8</v>
      </c>
      <c r="BQ132" s="20">
        <v>2846.2</v>
      </c>
      <c r="BR132" s="20">
        <v>293.2</v>
      </c>
      <c r="BS132" s="20">
        <v>35.42</v>
      </c>
      <c r="BT132" s="20">
        <v>132.5</v>
      </c>
      <c r="BU132" s="20">
        <v>1.6394</v>
      </c>
    </row>
    <row r="133" spans="1:73" x14ac:dyDescent="0.4">
      <c r="A133" s="16" t="s">
        <v>319</v>
      </c>
      <c r="B133" s="16">
        <f t="shared" si="1"/>
        <v>1970</v>
      </c>
      <c r="C133" s="17">
        <v>1.21</v>
      </c>
      <c r="D133" s="17">
        <v>1.21</v>
      </c>
      <c r="E133" s="17">
        <v>1.21</v>
      </c>
      <c r="F133" s="17" t="s">
        <v>192</v>
      </c>
      <c r="G133" s="17">
        <v>7.8</v>
      </c>
      <c r="H133" s="17" t="s">
        <v>192</v>
      </c>
      <c r="I133" s="17">
        <v>0.17</v>
      </c>
      <c r="J133" s="17">
        <v>0.44721801014000001</v>
      </c>
      <c r="K133" s="17" t="s">
        <v>192</v>
      </c>
      <c r="L133" s="17" t="s">
        <v>192</v>
      </c>
      <c r="M133" s="17">
        <v>0.67500000000000004</v>
      </c>
      <c r="N133" s="17">
        <v>1.2121</v>
      </c>
      <c r="O133" s="17">
        <v>0.9424534</v>
      </c>
      <c r="P133" s="17">
        <v>0.83499999999999996</v>
      </c>
      <c r="Q133" s="17">
        <v>0.62664120000000001</v>
      </c>
      <c r="R133" s="17">
        <v>0.99066670000000001</v>
      </c>
      <c r="S133" s="17">
        <v>0.88759960000000004</v>
      </c>
      <c r="T133" s="17">
        <v>389.74</v>
      </c>
      <c r="U133" s="17" t="s">
        <v>192</v>
      </c>
      <c r="V133" s="17" t="s">
        <v>192</v>
      </c>
      <c r="W133" s="17">
        <v>385.73</v>
      </c>
      <c r="X133" s="17">
        <v>261.01</v>
      </c>
      <c r="Y133" s="17" t="s">
        <v>192</v>
      </c>
      <c r="Z133" s="17">
        <v>122</v>
      </c>
      <c r="AA133" s="17">
        <v>290</v>
      </c>
      <c r="AB133" s="17">
        <v>106</v>
      </c>
      <c r="AC133" s="17" t="s">
        <v>192</v>
      </c>
      <c r="AD133" s="17" t="s">
        <v>192</v>
      </c>
      <c r="AE133" s="17">
        <v>25.863846571130001</v>
      </c>
      <c r="AF133" s="17">
        <v>58.4</v>
      </c>
      <c r="AG133" s="17">
        <v>51.8</v>
      </c>
      <c r="AH133" s="17">
        <v>124.93</v>
      </c>
      <c r="AI133" s="17" t="s">
        <v>192</v>
      </c>
      <c r="AJ133" s="17" t="s">
        <v>192</v>
      </c>
      <c r="AK133" s="17" t="s">
        <v>192</v>
      </c>
      <c r="AL133" s="17" t="s">
        <v>192</v>
      </c>
      <c r="AM133" s="17">
        <v>52.54</v>
      </c>
      <c r="AN133" s="17" t="s">
        <v>192</v>
      </c>
      <c r="AO133" s="17">
        <v>0.1479</v>
      </c>
      <c r="AP133" s="17">
        <v>0.1696</v>
      </c>
      <c r="AQ133" s="17">
        <v>1.2927999999999999</v>
      </c>
      <c r="AR133" s="17">
        <v>0.42126657604000001</v>
      </c>
      <c r="AS133" s="17" t="s">
        <v>192</v>
      </c>
      <c r="AT133" s="17">
        <v>2.7337288000000002</v>
      </c>
      <c r="AU133" s="17">
        <v>0.112215158</v>
      </c>
      <c r="AV133" s="17">
        <v>0.16755112</v>
      </c>
      <c r="AW133" s="17">
        <v>8.4199999999999997E-2</v>
      </c>
      <c r="AX133" s="17">
        <v>1065.43</v>
      </c>
      <c r="AY133" s="17">
        <v>42.99</v>
      </c>
      <c r="AZ133" s="17">
        <v>44.44</v>
      </c>
      <c r="BA133" s="17">
        <v>175</v>
      </c>
      <c r="BB133" s="17">
        <v>178.30072878273</v>
      </c>
      <c r="BC133" s="17" t="s">
        <v>192</v>
      </c>
      <c r="BD133" s="17">
        <v>0.67210000000000003</v>
      </c>
      <c r="BE133" s="17" t="s">
        <v>192</v>
      </c>
      <c r="BF133" s="17">
        <v>0.38290000000000002</v>
      </c>
      <c r="BG133" s="17">
        <v>11</v>
      </c>
      <c r="BH133" s="17">
        <v>54</v>
      </c>
      <c r="BI133" s="17">
        <v>41</v>
      </c>
      <c r="BJ133" s="17">
        <v>18.25</v>
      </c>
      <c r="BK133" s="17">
        <v>31.5</v>
      </c>
      <c r="BL133" s="17">
        <v>617.29370117188</v>
      </c>
      <c r="BM133" s="17">
        <v>9.84</v>
      </c>
      <c r="BN133" s="17">
        <v>1366.6</v>
      </c>
      <c r="BO133" s="17">
        <v>300.7</v>
      </c>
      <c r="BP133" s="17">
        <v>3498.7</v>
      </c>
      <c r="BQ133" s="17">
        <v>2846.2</v>
      </c>
      <c r="BR133" s="17">
        <v>298.10000000000002</v>
      </c>
      <c r="BS133" s="17">
        <v>35.32</v>
      </c>
      <c r="BT133" s="17">
        <v>132.5</v>
      </c>
      <c r="BU133" s="17">
        <v>1.6866000000000001</v>
      </c>
    </row>
    <row r="134" spans="1:73" x14ac:dyDescent="0.4">
      <c r="A134" s="18" t="s">
        <v>320</v>
      </c>
      <c r="B134" s="16">
        <f t="shared" si="1"/>
        <v>1970</v>
      </c>
      <c r="C134" s="20">
        <v>1.21</v>
      </c>
      <c r="D134" s="20">
        <v>1.21</v>
      </c>
      <c r="E134" s="20">
        <v>1.21</v>
      </c>
      <c r="F134" s="20" t="s">
        <v>192</v>
      </c>
      <c r="G134" s="20">
        <v>7.8</v>
      </c>
      <c r="H134" s="20" t="s">
        <v>192</v>
      </c>
      <c r="I134" s="20">
        <v>0.17</v>
      </c>
      <c r="J134" s="20">
        <v>0.44721801014000001</v>
      </c>
      <c r="K134" s="20" t="s">
        <v>192</v>
      </c>
      <c r="L134" s="20" t="s">
        <v>192</v>
      </c>
      <c r="M134" s="20">
        <v>0.67500000000000004</v>
      </c>
      <c r="N134" s="20">
        <v>1.1828000000000001</v>
      </c>
      <c r="O134" s="20">
        <v>0.94465779999999999</v>
      </c>
      <c r="P134" s="20">
        <v>0.83499999999999996</v>
      </c>
      <c r="Q134" s="20">
        <v>0.62664120000000001</v>
      </c>
      <c r="R134" s="20">
        <v>0.99066670000000001</v>
      </c>
      <c r="S134" s="20">
        <v>0.88759960000000004</v>
      </c>
      <c r="T134" s="20">
        <v>377.93</v>
      </c>
      <c r="U134" s="20" t="s">
        <v>192</v>
      </c>
      <c r="V134" s="20" t="s">
        <v>192</v>
      </c>
      <c r="W134" s="20">
        <v>392.11</v>
      </c>
      <c r="X134" s="20">
        <v>240.22</v>
      </c>
      <c r="Y134" s="20" t="s">
        <v>192</v>
      </c>
      <c r="Z134" s="20">
        <v>120</v>
      </c>
      <c r="AA134" s="20">
        <v>270</v>
      </c>
      <c r="AB134" s="20">
        <v>107</v>
      </c>
      <c r="AC134" s="20" t="s">
        <v>192</v>
      </c>
      <c r="AD134" s="20" t="s">
        <v>192</v>
      </c>
      <c r="AE134" s="20">
        <v>26.236915759319999</v>
      </c>
      <c r="AF134" s="20">
        <v>58.4</v>
      </c>
      <c r="AG134" s="20">
        <v>51.8</v>
      </c>
      <c r="AH134" s="20">
        <v>128.08000000000001</v>
      </c>
      <c r="AI134" s="20" t="s">
        <v>192</v>
      </c>
      <c r="AJ134" s="20" t="s">
        <v>192</v>
      </c>
      <c r="AK134" s="20" t="s">
        <v>192</v>
      </c>
      <c r="AL134" s="20" t="s">
        <v>192</v>
      </c>
      <c r="AM134" s="20">
        <v>54.01</v>
      </c>
      <c r="AN134" s="20" t="s">
        <v>192</v>
      </c>
      <c r="AO134" s="20">
        <v>0.1598</v>
      </c>
      <c r="AP134" s="20">
        <v>0.1696</v>
      </c>
      <c r="AQ134" s="20">
        <v>1.2468999999999999</v>
      </c>
      <c r="AR134" s="20">
        <v>0.42290249237999999</v>
      </c>
      <c r="AS134" s="20" t="s">
        <v>192</v>
      </c>
      <c r="AT134" s="20">
        <v>2.7337288000000002</v>
      </c>
      <c r="AU134" s="20">
        <v>0.112215158</v>
      </c>
      <c r="AV134" s="20">
        <v>0.16755112</v>
      </c>
      <c r="AW134" s="20">
        <v>8.4099999999999994E-2</v>
      </c>
      <c r="AX134" s="20">
        <v>1082.5999999999999</v>
      </c>
      <c r="AY134" s="20">
        <v>42.99</v>
      </c>
      <c r="AZ134" s="20">
        <v>44.44</v>
      </c>
      <c r="BA134" s="20">
        <v>175</v>
      </c>
      <c r="BB134" s="20">
        <v>178.30072878273</v>
      </c>
      <c r="BC134" s="20" t="s">
        <v>192</v>
      </c>
      <c r="BD134" s="20">
        <v>0.68259999999999998</v>
      </c>
      <c r="BE134" s="20" t="s">
        <v>192</v>
      </c>
      <c r="BF134" s="20">
        <v>0.37130000000000002</v>
      </c>
      <c r="BG134" s="20">
        <v>11</v>
      </c>
      <c r="BH134" s="20">
        <v>54</v>
      </c>
      <c r="BI134" s="20">
        <v>41</v>
      </c>
      <c r="BJ134" s="20">
        <v>18.25</v>
      </c>
      <c r="BK134" s="20">
        <v>31.5</v>
      </c>
      <c r="BL134" s="20">
        <v>617.29370117188</v>
      </c>
      <c r="BM134" s="20">
        <v>9.84</v>
      </c>
      <c r="BN134" s="20">
        <v>1266.5</v>
      </c>
      <c r="BO134" s="20">
        <v>285.39999999999998</v>
      </c>
      <c r="BP134" s="20">
        <v>3620</v>
      </c>
      <c r="BQ134" s="20">
        <v>2846.2</v>
      </c>
      <c r="BR134" s="20">
        <v>298.10000000000002</v>
      </c>
      <c r="BS134" s="20">
        <v>35.380000000000003</v>
      </c>
      <c r="BT134" s="20">
        <v>132.5</v>
      </c>
      <c r="BU134" s="20">
        <v>1.7977000000000001</v>
      </c>
    </row>
    <row r="135" spans="1:73" x14ac:dyDescent="0.4">
      <c r="A135" s="16" t="s">
        <v>321</v>
      </c>
      <c r="B135" s="16">
        <f t="shared" si="1"/>
        <v>1970</v>
      </c>
      <c r="C135" s="17">
        <v>1.21</v>
      </c>
      <c r="D135" s="17">
        <v>1.21</v>
      </c>
      <c r="E135" s="17">
        <v>1.21</v>
      </c>
      <c r="F135" s="17" t="s">
        <v>192</v>
      </c>
      <c r="G135" s="17">
        <v>7.8</v>
      </c>
      <c r="H135" s="17" t="s">
        <v>192</v>
      </c>
      <c r="I135" s="17">
        <v>0.17</v>
      </c>
      <c r="J135" s="17">
        <v>0.44721801014000001</v>
      </c>
      <c r="K135" s="17" t="s">
        <v>192</v>
      </c>
      <c r="L135" s="17" t="s">
        <v>192</v>
      </c>
      <c r="M135" s="17">
        <v>0.67500000000000004</v>
      </c>
      <c r="N135" s="17">
        <v>1.1603000000000001</v>
      </c>
      <c r="O135" s="17">
        <v>0.93870549999999997</v>
      </c>
      <c r="P135" s="17">
        <v>0.83499999999999996</v>
      </c>
      <c r="Q135" s="17">
        <v>0.62664120000000001</v>
      </c>
      <c r="R135" s="17">
        <v>0.99066670000000001</v>
      </c>
      <c r="S135" s="17">
        <v>0.88759960000000004</v>
      </c>
      <c r="T135" s="17">
        <v>381</v>
      </c>
      <c r="U135" s="17" t="s">
        <v>192</v>
      </c>
      <c r="V135" s="17" t="s">
        <v>192</v>
      </c>
      <c r="W135" s="17">
        <v>364.47</v>
      </c>
      <c r="X135" s="17">
        <v>226.29</v>
      </c>
      <c r="Y135" s="17" t="s">
        <v>192</v>
      </c>
      <c r="Z135" s="17">
        <v>119</v>
      </c>
      <c r="AA135" s="17">
        <v>276</v>
      </c>
      <c r="AB135" s="17">
        <v>106</v>
      </c>
      <c r="AC135" s="17" t="s">
        <v>192</v>
      </c>
      <c r="AD135" s="17" t="s">
        <v>192</v>
      </c>
      <c r="AE135" s="17">
        <v>26.768581567679998</v>
      </c>
      <c r="AF135" s="17">
        <v>58.4</v>
      </c>
      <c r="AG135" s="17">
        <v>51.8</v>
      </c>
      <c r="AH135" s="17">
        <v>125.72</v>
      </c>
      <c r="AI135" s="17" t="s">
        <v>192</v>
      </c>
      <c r="AJ135" s="17" t="s">
        <v>192</v>
      </c>
      <c r="AK135" s="17" t="s">
        <v>192</v>
      </c>
      <c r="AL135" s="17" t="s">
        <v>192</v>
      </c>
      <c r="AM135" s="17">
        <v>56.22</v>
      </c>
      <c r="AN135" s="17" t="s">
        <v>192</v>
      </c>
      <c r="AO135" s="17">
        <v>0.1618</v>
      </c>
      <c r="AP135" s="17">
        <v>0.1696</v>
      </c>
      <c r="AQ135" s="17">
        <v>1.28</v>
      </c>
      <c r="AR135" s="17">
        <v>0.42420408000999998</v>
      </c>
      <c r="AS135" s="17" t="s">
        <v>192</v>
      </c>
      <c r="AT135" s="17">
        <v>2.7337288000000002</v>
      </c>
      <c r="AU135" s="17">
        <v>0.112215158</v>
      </c>
      <c r="AV135" s="17">
        <v>0.16755112</v>
      </c>
      <c r="AW135" s="17">
        <v>8.5300000000000001E-2</v>
      </c>
      <c r="AX135" s="17">
        <v>1071.75</v>
      </c>
      <c r="AY135" s="17">
        <v>42.99</v>
      </c>
      <c r="AZ135" s="17">
        <v>44.44</v>
      </c>
      <c r="BA135" s="17">
        <v>175</v>
      </c>
      <c r="BB135" s="17">
        <v>178.30072878273</v>
      </c>
      <c r="BC135" s="17" t="s">
        <v>192</v>
      </c>
      <c r="BD135" s="17">
        <v>0.69179999999999997</v>
      </c>
      <c r="BE135" s="17" t="s">
        <v>192</v>
      </c>
      <c r="BF135" s="17">
        <v>0.3649</v>
      </c>
      <c r="BG135" s="17">
        <v>11</v>
      </c>
      <c r="BH135" s="17">
        <v>54</v>
      </c>
      <c r="BI135" s="17">
        <v>41</v>
      </c>
      <c r="BJ135" s="17">
        <v>18.25</v>
      </c>
      <c r="BK135" s="17">
        <v>31.5</v>
      </c>
      <c r="BL135" s="17">
        <v>617.29370117188</v>
      </c>
      <c r="BM135" s="17">
        <v>9.84</v>
      </c>
      <c r="BN135" s="17">
        <v>1246.9000000000001</v>
      </c>
      <c r="BO135" s="17">
        <v>284.8</v>
      </c>
      <c r="BP135" s="17">
        <v>3646.4</v>
      </c>
      <c r="BQ135" s="17">
        <v>2846.2</v>
      </c>
      <c r="BR135" s="17">
        <v>300</v>
      </c>
      <c r="BS135" s="17">
        <v>36.19</v>
      </c>
      <c r="BT135" s="17">
        <v>132.5</v>
      </c>
      <c r="BU135" s="17">
        <v>1.8016000000000001</v>
      </c>
    </row>
    <row r="136" spans="1:73" x14ac:dyDescent="0.4">
      <c r="A136" s="18" t="s">
        <v>322</v>
      </c>
      <c r="B136" s="16">
        <f t="shared" ref="B136:B199" si="2">VALUE(LEFT(A136,4))</f>
        <v>1970</v>
      </c>
      <c r="C136" s="20">
        <v>1.21</v>
      </c>
      <c r="D136" s="20">
        <v>1.21</v>
      </c>
      <c r="E136" s="20">
        <v>1.21</v>
      </c>
      <c r="F136" s="20" t="s">
        <v>192</v>
      </c>
      <c r="G136" s="20">
        <v>7.8</v>
      </c>
      <c r="H136" s="20" t="s">
        <v>192</v>
      </c>
      <c r="I136" s="20">
        <v>0.17</v>
      </c>
      <c r="J136" s="20">
        <v>0.44721801014000001</v>
      </c>
      <c r="K136" s="20" t="s">
        <v>192</v>
      </c>
      <c r="L136" s="20" t="s">
        <v>192</v>
      </c>
      <c r="M136" s="20">
        <v>0.67500000000000004</v>
      </c>
      <c r="N136" s="20">
        <v>1.1196999999999999</v>
      </c>
      <c r="O136" s="20">
        <v>0.94157150000000001</v>
      </c>
      <c r="P136" s="20">
        <v>0.83499999999999996</v>
      </c>
      <c r="Q136" s="20">
        <v>0.62664120000000001</v>
      </c>
      <c r="R136" s="20">
        <v>0.99066670000000001</v>
      </c>
      <c r="S136" s="20">
        <v>0.88759960000000004</v>
      </c>
      <c r="T136" s="20">
        <v>398.48</v>
      </c>
      <c r="U136" s="20" t="s">
        <v>192</v>
      </c>
      <c r="V136" s="20" t="s">
        <v>192</v>
      </c>
      <c r="W136" s="20">
        <v>390.22</v>
      </c>
      <c r="X136" s="20">
        <v>257.47000000000003</v>
      </c>
      <c r="Y136" s="20" t="s">
        <v>192</v>
      </c>
      <c r="Z136" s="20">
        <v>123</v>
      </c>
      <c r="AA136" s="20">
        <v>304</v>
      </c>
      <c r="AB136" s="20">
        <v>104</v>
      </c>
      <c r="AC136" s="20" t="s">
        <v>192</v>
      </c>
      <c r="AD136" s="20" t="s">
        <v>192</v>
      </c>
      <c r="AE136" s="20">
        <v>27.368679832400002</v>
      </c>
      <c r="AF136" s="20">
        <v>58.4</v>
      </c>
      <c r="AG136" s="20">
        <v>51.8</v>
      </c>
      <c r="AH136" s="20">
        <v>124.44</v>
      </c>
      <c r="AI136" s="20" t="s">
        <v>192</v>
      </c>
      <c r="AJ136" s="20" t="s">
        <v>192</v>
      </c>
      <c r="AK136" s="20" t="s">
        <v>192</v>
      </c>
      <c r="AL136" s="20" t="s">
        <v>192</v>
      </c>
      <c r="AM136" s="20">
        <v>58.79</v>
      </c>
      <c r="AN136" s="20" t="s">
        <v>192</v>
      </c>
      <c r="AO136" s="20">
        <v>0.16930000000000001</v>
      </c>
      <c r="AP136" s="20">
        <v>0.1696</v>
      </c>
      <c r="AQ136" s="20">
        <v>1.284</v>
      </c>
      <c r="AR136" s="20">
        <v>0.42533402559</v>
      </c>
      <c r="AS136" s="20" t="s">
        <v>192</v>
      </c>
      <c r="AT136" s="20">
        <v>2.7337288000000002</v>
      </c>
      <c r="AU136" s="20">
        <v>0.112215158</v>
      </c>
      <c r="AV136" s="20">
        <v>0.16755112</v>
      </c>
      <c r="AW136" s="20">
        <v>8.6599999999999996E-2</v>
      </c>
      <c r="AX136" s="20">
        <v>1025.76</v>
      </c>
      <c r="AY136" s="20">
        <v>42.99</v>
      </c>
      <c r="AZ136" s="20">
        <v>44.44</v>
      </c>
      <c r="BA136" s="20">
        <v>175</v>
      </c>
      <c r="BB136" s="20">
        <v>178.30072878273</v>
      </c>
      <c r="BC136" s="20" t="s">
        <v>192</v>
      </c>
      <c r="BD136" s="20">
        <v>0.69769999999999999</v>
      </c>
      <c r="BE136" s="20" t="s">
        <v>192</v>
      </c>
      <c r="BF136" s="20">
        <v>0.34810000000000002</v>
      </c>
      <c r="BG136" s="20">
        <v>11</v>
      </c>
      <c r="BH136" s="20">
        <v>54</v>
      </c>
      <c r="BI136" s="20">
        <v>41</v>
      </c>
      <c r="BJ136" s="20">
        <v>18.25</v>
      </c>
      <c r="BK136" s="20">
        <v>31.5</v>
      </c>
      <c r="BL136" s="20">
        <v>617.29370117188</v>
      </c>
      <c r="BM136" s="20">
        <v>9.84</v>
      </c>
      <c r="BN136" s="20">
        <v>1142.4000000000001</v>
      </c>
      <c r="BO136" s="20">
        <v>285.2</v>
      </c>
      <c r="BP136" s="20">
        <v>3668.5</v>
      </c>
      <c r="BQ136" s="20">
        <v>2846.2</v>
      </c>
      <c r="BR136" s="20">
        <v>296.5</v>
      </c>
      <c r="BS136" s="20">
        <v>37.520000000000003</v>
      </c>
      <c r="BT136" s="20">
        <v>132.5</v>
      </c>
      <c r="BU136" s="20">
        <v>1.7458</v>
      </c>
    </row>
    <row r="137" spans="1:73" x14ac:dyDescent="0.4">
      <c r="A137" s="16" t="s">
        <v>323</v>
      </c>
      <c r="B137" s="16">
        <f t="shared" si="2"/>
        <v>1970</v>
      </c>
      <c r="C137" s="17">
        <v>1.21</v>
      </c>
      <c r="D137" s="17">
        <v>1.21</v>
      </c>
      <c r="E137" s="17">
        <v>1.21</v>
      </c>
      <c r="F137" s="17" t="s">
        <v>192</v>
      </c>
      <c r="G137" s="17">
        <v>7.8</v>
      </c>
      <c r="H137" s="17" t="s">
        <v>192</v>
      </c>
      <c r="I137" s="17">
        <v>0.17</v>
      </c>
      <c r="J137" s="17">
        <v>0.44721801014000001</v>
      </c>
      <c r="K137" s="17" t="s">
        <v>192</v>
      </c>
      <c r="L137" s="17" t="s">
        <v>192</v>
      </c>
      <c r="M137" s="17">
        <v>0.67500000000000004</v>
      </c>
      <c r="N137" s="17">
        <v>1.0278</v>
      </c>
      <c r="O137" s="17">
        <v>0.91599850000000005</v>
      </c>
      <c r="P137" s="17">
        <v>0.83499999999999996</v>
      </c>
      <c r="Q137" s="17">
        <v>0.62664120000000001</v>
      </c>
      <c r="R137" s="17">
        <v>0.99066670000000001</v>
      </c>
      <c r="S137" s="17">
        <v>0.88759960000000004</v>
      </c>
      <c r="T137" s="17">
        <v>401.56</v>
      </c>
      <c r="U137" s="17" t="s">
        <v>192</v>
      </c>
      <c r="V137" s="17" t="s">
        <v>192</v>
      </c>
      <c r="W137" s="17">
        <v>406.28</v>
      </c>
      <c r="X137" s="17">
        <v>269.99</v>
      </c>
      <c r="Y137" s="17" t="s">
        <v>192</v>
      </c>
      <c r="Z137" s="17">
        <v>125</v>
      </c>
      <c r="AA137" s="17">
        <v>330</v>
      </c>
      <c r="AB137" s="17">
        <v>105</v>
      </c>
      <c r="AC137" s="17" t="s">
        <v>192</v>
      </c>
      <c r="AD137" s="17" t="s">
        <v>192</v>
      </c>
      <c r="AE137" s="17">
        <v>27.880192790190002</v>
      </c>
      <c r="AF137" s="17">
        <v>58.4</v>
      </c>
      <c r="AG137" s="17">
        <v>51.8</v>
      </c>
      <c r="AH137" s="17">
        <v>124.84</v>
      </c>
      <c r="AI137" s="17" t="s">
        <v>192</v>
      </c>
      <c r="AJ137" s="17" t="s">
        <v>192</v>
      </c>
      <c r="AK137" s="17" t="s">
        <v>192</v>
      </c>
      <c r="AL137" s="17" t="s">
        <v>192</v>
      </c>
      <c r="AM137" s="17">
        <v>60.99</v>
      </c>
      <c r="AN137" s="17" t="s">
        <v>192</v>
      </c>
      <c r="AO137" s="17">
        <v>0.1497</v>
      </c>
      <c r="AP137" s="17">
        <v>0.1696</v>
      </c>
      <c r="AQ137" s="17">
        <v>1.2703</v>
      </c>
      <c r="AR137" s="17">
        <v>0.4269890174</v>
      </c>
      <c r="AS137" s="17" t="s">
        <v>192</v>
      </c>
      <c r="AT137" s="17">
        <v>2.7337288000000002</v>
      </c>
      <c r="AU137" s="17">
        <v>0.112215158</v>
      </c>
      <c r="AV137" s="17">
        <v>0.16314187999999999</v>
      </c>
      <c r="AW137" s="17">
        <v>9.01E-2</v>
      </c>
      <c r="AX137" s="17">
        <v>1057.02</v>
      </c>
      <c r="AY137" s="17">
        <v>42.99</v>
      </c>
      <c r="AZ137" s="17">
        <v>44.44</v>
      </c>
      <c r="BA137" s="17">
        <v>175</v>
      </c>
      <c r="BB137" s="17">
        <v>178.30072878273</v>
      </c>
      <c r="BC137" s="17" t="s">
        <v>192</v>
      </c>
      <c r="BD137" s="17">
        <v>0.70899999999999996</v>
      </c>
      <c r="BE137" s="17" t="s">
        <v>192</v>
      </c>
      <c r="BF137" s="17">
        <v>0.37409999999999999</v>
      </c>
      <c r="BG137" s="17">
        <v>11</v>
      </c>
      <c r="BH137" s="17">
        <v>54</v>
      </c>
      <c r="BI137" s="17">
        <v>41</v>
      </c>
      <c r="BJ137" s="17">
        <v>18.25</v>
      </c>
      <c r="BK137" s="17">
        <v>31.5</v>
      </c>
      <c r="BL137" s="17">
        <v>617.29370117188</v>
      </c>
      <c r="BM137" s="17">
        <v>9.84</v>
      </c>
      <c r="BN137" s="17">
        <v>1085.3</v>
      </c>
      <c r="BO137" s="17">
        <v>279.89999999999998</v>
      </c>
      <c r="BP137" s="17">
        <v>3615.6</v>
      </c>
      <c r="BQ137" s="17">
        <v>2846.2</v>
      </c>
      <c r="BR137" s="17">
        <v>293.2</v>
      </c>
      <c r="BS137" s="17">
        <v>37.44</v>
      </c>
      <c r="BT137" s="17">
        <v>132.5</v>
      </c>
      <c r="BU137" s="17">
        <v>1.7604</v>
      </c>
    </row>
    <row r="138" spans="1:73" x14ac:dyDescent="0.4">
      <c r="A138" s="18" t="s">
        <v>324</v>
      </c>
      <c r="B138" s="16">
        <f t="shared" si="2"/>
        <v>1970</v>
      </c>
      <c r="C138" s="20">
        <v>1.21</v>
      </c>
      <c r="D138" s="20">
        <v>1.21</v>
      </c>
      <c r="E138" s="20">
        <v>1.21</v>
      </c>
      <c r="F138" s="20" t="s">
        <v>192</v>
      </c>
      <c r="G138" s="20">
        <v>7.8</v>
      </c>
      <c r="H138" s="20" t="s">
        <v>192</v>
      </c>
      <c r="I138" s="20">
        <v>0.17</v>
      </c>
      <c r="J138" s="20">
        <v>0.44721801014000001</v>
      </c>
      <c r="K138" s="20" t="s">
        <v>192</v>
      </c>
      <c r="L138" s="20" t="s">
        <v>192</v>
      </c>
      <c r="M138" s="20">
        <v>0.67500000000000004</v>
      </c>
      <c r="N138" s="20">
        <v>0.97750000000000004</v>
      </c>
      <c r="O138" s="20">
        <v>0.91908489999999998</v>
      </c>
      <c r="P138" s="20">
        <v>0.83499999999999996</v>
      </c>
      <c r="Q138" s="20">
        <v>0.62664120000000001</v>
      </c>
      <c r="R138" s="20">
        <v>0.99066670000000001</v>
      </c>
      <c r="S138" s="20">
        <v>0.88759960000000004</v>
      </c>
      <c r="T138" s="20">
        <v>403.92</v>
      </c>
      <c r="U138" s="20" t="s">
        <v>192</v>
      </c>
      <c r="V138" s="20" t="s">
        <v>192</v>
      </c>
      <c r="W138" s="20">
        <v>437.69</v>
      </c>
      <c r="X138" s="20">
        <v>271.64</v>
      </c>
      <c r="Y138" s="20" t="s">
        <v>192</v>
      </c>
      <c r="Z138" s="20">
        <v>121</v>
      </c>
      <c r="AA138" s="20">
        <v>311</v>
      </c>
      <c r="AB138" s="20">
        <v>106</v>
      </c>
      <c r="AC138" s="20" t="s">
        <v>192</v>
      </c>
      <c r="AD138" s="20" t="s">
        <v>192</v>
      </c>
      <c r="AE138" s="20">
        <v>28.38636321121</v>
      </c>
      <c r="AF138" s="20">
        <v>58.4</v>
      </c>
      <c r="AG138" s="20">
        <v>51.8</v>
      </c>
      <c r="AH138" s="20">
        <v>120.42</v>
      </c>
      <c r="AI138" s="20" t="s">
        <v>192</v>
      </c>
      <c r="AJ138" s="20" t="s">
        <v>192</v>
      </c>
      <c r="AK138" s="20" t="s">
        <v>192</v>
      </c>
      <c r="AL138" s="20" t="s">
        <v>192</v>
      </c>
      <c r="AM138" s="20">
        <v>63.2</v>
      </c>
      <c r="AN138" s="20" t="s">
        <v>192</v>
      </c>
      <c r="AO138" s="20">
        <v>0.1285</v>
      </c>
      <c r="AP138" s="20">
        <v>0.19339999999999999</v>
      </c>
      <c r="AQ138" s="20">
        <v>1.3069</v>
      </c>
      <c r="AR138" s="20">
        <v>0.42864878674000001</v>
      </c>
      <c r="AS138" s="20" t="s">
        <v>192</v>
      </c>
      <c r="AT138" s="20">
        <v>2.7337288000000002</v>
      </c>
      <c r="AU138" s="20">
        <v>0.112215158</v>
      </c>
      <c r="AV138" s="20">
        <v>0.16534650000000001</v>
      </c>
      <c r="AW138" s="20">
        <v>9.06E-2</v>
      </c>
      <c r="AX138" s="20">
        <v>1063.19</v>
      </c>
      <c r="AY138" s="20">
        <v>42.99</v>
      </c>
      <c r="AZ138" s="20">
        <v>44.44</v>
      </c>
      <c r="BA138" s="20">
        <v>175</v>
      </c>
      <c r="BB138" s="20">
        <v>178.30072878273</v>
      </c>
      <c r="BC138" s="20" t="s">
        <v>192</v>
      </c>
      <c r="BD138" s="20">
        <v>0.71650000000000003</v>
      </c>
      <c r="BE138" s="20" t="s">
        <v>192</v>
      </c>
      <c r="BF138" s="20">
        <v>0.37040000000000001</v>
      </c>
      <c r="BG138" s="20">
        <v>11</v>
      </c>
      <c r="BH138" s="20">
        <v>54</v>
      </c>
      <c r="BI138" s="20">
        <v>41</v>
      </c>
      <c r="BJ138" s="20">
        <v>18.25</v>
      </c>
      <c r="BK138" s="20">
        <v>31.5</v>
      </c>
      <c r="BL138" s="20">
        <v>617.29370117188</v>
      </c>
      <c r="BM138" s="20">
        <v>9.84</v>
      </c>
      <c r="BN138" s="20">
        <v>1045.7</v>
      </c>
      <c r="BO138" s="20">
        <v>276.7</v>
      </c>
      <c r="BP138" s="20">
        <v>3496.5</v>
      </c>
      <c r="BQ138" s="20">
        <v>2846.2</v>
      </c>
      <c r="BR138" s="20">
        <v>289.2</v>
      </c>
      <c r="BS138" s="20">
        <v>37.44</v>
      </c>
      <c r="BT138" s="20">
        <v>132.5</v>
      </c>
      <c r="BU138" s="20">
        <v>1.6348</v>
      </c>
    </row>
    <row r="139" spans="1:73" x14ac:dyDescent="0.4">
      <c r="A139" s="16" t="s">
        <v>325</v>
      </c>
      <c r="B139" s="16">
        <f t="shared" si="2"/>
        <v>1971</v>
      </c>
      <c r="C139" s="17">
        <v>1.64</v>
      </c>
      <c r="D139" s="17">
        <v>1.64</v>
      </c>
      <c r="E139" s="17">
        <v>1.64</v>
      </c>
      <c r="F139" s="17" t="s">
        <v>192</v>
      </c>
      <c r="G139" s="17">
        <v>8.68</v>
      </c>
      <c r="H139" s="17" t="s">
        <v>192</v>
      </c>
      <c r="I139" s="17">
        <v>0.18</v>
      </c>
      <c r="J139" s="17">
        <v>0.50224354379000002</v>
      </c>
      <c r="K139" s="17" t="s">
        <v>192</v>
      </c>
      <c r="L139" s="17" t="s">
        <v>192</v>
      </c>
      <c r="M139" s="17">
        <v>0.53800000000000003</v>
      </c>
      <c r="N139" s="17">
        <v>1.0031000000000001</v>
      </c>
      <c r="O139" s="17">
        <v>0.92988729999999997</v>
      </c>
      <c r="P139" s="17">
        <v>0.77969999999999995</v>
      </c>
      <c r="Q139" s="17">
        <v>0.63839950000000001</v>
      </c>
      <c r="R139" s="17">
        <v>0.7991994</v>
      </c>
      <c r="S139" s="17">
        <v>0.90159959999999995</v>
      </c>
      <c r="T139" s="17">
        <v>409.82</v>
      </c>
      <c r="U139" s="17" t="s">
        <v>192</v>
      </c>
      <c r="V139" s="17" t="s">
        <v>192</v>
      </c>
      <c r="W139" s="17">
        <v>448.32</v>
      </c>
      <c r="X139" s="17">
        <v>273.29000000000002</v>
      </c>
      <c r="Y139" s="17" t="s">
        <v>192</v>
      </c>
      <c r="Z139" s="17">
        <v>125</v>
      </c>
      <c r="AA139" s="17">
        <v>309</v>
      </c>
      <c r="AB139" s="17">
        <v>105</v>
      </c>
      <c r="AC139" s="17" t="s">
        <v>192</v>
      </c>
      <c r="AD139" s="17" t="s">
        <v>192</v>
      </c>
      <c r="AE139" s="17">
        <v>28.50975184959</v>
      </c>
      <c r="AF139" s="17">
        <v>58.4</v>
      </c>
      <c r="AG139" s="17">
        <v>55.77</v>
      </c>
      <c r="AH139" s="17">
        <v>121.4</v>
      </c>
      <c r="AI139" s="17" t="s">
        <v>192</v>
      </c>
      <c r="AJ139" s="17" t="s">
        <v>192</v>
      </c>
      <c r="AK139" s="17" t="s">
        <v>192</v>
      </c>
      <c r="AL139" s="17" t="s">
        <v>192</v>
      </c>
      <c r="AM139" s="17">
        <v>63.57</v>
      </c>
      <c r="AN139" s="17" t="s">
        <v>192</v>
      </c>
      <c r="AO139" s="17">
        <v>0.13800000000000001</v>
      </c>
      <c r="AP139" s="17">
        <v>0.13189999999999999</v>
      </c>
      <c r="AQ139" s="17">
        <v>1.3358000000000001</v>
      </c>
      <c r="AR139" s="17">
        <v>0.42996642411000002</v>
      </c>
      <c r="AS139" s="17">
        <v>0.80259999999999998</v>
      </c>
      <c r="AT139" s="17">
        <v>3.3069299999999999</v>
      </c>
      <c r="AU139" s="17">
        <v>0.112215158</v>
      </c>
      <c r="AV139" s="17">
        <v>0.16975573999999999</v>
      </c>
      <c r="AW139" s="17">
        <v>0.104</v>
      </c>
      <c r="AX139" s="17">
        <v>1045.9100000000001</v>
      </c>
      <c r="AY139" s="17">
        <v>44.43</v>
      </c>
      <c r="AZ139" s="17">
        <v>44.44</v>
      </c>
      <c r="BA139" s="17" t="s">
        <v>192</v>
      </c>
      <c r="BB139" s="17">
        <v>178.30072878273</v>
      </c>
      <c r="BC139" s="17" t="s">
        <v>192</v>
      </c>
      <c r="BD139" s="17">
        <v>0.72750000000000004</v>
      </c>
      <c r="BE139" s="17" t="s">
        <v>192</v>
      </c>
      <c r="BF139" s="17">
        <v>0.35339999999999999</v>
      </c>
      <c r="BG139" s="17">
        <v>11.25</v>
      </c>
      <c r="BH139" s="17">
        <v>57.5</v>
      </c>
      <c r="BI139" s="17">
        <v>40</v>
      </c>
      <c r="BJ139" s="17">
        <v>16</v>
      </c>
      <c r="BK139" s="17">
        <v>32.5</v>
      </c>
      <c r="BL139" s="17">
        <v>617.29370117188</v>
      </c>
      <c r="BM139" s="17">
        <v>10.33</v>
      </c>
      <c r="BN139" s="17">
        <v>1010</v>
      </c>
      <c r="BO139" s="17">
        <v>262.5</v>
      </c>
      <c r="BP139" s="17">
        <v>3465.7</v>
      </c>
      <c r="BQ139" s="17">
        <v>2932.1</v>
      </c>
      <c r="BR139" s="17">
        <v>284.60000000000002</v>
      </c>
      <c r="BS139" s="17">
        <v>37.880000000000003</v>
      </c>
      <c r="BT139" s="17">
        <v>129</v>
      </c>
      <c r="BU139" s="17">
        <v>1.6395999999999999</v>
      </c>
    </row>
    <row r="140" spans="1:73" x14ac:dyDescent="0.4">
      <c r="A140" s="18" t="s">
        <v>326</v>
      </c>
      <c r="B140" s="16">
        <f t="shared" si="2"/>
        <v>1971</v>
      </c>
      <c r="C140" s="20">
        <v>1.64</v>
      </c>
      <c r="D140" s="20">
        <v>1.64</v>
      </c>
      <c r="E140" s="20">
        <v>1.64</v>
      </c>
      <c r="F140" s="20" t="s">
        <v>192</v>
      </c>
      <c r="G140" s="20">
        <v>8.68</v>
      </c>
      <c r="H140" s="20" t="s">
        <v>192</v>
      </c>
      <c r="I140" s="20">
        <v>0.18</v>
      </c>
      <c r="J140" s="20">
        <v>0.50224354379000002</v>
      </c>
      <c r="K140" s="20" t="s">
        <v>192</v>
      </c>
      <c r="L140" s="20" t="s">
        <v>192</v>
      </c>
      <c r="M140" s="20">
        <v>0.53800000000000003</v>
      </c>
      <c r="N140" s="20">
        <v>0.98329999999999995</v>
      </c>
      <c r="O140" s="20">
        <v>0.92966680000000002</v>
      </c>
      <c r="P140" s="20">
        <v>0.77810000000000001</v>
      </c>
      <c r="Q140" s="20">
        <v>0.66959950000000001</v>
      </c>
      <c r="R140" s="20">
        <v>0.76319939999999997</v>
      </c>
      <c r="S140" s="20">
        <v>0.90159959999999995</v>
      </c>
      <c r="T140" s="20">
        <v>393.4</v>
      </c>
      <c r="U140" s="20" t="s">
        <v>192</v>
      </c>
      <c r="V140" s="20" t="s">
        <v>192</v>
      </c>
      <c r="W140" s="20">
        <v>479.5</v>
      </c>
      <c r="X140" s="20">
        <v>273.29000000000002</v>
      </c>
      <c r="Y140" s="20" t="s">
        <v>192</v>
      </c>
      <c r="Z140" s="20">
        <v>125</v>
      </c>
      <c r="AA140" s="20">
        <v>297</v>
      </c>
      <c r="AB140" s="20">
        <v>101</v>
      </c>
      <c r="AC140" s="20" t="s">
        <v>192</v>
      </c>
      <c r="AD140" s="20" t="s">
        <v>192</v>
      </c>
      <c r="AE140" s="20">
        <v>28.55707926401</v>
      </c>
      <c r="AF140" s="20">
        <v>58.4</v>
      </c>
      <c r="AG140" s="20">
        <v>55.77</v>
      </c>
      <c r="AH140" s="20">
        <v>105.1</v>
      </c>
      <c r="AI140" s="20" t="s">
        <v>192</v>
      </c>
      <c r="AJ140" s="20" t="s">
        <v>192</v>
      </c>
      <c r="AK140" s="20" t="s">
        <v>192</v>
      </c>
      <c r="AL140" s="20" t="s">
        <v>192</v>
      </c>
      <c r="AM140" s="20">
        <v>63.57</v>
      </c>
      <c r="AN140" s="20" t="s">
        <v>192</v>
      </c>
      <c r="AO140" s="20">
        <v>0.13500000000000001</v>
      </c>
      <c r="AP140" s="20">
        <v>0.1462</v>
      </c>
      <c r="AQ140" s="20">
        <v>1.3716999999999999</v>
      </c>
      <c r="AR140" s="20">
        <v>0.43115038508999998</v>
      </c>
      <c r="AS140" s="20">
        <v>0.7913</v>
      </c>
      <c r="AT140" s="20">
        <v>3.3069299999999999</v>
      </c>
      <c r="AU140" s="20">
        <v>0.112215158</v>
      </c>
      <c r="AV140" s="20">
        <v>0.17416498</v>
      </c>
      <c r="AW140" s="20">
        <v>0.10630000000000001</v>
      </c>
      <c r="AX140" s="20">
        <v>1018.55</v>
      </c>
      <c r="AY140" s="20">
        <v>44.43</v>
      </c>
      <c r="AZ140" s="20">
        <v>44.44</v>
      </c>
      <c r="BA140" s="20" t="s">
        <v>192</v>
      </c>
      <c r="BB140" s="20">
        <v>178.30072878273</v>
      </c>
      <c r="BC140" s="20" t="s">
        <v>192</v>
      </c>
      <c r="BD140" s="20">
        <v>0.74029999999999996</v>
      </c>
      <c r="BE140" s="20" t="s">
        <v>192</v>
      </c>
      <c r="BF140" s="20">
        <v>0.33329999999999999</v>
      </c>
      <c r="BG140" s="20">
        <v>11.25</v>
      </c>
      <c r="BH140" s="20">
        <v>57.5</v>
      </c>
      <c r="BI140" s="20">
        <v>40</v>
      </c>
      <c r="BJ140" s="20">
        <v>16</v>
      </c>
      <c r="BK140" s="20">
        <v>32.5</v>
      </c>
      <c r="BL140" s="20">
        <v>617.29370117188</v>
      </c>
      <c r="BM140" s="20">
        <v>10.33</v>
      </c>
      <c r="BN140" s="20">
        <v>1020.2</v>
      </c>
      <c r="BO140" s="20">
        <v>266.10000000000002</v>
      </c>
      <c r="BP140" s="20">
        <v>3463.5</v>
      </c>
      <c r="BQ140" s="20">
        <v>2932.1</v>
      </c>
      <c r="BR140" s="20">
        <v>272.10000000000002</v>
      </c>
      <c r="BS140" s="20">
        <v>38.74</v>
      </c>
      <c r="BT140" s="20">
        <v>122.5</v>
      </c>
      <c r="BU140" s="20">
        <v>1.6003000000000001</v>
      </c>
    </row>
    <row r="141" spans="1:73" x14ac:dyDescent="0.4">
      <c r="A141" s="16" t="s">
        <v>327</v>
      </c>
      <c r="B141" s="16">
        <f t="shared" si="2"/>
        <v>1971</v>
      </c>
      <c r="C141" s="17">
        <v>1.64</v>
      </c>
      <c r="D141" s="17">
        <v>1.64</v>
      </c>
      <c r="E141" s="17">
        <v>1.64</v>
      </c>
      <c r="F141" s="17" t="s">
        <v>192</v>
      </c>
      <c r="G141" s="17">
        <v>8.68</v>
      </c>
      <c r="H141" s="17" t="s">
        <v>192</v>
      </c>
      <c r="I141" s="17">
        <v>0.18</v>
      </c>
      <c r="J141" s="17">
        <v>0.50224354379000002</v>
      </c>
      <c r="K141" s="17" t="s">
        <v>192</v>
      </c>
      <c r="L141" s="17" t="s">
        <v>192</v>
      </c>
      <c r="M141" s="17">
        <v>0.53800000000000003</v>
      </c>
      <c r="N141" s="17">
        <v>1.0143</v>
      </c>
      <c r="O141" s="17">
        <v>0.94068960000000001</v>
      </c>
      <c r="P141" s="17">
        <v>0.75649999999999995</v>
      </c>
      <c r="Q141" s="17">
        <v>0.70319940000000003</v>
      </c>
      <c r="R141" s="17">
        <v>0.66479949999999999</v>
      </c>
      <c r="S141" s="17">
        <v>0.90159959999999995</v>
      </c>
      <c r="T141" s="17">
        <v>401.56</v>
      </c>
      <c r="U141" s="17" t="s">
        <v>192</v>
      </c>
      <c r="V141" s="17" t="s">
        <v>192</v>
      </c>
      <c r="W141" s="17">
        <v>481.87</v>
      </c>
      <c r="X141" s="17">
        <v>278.02</v>
      </c>
      <c r="Y141" s="17" t="s">
        <v>192</v>
      </c>
      <c r="Z141" s="17">
        <v>124</v>
      </c>
      <c r="AA141" s="17">
        <v>300</v>
      </c>
      <c r="AB141" s="17">
        <v>100</v>
      </c>
      <c r="AC141" s="17" t="s">
        <v>192</v>
      </c>
      <c r="AD141" s="17" t="s">
        <v>192</v>
      </c>
      <c r="AE141" s="17">
        <v>28.451203500919998</v>
      </c>
      <c r="AF141" s="17">
        <v>58.4</v>
      </c>
      <c r="AG141" s="17">
        <v>55.77</v>
      </c>
      <c r="AH141" s="17">
        <v>98.91</v>
      </c>
      <c r="AI141" s="17" t="s">
        <v>192</v>
      </c>
      <c r="AJ141" s="17" t="s">
        <v>192</v>
      </c>
      <c r="AK141" s="17" t="s">
        <v>192</v>
      </c>
      <c r="AL141" s="17" t="s">
        <v>192</v>
      </c>
      <c r="AM141" s="17">
        <v>62.83</v>
      </c>
      <c r="AN141" s="17" t="s">
        <v>192</v>
      </c>
      <c r="AO141" s="17">
        <v>0.13700000000000001</v>
      </c>
      <c r="AP141" s="17">
        <v>0.15240000000000001</v>
      </c>
      <c r="AQ141" s="17">
        <v>1.3812</v>
      </c>
      <c r="AR141" s="17">
        <v>0.43287185936</v>
      </c>
      <c r="AS141" s="17">
        <v>0.78459999999999996</v>
      </c>
      <c r="AT141" s="17">
        <v>3.3069299999999999</v>
      </c>
      <c r="AU141" s="17">
        <v>0.112215158</v>
      </c>
      <c r="AV141" s="17">
        <v>0.17196036000000001</v>
      </c>
      <c r="AW141" s="17">
        <v>0.10340000000000001</v>
      </c>
      <c r="AX141" s="17">
        <v>1020.68</v>
      </c>
      <c r="AY141" s="17">
        <v>44.43</v>
      </c>
      <c r="AZ141" s="17">
        <v>44.44</v>
      </c>
      <c r="BA141" s="17" t="s">
        <v>192</v>
      </c>
      <c r="BB141" s="17">
        <v>178.30072878273</v>
      </c>
      <c r="BC141" s="17" t="s">
        <v>192</v>
      </c>
      <c r="BD141" s="17">
        <v>0.72750000000000004</v>
      </c>
      <c r="BE141" s="17" t="s">
        <v>192</v>
      </c>
      <c r="BF141" s="17">
        <v>0.33529999999999999</v>
      </c>
      <c r="BG141" s="17">
        <v>11.25</v>
      </c>
      <c r="BH141" s="17">
        <v>57.5</v>
      </c>
      <c r="BI141" s="17">
        <v>40</v>
      </c>
      <c r="BJ141" s="17">
        <v>16</v>
      </c>
      <c r="BK141" s="17">
        <v>32.5</v>
      </c>
      <c r="BL141" s="17">
        <v>617.29370117188</v>
      </c>
      <c r="BM141" s="17">
        <v>10.33</v>
      </c>
      <c r="BN141" s="17">
        <v>1144.0999999999999</v>
      </c>
      <c r="BO141" s="17">
        <v>267.39999999999998</v>
      </c>
      <c r="BP141" s="17">
        <v>3527.4</v>
      </c>
      <c r="BQ141" s="17">
        <v>2932.1</v>
      </c>
      <c r="BR141" s="17">
        <v>283.7</v>
      </c>
      <c r="BS141" s="17">
        <v>38.869999999999997</v>
      </c>
      <c r="BT141" s="17">
        <v>122.5</v>
      </c>
      <c r="BU141" s="17">
        <v>1.669</v>
      </c>
    </row>
    <row r="142" spans="1:73" x14ac:dyDescent="0.4">
      <c r="A142" s="18" t="s">
        <v>328</v>
      </c>
      <c r="B142" s="16">
        <f t="shared" si="2"/>
        <v>1971</v>
      </c>
      <c r="C142" s="20">
        <v>1.64</v>
      </c>
      <c r="D142" s="20">
        <v>1.64</v>
      </c>
      <c r="E142" s="20">
        <v>1.64</v>
      </c>
      <c r="F142" s="20" t="s">
        <v>192</v>
      </c>
      <c r="G142" s="20">
        <v>8.68</v>
      </c>
      <c r="H142" s="20" t="s">
        <v>192</v>
      </c>
      <c r="I142" s="20">
        <v>0.18</v>
      </c>
      <c r="J142" s="20">
        <v>0.50224354379000002</v>
      </c>
      <c r="K142" s="20" t="s">
        <v>192</v>
      </c>
      <c r="L142" s="20" t="s">
        <v>192</v>
      </c>
      <c r="M142" s="20">
        <v>0.53800000000000003</v>
      </c>
      <c r="N142" s="20">
        <v>0.98939999999999995</v>
      </c>
      <c r="O142" s="20">
        <v>0.94002819999999998</v>
      </c>
      <c r="P142" s="20">
        <v>1.0293000000000001</v>
      </c>
      <c r="Q142" s="20">
        <v>0.64559949999999999</v>
      </c>
      <c r="R142" s="20">
        <v>1.540799</v>
      </c>
      <c r="S142" s="20">
        <v>0.90159959999999995</v>
      </c>
      <c r="T142" s="20">
        <v>388.8</v>
      </c>
      <c r="U142" s="20" t="s">
        <v>192</v>
      </c>
      <c r="V142" s="20" t="s">
        <v>192</v>
      </c>
      <c r="W142" s="20">
        <v>462.97</v>
      </c>
      <c r="X142" s="20">
        <v>269.27999999999997</v>
      </c>
      <c r="Y142" s="20" t="s">
        <v>192</v>
      </c>
      <c r="Z142" s="20">
        <v>119</v>
      </c>
      <c r="AA142" s="20">
        <v>292</v>
      </c>
      <c r="AB142" s="20">
        <v>98</v>
      </c>
      <c r="AC142" s="20" t="s">
        <v>192</v>
      </c>
      <c r="AD142" s="20" t="s">
        <v>192</v>
      </c>
      <c r="AE142" s="20">
        <v>28.421298617390001</v>
      </c>
      <c r="AF142" s="20">
        <v>58.4</v>
      </c>
      <c r="AG142" s="20">
        <v>55.77</v>
      </c>
      <c r="AH142" s="20">
        <v>95.67</v>
      </c>
      <c r="AI142" s="20" t="s">
        <v>192</v>
      </c>
      <c r="AJ142" s="20" t="s">
        <v>192</v>
      </c>
      <c r="AK142" s="20" t="s">
        <v>192</v>
      </c>
      <c r="AL142" s="20" t="s">
        <v>192</v>
      </c>
      <c r="AM142" s="20">
        <v>62.46</v>
      </c>
      <c r="AN142" s="20" t="s">
        <v>192</v>
      </c>
      <c r="AO142" s="20">
        <v>0.13800000000000001</v>
      </c>
      <c r="AP142" s="20">
        <v>0.1711</v>
      </c>
      <c r="AQ142" s="20">
        <v>1.4020999999999999</v>
      </c>
      <c r="AR142" s="20">
        <v>0.43440977716000001</v>
      </c>
      <c r="AS142" s="20">
        <v>0.81910000000000005</v>
      </c>
      <c r="AT142" s="20">
        <v>3.3069299999999999</v>
      </c>
      <c r="AU142" s="20">
        <v>0.112215158</v>
      </c>
      <c r="AV142" s="20">
        <v>0.16975573999999999</v>
      </c>
      <c r="AW142" s="20">
        <v>0.10050000000000001</v>
      </c>
      <c r="AX142" s="20">
        <v>1012.52</v>
      </c>
      <c r="AY142" s="20">
        <v>44.43</v>
      </c>
      <c r="AZ142" s="20">
        <v>44.44</v>
      </c>
      <c r="BA142" s="20" t="s">
        <v>192</v>
      </c>
      <c r="BB142" s="20">
        <v>178.30072878273</v>
      </c>
      <c r="BC142" s="20" t="s">
        <v>192</v>
      </c>
      <c r="BD142" s="20">
        <v>0.72550000000000003</v>
      </c>
      <c r="BE142" s="20" t="s">
        <v>192</v>
      </c>
      <c r="BF142" s="20">
        <v>0.35599999999999998</v>
      </c>
      <c r="BG142" s="20">
        <v>11.25</v>
      </c>
      <c r="BH142" s="20">
        <v>57.5</v>
      </c>
      <c r="BI142" s="20">
        <v>40</v>
      </c>
      <c r="BJ142" s="20">
        <v>16</v>
      </c>
      <c r="BK142" s="20">
        <v>32.5</v>
      </c>
      <c r="BL142" s="20">
        <v>617.29370117188</v>
      </c>
      <c r="BM142" s="20">
        <v>10.33</v>
      </c>
      <c r="BN142" s="20">
        <v>1251.5</v>
      </c>
      <c r="BO142" s="20">
        <v>268</v>
      </c>
      <c r="BP142" s="20">
        <v>3562.7</v>
      </c>
      <c r="BQ142" s="20">
        <v>2932.1</v>
      </c>
      <c r="BR142" s="20">
        <v>283.5</v>
      </c>
      <c r="BS142" s="20">
        <v>39.01</v>
      </c>
      <c r="BT142" s="20">
        <v>122.5</v>
      </c>
      <c r="BU142" s="20">
        <v>1.726</v>
      </c>
    </row>
    <row r="143" spans="1:73" x14ac:dyDescent="0.4">
      <c r="A143" s="16" t="s">
        <v>329</v>
      </c>
      <c r="B143" s="16">
        <f t="shared" si="2"/>
        <v>1971</v>
      </c>
      <c r="C143" s="17">
        <v>1.64</v>
      </c>
      <c r="D143" s="17">
        <v>1.64</v>
      </c>
      <c r="E143" s="17">
        <v>1.64</v>
      </c>
      <c r="F143" s="17" t="s">
        <v>192</v>
      </c>
      <c r="G143" s="17">
        <v>8.68</v>
      </c>
      <c r="H143" s="17" t="s">
        <v>192</v>
      </c>
      <c r="I143" s="17">
        <v>0.18</v>
      </c>
      <c r="J143" s="17">
        <v>0.50224354379000002</v>
      </c>
      <c r="K143" s="17" t="s">
        <v>192</v>
      </c>
      <c r="L143" s="17" t="s">
        <v>192</v>
      </c>
      <c r="M143" s="17">
        <v>0.53800000000000003</v>
      </c>
      <c r="N143" s="17">
        <v>1.0183</v>
      </c>
      <c r="O143" s="17">
        <v>0.94002819999999998</v>
      </c>
      <c r="P143" s="17">
        <v>0.91410000000000002</v>
      </c>
      <c r="Q143" s="17">
        <v>0.65519950000000005</v>
      </c>
      <c r="R143" s="17">
        <v>1.1855990000000001</v>
      </c>
      <c r="S143" s="17">
        <v>0.90159959999999995</v>
      </c>
      <c r="T143" s="17">
        <v>359.04</v>
      </c>
      <c r="U143" s="17" t="s">
        <v>192</v>
      </c>
      <c r="V143" s="17" t="s">
        <v>192</v>
      </c>
      <c r="W143" s="17">
        <v>453.52</v>
      </c>
      <c r="X143" s="17">
        <v>242.82</v>
      </c>
      <c r="Y143" s="17" t="s">
        <v>192</v>
      </c>
      <c r="Z143" s="17">
        <v>122</v>
      </c>
      <c r="AA143" s="17">
        <v>293</v>
      </c>
      <c r="AB143" s="17">
        <v>101</v>
      </c>
      <c r="AC143" s="17" t="s">
        <v>192</v>
      </c>
      <c r="AD143" s="17" t="s">
        <v>192</v>
      </c>
      <c r="AE143" s="17">
        <v>28.622759685889999</v>
      </c>
      <c r="AF143" s="17">
        <v>58.4</v>
      </c>
      <c r="AG143" s="17">
        <v>55.77</v>
      </c>
      <c r="AH143" s="17">
        <v>105.98</v>
      </c>
      <c r="AI143" s="17" t="s">
        <v>192</v>
      </c>
      <c r="AJ143" s="17" t="s">
        <v>192</v>
      </c>
      <c r="AK143" s="17" t="s">
        <v>192</v>
      </c>
      <c r="AL143" s="17" t="s">
        <v>192</v>
      </c>
      <c r="AM143" s="17">
        <v>63.2</v>
      </c>
      <c r="AN143" s="17" t="s">
        <v>192</v>
      </c>
      <c r="AO143" s="17">
        <v>0.13900000000000001</v>
      </c>
      <c r="AP143" s="17">
        <v>0.1542</v>
      </c>
      <c r="AQ143" s="17">
        <v>1.4038999999999999</v>
      </c>
      <c r="AR143" s="17">
        <v>0.43689260567999999</v>
      </c>
      <c r="AS143" s="17">
        <v>0.78979999999999995</v>
      </c>
      <c r="AT143" s="17">
        <v>3.3069299999999999</v>
      </c>
      <c r="AU143" s="17">
        <v>0.112215158</v>
      </c>
      <c r="AV143" s="17">
        <v>0.17416498</v>
      </c>
      <c r="AW143" s="17">
        <v>9.6100000000000005E-2</v>
      </c>
      <c r="AX143" s="17">
        <v>1038.8</v>
      </c>
      <c r="AY143" s="17">
        <v>44.43</v>
      </c>
      <c r="AZ143" s="17">
        <v>44.31</v>
      </c>
      <c r="BA143" s="17" t="s">
        <v>192</v>
      </c>
      <c r="BB143" s="17">
        <v>178.01888484413999</v>
      </c>
      <c r="BC143" s="17" t="s">
        <v>192</v>
      </c>
      <c r="BD143" s="17">
        <v>0.75349999999999995</v>
      </c>
      <c r="BE143" s="17" t="s">
        <v>192</v>
      </c>
      <c r="BF143" s="17">
        <v>0.37609999999999999</v>
      </c>
      <c r="BG143" s="17">
        <v>11.25</v>
      </c>
      <c r="BH143" s="17">
        <v>57.5</v>
      </c>
      <c r="BI143" s="17">
        <v>40</v>
      </c>
      <c r="BJ143" s="17">
        <v>16</v>
      </c>
      <c r="BK143" s="17">
        <v>32.5</v>
      </c>
      <c r="BL143" s="17">
        <v>617.29370117188</v>
      </c>
      <c r="BM143" s="17">
        <v>10.33</v>
      </c>
      <c r="BN143" s="17">
        <v>1114.4000000000001</v>
      </c>
      <c r="BO143" s="17">
        <v>264.5</v>
      </c>
      <c r="BP143" s="17">
        <v>3520.8</v>
      </c>
      <c r="BQ143" s="17">
        <v>2932.1</v>
      </c>
      <c r="BR143" s="17">
        <v>287.7</v>
      </c>
      <c r="BS143" s="17">
        <v>40.520000000000003</v>
      </c>
      <c r="BT143" s="17">
        <v>122.5</v>
      </c>
      <c r="BU143" s="17">
        <v>1.6667000000000001</v>
      </c>
    </row>
    <row r="144" spans="1:73" x14ac:dyDescent="0.4">
      <c r="A144" s="18" t="s">
        <v>330</v>
      </c>
      <c r="B144" s="16">
        <f t="shared" si="2"/>
        <v>1971</v>
      </c>
      <c r="C144" s="20">
        <v>1.64</v>
      </c>
      <c r="D144" s="20">
        <v>1.64</v>
      </c>
      <c r="E144" s="20">
        <v>1.64</v>
      </c>
      <c r="F144" s="20" t="s">
        <v>192</v>
      </c>
      <c r="G144" s="20">
        <v>8.68</v>
      </c>
      <c r="H144" s="20" t="s">
        <v>192</v>
      </c>
      <c r="I144" s="20">
        <v>0.18</v>
      </c>
      <c r="J144" s="20">
        <v>0.50224354379000002</v>
      </c>
      <c r="K144" s="20" t="s">
        <v>192</v>
      </c>
      <c r="L144" s="20" t="s">
        <v>192</v>
      </c>
      <c r="M144" s="20">
        <v>0.53800000000000003</v>
      </c>
      <c r="N144" s="20">
        <v>1.0022</v>
      </c>
      <c r="O144" s="20">
        <v>0.93407589999999996</v>
      </c>
      <c r="P144" s="20">
        <v>0.85329999999999995</v>
      </c>
      <c r="Q144" s="20">
        <v>0.63599950000000005</v>
      </c>
      <c r="R144" s="20">
        <v>1.0223990000000001</v>
      </c>
      <c r="S144" s="20">
        <v>0.90159959999999995</v>
      </c>
      <c r="T144" s="20">
        <v>354.31</v>
      </c>
      <c r="U144" s="20" t="s">
        <v>192</v>
      </c>
      <c r="V144" s="20" t="s">
        <v>192</v>
      </c>
      <c r="W144" s="20">
        <v>441.24</v>
      </c>
      <c r="X144" s="20">
        <v>240.93</v>
      </c>
      <c r="Y144" s="20" t="s">
        <v>192</v>
      </c>
      <c r="Z144" s="20">
        <v>127</v>
      </c>
      <c r="AA144" s="20">
        <v>310</v>
      </c>
      <c r="AB144" s="20">
        <v>104</v>
      </c>
      <c r="AC144" s="20" t="s">
        <v>192</v>
      </c>
      <c r="AD144" s="20" t="s">
        <v>192</v>
      </c>
      <c r="AE144" s="20">
        <v>28.284179171270001</v>
      </c>
      <c r="AF144" s="20">
        <v>58.4</v>
      </c>
      <c r="AG144" s="20">
        <v>55.77</v>
      </c>
      <c r="AH144" s="20">
        <v>109.22</v>
      </c>
      <c r="AI144" s="20" t="s">
        <v>192</v>
      </c>
      <c r="AJ144" s="20" t="s">
        <v>192</v>
      </c>
      <c r="AK144" s="20" t="s">
        <v>192</v>
      </c>
      <c r="AL144" s="20" t="s">
        <v>192</v>
      </c>
      <c r="AM144" s="20">
        <v>61.36</v>
      </c>
      <c r="AN144" s="20" t="s">
        <v>192</v>
      </c>
      <c r="AO144" s="20">
        <v>0.13700000000000001</v>
      </c>
      <c r="AP144" s="20">
        <v>0.1542</v>
      </c>
      <c r="AQ144" s="20">
        <v>1.3711</v>
      </c>
      <c r="AR144" s="20">
        <v>0.43937304593999998</v>
      </c>
      <c r="AS144" s="20">
        <v>0.75819999999999999</v>
      </c>
      <c r="AT144" s="20">
        <v>3.3069299999999999</v>
      </c>
      <c r="AU144" s="20">
        <v>0.112215158</v>
      </c>
      <c r="AV144" s="20">
        <v>0.17636959999999999</v>
      </c>
      <c r="AW144" s="20">
        <v>9.1499999999999998E-2</v>
      </c>
      <c r="AX144" s="20">
        <v>1035.0899999999999</v>
      </c>
      <c r="AY144" s="20">
        <v>44.43</v>
      </c>
      <c r="AZ144" s="20">
        <v>43.26</v>
      </c>
      <c r="BA144" s="20" t="s">
        <v>192</v>
      </c>
      <c r="BB144" s="20">
        <v>175.72835731123001</v>
      </c>
      <c r="BC144" s="20" t="s">
        <v>192</v>
      </c>
      <c r="BD144" s="20">
        <v>0.7923</v>
      </c>
      <c r="BE144" s="20" t="s">
        <v>192</v>
      </c>
      <c r="BF144" s="20">
        <v>0.34239999999999998</v>
      </c>
      <c r="BG144" s="20">
        <v>11.25</v>
      </c>
      <c r="BH144" s="20">
        <v>57.5</v>
      </c>
      <c r="BI144" s="20">
        <v>40</v>
      </c>
      <c r="BJ144" s="20">
        <v>16</v>
      </c>
      <c r="BK144" s="20">
        <v>32.5</v>
      </c>
      <c r="BL144" s="20">
        <v>617.29370117188</v>
      </c>
      <c r="BM144" s="20">
        <v>10.33</v>
      </c>
      <c r="BN144" s="20">
        <v>1074.2</v>
      </c>
      <c r="BO144" s="20">
        <v>273.3</v>
      </c>
      <c r="BP144" s="20">
        <v>3448</v>
      </c>
      <c r="BQ144" s="20">
        <v>2932.1</v>
      </c>
      <c r="BR144" s="20">
        <v>308.60000000000002</v>
      </c>
      <c r="BS144" s="20">
        <v>40.1</v>
      </c>
      <c r="BT144" s="20">
        <v>122.5</v>
      </c>
      <c r="BU144" s="20">
        <v>1.6081000000000001</v>
      </c>
    </row>
    <row r="145" spans="1:73" x14ac:dyDescent="0.4">
      <c r="A145" s="16" t="s">
        <v>331</v>
      </c>
      <c r="B145" s="16">
        <f t="shared" si="2"/>
        <v>1971</v>
      </c>
      <c r="C145" s="17">
        <v>1.74</v>
      </c>
      <c r="D145" s="17">
        <v>1.74</v>
      </c>
      <c r="E145" s="17">
        <v>1.74</v>
      </c>
      <c r="F145" s="17" t="s">
        <v>192</v>
      </c>
      <c r="G145" s="17">
        <v>8.68</v>
      </c>
      <c r="H145" s="17" t="s">
        <v>192</v>
      </c>
      <c r="I145" s="17">
        <v>0.18</v>
      </c>
      <c r="J145" s="17">
        <v>0.50224354379000002</v>
      </c>
      <c r="K145" s="17" t="s">
        <v>192</v>
      </c>
      <c r="L145" s="17" t="s">
        <v>192</v>
      </c>
      <c r="M145" s="17">
        <v>0.53800000000000003</v>
      </c>
      <c r="N145" s="17">
        <v>0.99270000000000003</v>
      </c>
      <c r="O145" s="17">
        <v>0.92834399999999995</v>
      </c>
      <c r="P145" s="17">
        <v>0.90769999999999995</v>
      </c>
      <c r="Q145" s="17">
        <v>0.63359949999999998</v>
      </c>
      <c r="R145" s="17">
        <v>1.187999</v>
      </c>
      <c r="S145" s="17">
        <v>0.90159959999999995</v>
      </c>
      <c r="T145" s="17">
        <v>351.01</v>
      </c>
      <c r="U145" s="17" t="s">
        <v>192</v>
      </c>
      <c r="V145" s="17" t="s">
        <v>192</v>
      </c>
      <c r="W145" s="17">
        <v>439.58</v>
      </c>
      <c r="X145" s="17">
        <v>263.37</v>
      </c>
      <c r="Y145" s="17" t="s">
        <v>192</v>
      </c>
      <c r="Z145" s="17">
        <v>134</v>
      </c>
      <c r="AA145" s="17">
        <v>336</v>
      </c>
      <c r="AB145" s="17">
        <v>107</v>
      </c>
      <c r="AC145" s="17" t="s">
        <v>192</v>
      </c>
      <c r="AD145" s="17" t="s">
        <v>192</v>
      </c>
      <c r="AE145" s="17">
        <v>28.331132125340002</v>
      </c>
      <c r="AF145" s="17">
        <v>58.4</v>
      </c>
      <c r="AG145" s="17">
        <v>55.77</v>
      </c>
      <c r="AH145" s="17">
        <v>111.48</v>
      </c>
      <c r="AI145" s="17" t="s">
        <v>192</v>
      </c>
      <c r="AJ145" s="17" t="s">
        <v>192</v>
      </c>
      <c r="AK145" s="17" t="s">
        <v>192</v>
      </c>
      <c r="AL145" s="17" t="s">
        <v>192</v>
      </c>
      <c r="AM145" s="17">
        <v>61.36</v>
      </c>
      <c r="AN145" s="17" t="s">
        <v>192</v>
      </c>
      <c r="AO145" s="17">
        <v>0.13600000000000001</v>
      </c>
      <c r="AP145" s="17">
        <v>0.1542</v>
      </c>
      <c r="AQ145" s="17">
        <v>1.3479000000000001</v>
      </c>
      <c r="AR145" s="17">
        <v>0.44185184502000002</v>
      </c>
      <c r="AS145" s="17">
        <v>0.75239999999999996</v>
      </c>
      <c r="AT145" s="17">
        <v>3.3069299999999999</v>
      </c>
      <c r="AU145" s="17">
        <v>0.112215158</v>
      </c>
      <c r="AV145" s="17">
        <v>0.17636959999999999</v>
      </c>
      <c r="AW145" s="17">
        <v>9.1999999999999998E-2</v>
      </c>
      <c r="AX145" s="17">
        <v>1011.61</v>
      </c>
      <c r="AY145" s="17">
        <v>44.43</v>
      </c>
      <c r="AZ145" s="17">
        <v>41.94</v>
      </c>
      <c r="BA145" s="17" t="s">
        <v>192</v>
      </c>
      <c r="BB145" s="17">
        <v>172.81223271447999</v>
      </c>
      <c r="BC145" s="17" t="s">
        <v>192</v>
      </c>
      <c r="BD145" s="17">
        <v>0.79649999999999999</v>
      </c>
      <c r="BE145" s="17" t="s">
        <v>192</v>
      </c>
      <c r="BF145" s="17">
        <v>0.33139999999999997</v>
      </c>
      <c r="BG145" s="17">
        <v>11.25</v>
      </c>
      <c r="BH145" s="17">
        <v>66</v>
      </c>
      <c r="BI145" s="17">
        <v>46.5</v>
      </c>
      <c r="BJ145" s="17">
        <v>16</v>
      </c>
      <c r="BK145" s="17">
        <v>32.5</v>
      </c>
      <c r="BL145" s="17">
        <v>617.29370117188</v>
      </c>
      <c r="BM145" s="17">
        <v>10.33</v>
      </c>
      <c r="BN145" s="17">
        <v>1115.3</v>
      </c>
      <c r="BO145" s="17">
        <v>261.89999999999998</v>
      </c>
      <c r="BP145" s="17">
        <v>3456.8</v>
      </c>
      <c r="BQ145" s="17">
        <v>2932.1</v>
      </c>
      <c r="BR145" s="17">
        <v>317.60000000000002</v>
      </c>
      <c r="BS145" s="17">
        <v>40.950000000000003</v>
      </c>
      <c r="BT145" s="17">
        <v>122.5</v>
      </c>
      <c r="BU145" s="17">
        <v>1.5808</v>
      </c>
    </row>
    <row r="146" spans="1:73" x14ac:dyDescent="0.4">
      <c r="A146" s="18" t="s">
        <v>332</v>
      </c>
      <c r="B146" s="16">
        <f t="shared" si="2"/>
        <v>1971</v>
      </c>
      <c r="C146" s="20">
        <v>1.74</v>
      </c>
      <c r="D146" s="20">
        <v>1.74</v>
      </c>
      <c r="E146" s="20">
        <v>1.74</v>
      </c>
      <c r="F146" s="20" t="s">
        <v>192</v>
      </c>
      <c r="G146" s="20">
        <v>8.68</v>
      </c>
      <c r="H146" s="20" t="s">
        <v>192</v>
      </c>
      <c r="I146" s="20">
        <v>0.18</v>
      </c>
      <c r="J146" s="20">
        <v>0.50224354379000002</v>
      </c>
      <c r="K146" s="20" t="s">
        <v>192</v>
      </c>
      <c r="L146" s="20" t="s">
        <v>192</v>
      </c>
      <c r="M146" s="20">
        <v>0.53800000000000003</v>
      </c>
      <c r="N146" s="20">
        <v>1.0051000000000001</v>
      </c>
      <c r="O146" s="20">
        <v>0.92988729999999997</v>
      </c>
      <c r="P146" s="20">
        <v>0.86260000000000003</v>
      </c>
      <c r="Q146" s="20">
        <v>0.71286939999999999</v>
      </c>
      <c r="R146" s="20">
        <v>0.97320050000000002</v>
      </c>
      <c r="S146" s="20">
        <v>0.90159959999999995</v>
      </c>
      <c r="T146" s="20">
        <v>355.49</v>
      </c>
      <c r="U146" s="20" t="s">
        <v>192</v>
      </c>
      <c r="V146" s="20" t="s">
        <v>192</v>
      </c>
      <c r="W146" s="20">
        <v>439.64</v>
      </c>
      <c r="X146" s="20">
        <v>282.56</v>
      </c>
      <c r="Y146" s="20" t="s">
        <v>192</v>
      </c>
      <c r="Z146" s="20">
        <v>131</v>
      </c>
      <c r="AA146" s="20">
        <v>335</v>
      </c>
      <c r="AB146" s="20">
        <v>108</v>
      </c>
      <c r="AC146" s="20" t="s">
        <v>192</v>
      </c>
      <c r="AD146" s="20" t="s">
        <v>192</v>
      </c>
      <c r="AE146" s="20">
        <v>28.299510307239998</v>
      </c>
      <c r="AF146" s="20">
        <v>58.4</v>
      </c>
      <c r="AG146" s="20">
        <v>55.77</v>
      </c>
      <c r="AH146" s="20">
        <v>113.35</v>
      </c>
      <c r="AI146" s="20" t="s">
        <v>192</v>
      </c>
      <c r="AJ146" s="20" t="s">
        <v>192</v>
      </c>
      <c r="AK146" s="20" t="s">
        <v>192</v>
      </c>
      <c r="AL146" s="20" t="s">
        <v>192</v>
      </c>
      <c r="AM146" s="20">
        <v>60.99</v>
      </c>
      <c r="AN146" s="20" t="s">
        <v>192</v>
      </c>
      <c r="AO146" s="20">
        <v>0.14499999999999999</v>
      </c>
      <c r="AP146" s="20">
        <v>0.1542</v>
      </c>
      <c r="AQ146" s="20">
        <v>1.3241000000000001</v>
      </c>
      <c r="AR146" s="20">
        <v>0.44398130064000002</v>
      </c>
      <c r="AS146" s="20">
        <v>0.75019999999999998</v>
      </c>
      <c r="AT146" s="20">
        <v>3.3069299999999999</v>
      </c>
      <c r="AU146" s="20">
        <v>0.113758392</v>
      </c>
      <c r="AV146" s="20">
        <v>0.17857422000000001</v>
      </c>
      <c r="AW146" s="20">
        <v>9.3700000000000006E-2</v>
      </c>
      <c r="AX146" s="20">
        <v>1001.25</v>
      </c>
      <c r="AY146" s="20">
        <v>44.43</v>
      </c>
      <c r="AZ146" s="20">
        <v>42.19</v>
      </c>
      <c r="BA146" s="20" t="s">
        <v>192</v>
      </c>
      <c r="BB146" s="20">
        <v>173.36773483105</v>
      </c>
      <c r="BC146" s="20" t="s">
        <v>192</v>
      </c>
      <c r="BD146" s="20">
        <v>0.82889999999999997</v>
      </c>
      <c r="BE146" s="20" t="s">
        <v>192</v>
      </c>
      <c r="BF146" s="20">
        <v>0.31569999999999998</v>
      </c>
      <c r="BG146" s="20">
        <v>11.25</v>
      </c>
      <c r="BH146" s="20">
        <v>66</v>
      </c>
      <c r="BI146" s="20">
        <v>46.5</v>
      </c>
      <c r="BJ146" s="20">
        <v>16</v>
      </c>
      <c r="BK146" s="20">
        <v>32.5</v>
      </c>
      <c r="BL146" s="20">
        <v>628.31665039063</v>
      </c>
      <c r="BM146" s="20">
        <v>10.33</v>
      </c>
      <c r="BN146" s="20">
        <v>1097.9000000000001</v>
      </c>
      <c r="BO146" s="20">
        <v>258.3</v>
      </c>
      <c r="BP146" s="20">
        <v>3478.9</v>
      </c>
      <c r="BQ146" s="20">
        <v>2932.1</v>
      </c>
      <c r="BR146" s="20">
        <v>322.5</v>
      </c>
      <c r="BS146" s="20">
        <v>42.71</v>
      </c>
      <c r="BT146" s="20">
        <v>122.5</v>
      </c>
      <c r="BU146" s="20">
        <v>1.5866</v>
      </c>
    </row>
    <row r="147" spans="1:73" x14ac:dyDescent="0.4">
      <c r="A147" s="16" t="s">
        <v>333</v>
      </c>
      <c r="B147" s="16">
        <f t="shared" si="2"/>
        <v>1971</v>
      </c>
      <c r="C147" s="17">
        <v>1.74</v>
      </c>
      <c r="D147" s="17">
        <v>1.74</v>
      </c>
      <c r="E147" s="17">
        <v>1.74</v>
      </c>
      <c r="F147" s="17" t="s">
        <v>192</v>
      </c>
      <c r="G147" s="17">
        <v>8.68</v>
      </c>
      <c r="H147" s="17" t="s">
        <v>192</v>
      </c>
      <c r="I147" s="17">
        <v>0.18</v>
      </c>
      <c r="J147" s="17">
        <v>0.50224354379000002</v>
      </c>
      <c r="K147" s="17" t="s">
        <v>192</v>
      </c>
      <c r="L147" s="17" t="s">
        <v>192</v>
      </c>
      <c r="M147" s="17">
        <v>0.53800000000000003</v>
      </c>
      <c r="N147" s="17">
        <v>0.96450000000000002</v>
      </c>
      <c r="O147" s="17">
        <v>0.92437579999999997</v>
      </c>
      <c r="P147" s="17">
        <v>0.85460000000000003</v>
      </c>
      <c r="Q147" s="17">
        <v>0.72609270000000004</v>
      </c>
      <c r="R147" s="17">
        <v>0.9360174</v>
      </c>
      <c r="S147" s="17">
        <v>0.90159959999999995</v>
      </c>
      <c r="T147" s="17">
        <v>356.72</v>
      </c>
      <c r="U147" s="17" t="s">
        <v>192</v>
      </c>
      <c r="V147" s="17" t="s">
        <v>192</v>
      </c>
      <c r="W147" s="17">
        <v>429.75</v>
      </c>
      <c r="X147" s="17">
        <v>272.24</v>
      </c>
      <c r="Y147" s="17" t="s">
        <v>192</v>
      </c>
      <c r="Z147" s="17">
        <v>124</v>
      </c>
      <c r="AA147" s="17">
        <v>296</v>
      </c>
      <c r="AB147" s="17">
        <v>99</v>
      </c>
      <c r="AC147" s="17" t="s">
        <v>192</v>
      </c>
      <c r="AD147" s="17" t="s">
        <v>192</v>
      </c>
      <c r="AE147" s="17">
        <v>28.34648871165</v>
      </c>
      <c r="AF147" s="17">
        <v>58.4</v>
      </c>
      <c r="AG147" s="17">
        <v>55.77</v>
      </c>
      <c r="AH147" s="17">
        <v>120.61</v>
      </c>
      <c r="AI147" s="17" t="s">
        <v>192</v>
      </c>
      <c r="AJ147" s="17" t="s">
        <v>192</v>
      </c>
      <c r="AK147" s="17" t="s">
        <v>192</v>
      </c>
      <c r="AL147" s="17" t="s">
        <v>192</v>
      </c>
      <c r="AM147" s="17">
        <v>60.99</v>
      </c>
      <c r="AN147" s="17" t="s">
        <v>192</v>
      </c>
      <c r="AO147" s="17">
        <v>0.14699999999999999</v>
      </c>
      <c r="AP147" s="17">
        <v>0.1542</v>
      </c>
      <c r="AQ147" s="17">
        <v>1.2968</v>
      </c>
      <c r="AR147" s="17">
        <v>0.44428801614000002</v>
      </c>
      <c r="AS147" s="17">
        <v>0.79010000000000002</v>
      </c>
      <c r="AT147" s="17">
        <v>3.3069299999999999</v>
      </c>
      <c r="AU147" s="17">
        <v>0.115522088</v>
      </c>
      <c r="AV147" s="17">
        <v>0.17416498</v>
      </c>
      <c r="AW147" s="17">
        <v>8.7900000000000006E-2</v>
      </c>
      <c r="AX147" s="17">
        <v>1042.75</v>
      </c>
      <c r="AY147" s="17">
        <v>44.43</v>
      </c>
      <c r="AZ147" s="17">
        <v>43.12</v>
      </c>
      <c r="BA147" s="17" t="s">
        <v>192</v>
      </c>
      <c r="BB147" s="17">
        <v>175.42103026599</v>
      </c>
      <c r="BC147" s="17" t="s">
        <v>192</v>
      </c>
      <c r="BD147" s="17">
        <v>0.82669999999999999</v>
      </c>
      <c r="BE147" s="17" t="s">
        <v>192</v>
      </c>
      <c r="BF147" s="17">
        <v>0.32319999999999999</v>
      </c>
      <c r="BG147" s="17">
        <v>11.25</v>
      </c>
      <c r="BH147" s="17">
        <v>66</v>
      </c>
      <c r="BI147" s="17">
        <v>46.5</v>
      </c>
      <c r="BJ147" s="17">
        <v>16</v>
      </c>
      <c r="BK147" s="17">
        <v>32.5</v>
      </c>
      <c r="BL147" s="17">
        <v>639.33984375</v>
      </c>
      <c r="BM147" s="17">
        <v>10.33</v>
      </c>
      <c r="BN147" s="17">
        <v>1056.4000000000001</v>
      </c>
      <c r="BO147" s="17">
        <v>239.2</v>
      </c>
      <c r="BP147" s="17">
        <v>3525.2</v>
      </c>
      <c r="BQ147" s="17">
        <v>2932.1</v>
      </c>
      <c r="BR147" s="17">
        <v>311.2</v>
      </c>
      <c r="BS147" s="17">
        <v>42.03</v>
      </c>
      <c r="BT147" s="17">
        <v>122.5</v>
      </c>
      <c r="BU147" s="17">
        <v>1.4214</v>
      </c>
    </row>
    <row r="148" spans="1:73" x14ac:dyDescent="0.4">
      <c r="A148" s="18" t="s">
        <v>334</v>
      </c>
      <c r="B148" s="16">
        <f t="shared" si="2"/>
        <v>1971</v>
      </c>
      <c r="C148" s="20">
        <v>1.74</v>
      </c>
      <c r="D148" s="20">
        <v>1.74</v>
      </c>
      <c r="E148" s="20">
        <v>1.74</v>
      </c>
      <c r="F148" s="20" t="s">
        <v>192</v>
      </c>
      <c r="G148" s="20">
        <v>8.68</v>
      </c>
      <c r="H148" s="20" t="s">
        <v>192</v>
      </c>
      <c r="I148" s="20">
        <v>0.18</v>
      </c>
      <c r="J148" s="20">
        <v>0.50224354379000002</v>
      </c>
      <c r="K148" s="20" t="s">
        <v>192</v>
      </c>
      <c r="L148" s="20" t="s">
        <v>192</v>
      </c>
      <c r="M148" s="20">
        <v>0.53800000000000003</v>
      </c>
      <c r="N148" s="20">
        <v>0.94310000000000005</v>
      </c>
      <c r="O148" s="20">
        <v>0.91908489999999998</v>
      </c>
      <c r="P148" s="20">
        <v>0.84770000000000001</v>
      </c>
      <c r="Q148" s="20">
        <v>0.70495339999999995</v>
      </c>
      <c r="R148" s="20">
        <v>0.93661640000000002</v>
      </c>
      <c r="S148" s="20">
        <v>0.90159959999999995</v>
      </c>
      <c r="T148" s="20">
        <v>357.94</v>
      </c>
      <c r="U148" s="20" t="s">
        <v>192</v>
      </c>
      <c r="V148" s="20" t="s">
        <v>192</v>
      </c>
      <c r="W148" s="20">
        <v>404.03</v>
      </c>
      <c r="X148" s="20">
        <v>253.99</v>
      </c>
      <c r="Y148" s="20" t="s">
        <v>192</v>
      </c>
      <c r="Z148" s="20">
        <v>125</v>
      </c>
      <c r="AA148" s="20">
        <v>305</v>
      </c>
      <c r="AB148" s="20">
        <v>101</v>
      </c>
      <c r="AC148" s="20" t="s">
        <v>192</v>
      </c>
      <c r="AD148" s="20" t="s">
        <v>192</v>
      </c>
      <c r="AE148" s="20">
        <v>28.237086453309999</v>
      </c>
      <c r="AF148" s="20">
        <v>58.4</v>
      </c>
      <c r="AG148" s="20">
        <v>55.77</v>
      </c>
      <c r="AH148" s="20">
        <v>121.69</v>
      </c>
      <c r="AI148" s="20" t="s">
        <v>192</v>
      </c>
      <c r="AJ148" s="20" t="s">
        <v>192</v>
      </c>
      <c r="AK148" s="20" t="s">
        <v>192</v>
      </c>
      <c r="AL148" s="20" t="s">
        <v>192</v>
      </c>
      <c r="AM148" s="20">
        <v>60.26</v>
      </c>
      <c r="AN148" s="20" t="s">
        <v>192</v>
      </c>
      <c r="AO148" s="20">
        <v>0.14299999999999999</v>
      </c>
      <c r="AP148" s="20">
        <v>0.1542</v>
      </c>
      <c r="AQ148" s="20">
        <v>1.3129</v>
      </c>
      <c r="AR148" s="20">
        <v>0.4466334247</v>
      </c>
      <c r="AS148" s="20">
        <v>0.79790000000000005</v>
      </c>
      <c r="AT148" s="20">
        <v>3.3069299999999999</v>
      </c>
      <c r="AU148" s="20">
        <v>0.116403936</v>
      </c>
      <c r="AV148" s="20">
        <v>0.17416498</v>
      </c>
      <c r="AW148" s="20">
        <v>9.2799999999999994E-2</v>
      </c>
      <c r="AX148" s="20">
        <v>1081.58</v>
      </c>
      <c r="AY148" s="20">
        <v>44.43</v>
      </c>
      <c r="AZ148" s="20">
        <v>43.58</v>
      </c>
      <c r="BA148" s="20" t="s">
        <v>192</v>
      </c>
      <c r="BB148" s="20">
        <v>176.42910586900001</v>
      </c>
      <c r="BC148" s="20" t="s">
        <v>192</v>
      </c>
      <c r="BD148" s="20">
        <v>0.81850000000000001</v>
      </c>
      <c r="BE148" s="20" t="s">
        <v>192</v>
      </c>
      <c r="BF148" s="20">
        <v>0.31569999999999998</v>
      </c>
      <c r="BG148" s="20">
        <v>11.25</v>
      </c>
      <c r="BH148" s="20">
        <v>66</v>
      </c>
      <c r="BI148" s="20">
        <v>46.5</v>
      </c>
      <c r="BJ148" s="20">
        <v>16</v>
      </c>
      <c r="BK148" s="20">
        <v>32.5</v>
      </c>
      <c r="BL148" s="20">
        <v>639.33984375</v>
      </c>
      <c r="BM148" s="20">
        <v>10.33</v>
      </c>
      <c r="BN148" s="20">
        <v>1041.2</v>
      </c>
      <c r="BO148" s="20">
        <v>229.5</v>
      </c>
      <c r="BP148" s="20">
        <v>3489.9</v>
      </c>
      <c r="BQ148" s="20">
        <v>2932.1</v>
      </c>
      <c r="BR148" s="20">
        <v>336.6</v>
      </c>
      <c r="BS148" s="20">
        <v>42.5</v>
      </c>
      <c r="BT148" s="20">
        <v>122.5</v>
      </c>
      <c r="BU148" s="20">
        <v>1.3358000000000001</v>
      </c>
    </row>
    <row r="149" spans="1:73" x14ac:dyDescent="0.4">
      <c r="A149" s="16" t="s">
        <v>335</v>
      </c>
      <c r="B149" s="16">
        <f t="shared" si="2"/>
        <v>1971</v>
      </c>
      <c r="C149" s="17">
        <v>1.74</v>
      </c>
      <c r="D149" s="17">
        <v>1.74</v>
      </c>
      <c r="E149" s="17">
        <v>1.74</v>
      </c>
      <c r="F149" s="17" t="s">
        <v>192</v>
      </c>
      <c r="G149" s="17">
        <v>8.68</v>
      </c>
      <c r="H149" s="17" t="s">
        <v>192</v>
      </c>
      <c r="I149" s="17">
        <v>0.18</v>
      </c>
      <c r="J149" s="17">
        <v>0.50224354379000002</v>
      </c>
      <c r="K149" s="17" t="s">
        <v>192</v>
      </c>
      <c r="L149" s="17" t="s">
        <v>192</v>
      </c>
      <c r="M149" s="17">
        <v>0.53800000000000003</v>
      </c>
      <c r="N149" s="17">
        <v>0.96579999999999999</v>
      </c>
      <c r="O149" s="17">
        <v>0.92547809999999997</v>
      </c>
      <c r="P149" s="17">
        <v>0.82069999999999999</v>
      </c>
      <c r="Q149" s="17">
        <v>0.69305430000000001</v>
      </c>
      <c r="R149" s="17">
        <v>0.86756429999999995</v>
      </c>
      <c r="S149" s="17">
        <v>0.90159959999999995</v>
      </c>
      <c r="T149" s="17">
        <v>358.23</v>
      </c>
      <c r="U149" s="17" t="s">
        <v>192</v>
      </c>
      <c r="V149" s="17" t="s">
        <v>192</v>
      </c>
      <c r="W149" s="17">
        <v>396.01</v>
      </c>
      <c r="X149" s="17">
        <v>247.82</v>
      </c>
      <c r="Y149" s="17" t="s">
        <v>192</v>
      </c>
      <c r="Z149" s="17">
        <v>125</v>
      </c>
      <c r="AA149" s="17">
        <v>301</v>
      </c>
      <c r="AB149" s="17">
        <v>102</v>
      </c>
      <c r="AC149" s="17" t="s">
        <v>192</v>
      </c>
      <c r="AD149" s="17" t="s">
        <v>192</v>
      </c>
      <c r="AE149" s="17">
        <v>28.283961231439999</v>
      </c>
      <c r="AF149" s="17">
        <v>58.4</v>
      </c>
      <c r="AG149" s="17">
        <v>55.77</v>
      </c>
      <c r="AH149" s="17">
        <v>118.06</v>
      </c>
      <c r="AI149" s="17" t="s">
        <v>192</v>
      </c>
      <c r="AJ149" s="17" t="s">
        <v>192</v>
      </c>
      <c r="AK149" s="17" t="s">
        <v>192</v>
      </c>
      <c r="AL149" s="17" t="s">
        <v>192</v>
      </c>
      <c r="AM149" s="17">
        <v>60.26</v>
      </c>
      <c r="AN149" s="17" t="s">
        <v>192</v>
      </c>
      <c r="AO149" s="17">
        <v>0.14299999999999999</v>
      </c>
      <c r="AP149" s="17">
        <v>0.1542</v>
      </c>
      <c r="AQ149" s="17">
        <v>1.2862</v>
      </c>
      <c r="AR149" s="17">
        <v>0.44879647447999998</v>
      </c>
      <c r="AS149" s="17">
        <v>0.84789999999999999</v>
      </c>
      <c r="AT149" s="17">
        <v>3.3069299999999999</v>
      </c>
      <c r="AU149" s="17">
        <v>0.116624398</v>
      </c>
      <c r="AV149" s="17">
        <v>0.17636959999999999</v>
      </c>
      <c r="AW149" s="17">
        <v>9.35E-2</v>
      </c>
      <c r="AX149" s="17">
        <v>1102.4000000000001</v>
      </c>
      <c r="AY149" s="17">
        <v>44.43</v>
      </c>
      <c r="AZ149" s="17">
        <v>41.57</v>
      </c>
      <c r="BA149" s="17" t="s">
        <v>192</v>
      </c>
      <c r="BB149" s="17">
        <v>171.98728644139999</v>
      </c>
      <c r="BC149" s="17" t="s">
        <v>192</v>
      </c>
      <c r="BD149" s="17">
        <v>0.81569999999999998</v>
      </c>
      <c r="BE149" s="17" t="s">
        <v>192</v>
      </c>
      <c r="BF149" s="17">
        <v>0.31530000000000002</v>
      </c>
      <c r="BG149" s="17">
        <v>11.25</v>
      </c>
      <c r="BH149" s="17">
        <v>66</v>
      </c>
      <c r="BI149" s="17">
        <v>46.5</v>
      </c>
      <c r="BJ149" s="17">
        <v>16</v>
      </c>
      <c r="BK149" s="17">
        <v>32.5</v>
      </c>
      <c r="BL149" s="17">
        <v>641.54443359375</v>
      </c>
      <c r="BM149" s="17">
        <v>10.33</v>
      </c>
      <c r="BN149" s="17">
        <v>1013.9</v>
      </c>
      <c r="BO149" s="17">
        <v>221.8</v>
      </c>
      <c r="BP149" s="17">
        <v>3534</v>
      </c>
      <c r="BQ149" s="17">
        <v>2932.1</v>
      </c>
      <c r="BR149" s="17">
        <v>344.4</v>
      </c>
      <c r="BS149" s="17">
        <v>42.86</v>
      </c>
      <c r="BT149" s="17">
        <v>122.5</v>
      </c>
      <c r="BU149" s="17">
        <v>1.3199000000000001</v>
      </c>
    </row>
    <row r="150" spans="1:73" x14ac:dyDescent="0.4">
      <c r="A150" s="18" t="s">
        <v>336</v>
      </c>
      <c r="B150" s="16">
        <f t="shared" si="2"/>
        <v>1971</v>
      </c>
      <c r="C150" s="20">
        <v>1.74</v>
      </c>
      <c r="D150" s="20">
        <v>1.74</v>
      </c>
      <c r="E150" s="20">
        <v>1.74</v>
      </c>
      <c r="F150" s="20" t="s">
        <v>192</v>
      </c>
      <c r="G150" s="20">
        <v>8.68</v>
      </c>
      <c r="H150" s="20" t="s">
        <v>192</v>
      </c>
      <c r="I150" s="20">
        <v>0.18</v>
      </c>
      <c r="J150" s="20">
        <v>0.50224354379000002</v>
      </c>
      <c r="K150" s="20" t="s">
        <v>192</v>
      </c>
      <c r="L150" s="20" t="s">
        <v>192</v>
      </c>
      <c r="M150" s="20">
        <v>0.53800000000000003</v>
      </c>
      <c r="N150" s="20">
        <v>1.0206999999999999</v>
      </c>
      <c r="O150" s="20">
        <v>0.93738279999999996</v>
      </c>
      <c r="P150" s="20">
        <v>0.80400000000000005</v>
      </c>
      <c r="Q150" s="20">
        <v>0.70222770000000001</v>
      </c>
      <c r="R150" s="20">
        <v>0.80831960000000003</v>
      </c>
      <c r="S150" s="20">
        <v>0.90159959999999995</v>
      </c>
      <c r="T150" s="20">
        <v>300</v>
      </c>
      <c r="U150" s="20" t="s">
        <v>192</v>
      </c>
      <c r="V150" s="20" t="s">
        <v>192</v>
      </c>
      <c r="W150" s="20">
        <v>410.95</v>
      </c>
      <c r="X150" s="20">
        <v>233.69</v>
      </c>
      <c r="Y150" s="20" t="s">
        <v>192</v>
      </c>
      <c r="Z150" s="20">
        <v>126</v>
      </c>
      <c r="AA150" s="20">
        <v>271</v>
      </c>
      <c r="AB150" s="20">
        <v>101</v>
      </c>
      <c r="AC150" s="20" t="s">
        <v>192</v>
      </c>
      <c r="AD150" s="20" t="s">
        <v>192</v>
      </c>
      <c r="AE150" s="20">
        <v>28.25095631656</v>
      </c>
      <c r="AF150" s="20">
        <v>58.4</v>
      </c>
      <c r="AG150" s="20">
        <v>55.77</v>
      </c>
      <c r="AH150" s="20">
        <v>116.98</v>
      </c>
      <c r="AI150" s="20" t="s">
        <v>192</v>
      </c>
      <c r="AJ150" s="20" t="s">
        <v>192</v>
      </c>
      <c r="AK150" s="20" t="s">
        <v>192</v>
      </c>
      <c r="AL150" s="20" t="s">
        <v>192</v>
      </c>
      <c r="AM150" s="20">
        <v>59.89</v>
      </c>
      <c r="AN150" s="20" t="s">
        <v>192</v>
      </c>
      <c r="AO150" s="20">
        <v>0.14399999999999999</v>
      </c>
      <c r="AP150" s="20">
        <v>0.15509999999999999</v>
      </c>
      <c r="AQ150" s="20">
        <v>1.3166</v>
      </c>
      <c r="AR150" s="20">
        <v>0.45059029344000001</v>
      </c>
      <c r="AS150" s="20">
        <v>0.877</v>
      </c>
      <c r="AT150" s="20">
        <v>3.3069299999999999</v>
      </c>
      <c r="AU150" s="20">
        <v>0.11816763199999999</v>
      </c>
      <c r="AV150" s="20">
        <v>0.18298345999999999</v>
      </c>
      <c r="AW150" s="20">
        <v>0.1275</v>
      </c>
      <c r="AX150" s="20">
        <v>1100.6199999999999</v>
      </c>
      <c r="AY150" s="20">
        <v>44.43</v>
      </c>
      <c r="AZ150" s="20">
        <v>41.45</v>
      </c>
      <c r="BA150" s="20" t="s">
        <v>192</v>
      </c>
      <c r="BB150" s="20">
        <v>171.71901157872</v>
      </c>
      <c r="BC150" s="20" t="s">
        <v>192</v>
      </c>
      <c r="BD150" s="20">
        <v>0.84550000000000003</v>
      </c>
      <c r="BE150" s="20" t="s">
        <v>192</v>
      </c>
      <c r="BF150" s="20">
        <v>0.2928</v>
      </c>
      <c r="BG150" s="20">
        <v>11.25</v>
      </c>
      <c r="BH150" s="20">
        <v>66</v>
      </c>
      <c r="BI150" s="20">
        <v>46.5</v>
      </c>
      <c r="BJ150" s="20">
        <v>16</v>
      </c>
      <c r="BK150" s="20">
        <v>32.5</v>
      </c>
      <c r="BL150" s="20">
        <v>665.79516601563</v>
      </c>
      <c r="BM150" s="20">
        <v>10.33</v>
      </c>
      <c r="BN150" s="20">
        <v>1037.9000000000001</v>
      </c>
      <c r="BO150" s="20">
        <v>231</v>
      </c>
      <c r="BP150" s="20">
        <v>3670.7</v>
      </c>
      <c r="BQ150" s="20">
        <v>2932.1</v>
      </c>
      <c r="BR150" s="20">
        <v>358.9</v>
      </c>
      <c r="BS150" s="20">
        <v>43.48</v>
      </c>
      <c r="BT150" s="20">
        <v>122.5</v>
      </c>
      <c r="BU150" s="20">
        <v>1.3935</v>
      </c>
    </row>
    <row r="151" spans="1:73" x14ac:dyDescent="0.4">
      <c r="A151" s="16" t="s">
        <v>337</v>
      </c>
      <c r="B151" s="16">
        <f t="shared" si="2"/>
        <v>1972</v>
      </c>
      <c r="C151" s="17">
        <v>1.77</v>
      </c>
      <c r="D151" s="17">
        <v>1.77</v>
      </c>
      <c r="E151" s="17">
        <v>1.77</v>
      </c>
      <c r="F151" s="17" t="s">
        <v>192</v>
      </c>
      <c r="G151" s="17">
        <v>9.6</v>
      </c>
      <c r="H151" s="17" t="s">
        <v>192</v>
      </c>
      <c r="I151" s="17">
        <v>0.19</v>
      </c>
      <c r="J151" s="17">
        <v>0.54216598655000003</v>
      </c>
      <c r="K151" s="17" t="s">
        <v>192</v>
      </c>
      <c r="L151" s="17" t="s">
        <v>192</v>
      </c>
      <c r="M151" s="17">
        <v>0.64400000000000002</v>
      </c>
      <c r="N151" s="17">
        <v>0.99050000000000005</v>
      </c>
      <c r="O151" s="17">
        <v>0.92966680000000002</v>
      </c>
      <c r="P151" s="17">
        <v>0.78690000000000004</v>
      </c>
      <c r="Q151" s="17">
        <v>0.74601410000000001</v>
      </c>
      <c r="R151" s="17">
        <v>0.80410809999999999</v>
      </c>
      <c r="S151" s="17">
        <v>0.81059970000000003</v>
      </c>
      <c r="T151" s="17">
        <v>300</v>
      </c>
      <c r="U151" s="17" t="s">
        <v>192</v>
      </c>
      <c r="V151" s="17" t="s">
        <v>192</v>
      </c>
      <c r="W151" s="17">
        <v>426.69</v>
      </c>
      <c r="X151" s="17">
        <v>218.34</v>
      </c>
      <c r="Y151" s="17" t="s">
        <v>192</v>
      </c>
      <c r="Z151" s="17">
        <v>125</v>
      </c>
      <c r="AA151" s="17">
        <v>249</v>
      </c>
      <c r="AB151" s="17">
        <v>105</v>
      </c>
      <c r="AC151" s="17" t="s">
        <v>192</v>
      </c>
      <c r="AD151" s="17" t="s">
        <v>192</v>
      </c>
      <c r="AE151" s="17">
        <v>27.06295183816</v>
      </c>
      <c r="AF151" s="17">
        <v>51.33</v>
      </c>
      <c r="AG151" s="17">
        <v>53.08</v>
      </c>
      <c r="AH151" s="17">
        <v>113.84</v>
      </c>
      <c r="AI151" s="17" t="s">
        <v>192</v>
      </c>
      <c r="AJ151" s="17" t="s">
        <v>192</v>
      </c>
      <c r="AK151" s="17" t="s">
        <v>192</v>
      </c>
      <c r="AL151" s="17" t="s">
        <v>192</v>
      </c>
      <c r="AM151" s="17">
        <v>59.89</v>
      </c>
      <c r="AN151" s="17" t="s">
        <v>192</v>
      </c>
      <c r="AO151" s="17">
        <v>0.13100000000000001</v>
      </c>
      <c r="AP151" s="17">
        <v>0.1885</v>
      </c>
      <c r="AQ151" s="17">
        <v>1.3857999999999999</v>
      </c>
      <c r="AR151" s="17">
        <v>0.45333391136000001</v>
      </c>
      <c r="AS151" s="17">
        <v>0.92</v>
      </c>
      <c r="AT151" s="17">
        <v>4.1226393999999997</v>
      </c>
      <c r="AU151" s="17">
        <v>0.1543234</v>
      </c>
      <c r="AV151" s="17">
        <v>0.19180194</v>
      </c>
      <c r="AW151" s="17">
        <v>0.1741</v>
      </c>
      <c r="AX151" s="17">
        <v>1106.83</v>
      </c>
      <c r="AY151" s="17">
        <v>52.48</v>
      </c>
      <c r="AZ151" s="17">
        <v>40.35</v>
      </c>
      <c r="BA151" s="17" t="s">
        <v>192</v>
      </c>
      <c r="BB151" s="17">
        <v>169.24297163932999</v>
      </c>
      <c r="BC151" s="17" t="s">
        <v>192</v>
      </c>
      <c r="BD151" s="17">
        <v>0.88839999999999997</v>
      </c>
      <c r="BE151" s="17" t="s">
        <v>192</v>
      </c>
      <c r="BF151" s="17">
        <v>0.31609999999999999</v>
      </c>
      <c r="BG151" s="17">
        <v>11.5</v>
      </c>
      <c r="BH151" s="17">
        <v>83</v>
      </c>
      <c r="BI151" s="17">
        <v>60</v>
      </c>
      <c r="BJ151" s="17">
        <v>29.25</v>
      </c>
      <c r="BK151" s="17">
        <v>33.5</v>
      </c>
      <c r="BL151" s="17">
        <v>670.20458984375</v>
      </c>
      <c r="BM151" s="17">
        <v>10.33</v>
      </c>
      <c r="BN151" s="17">
        <v>1078</v>
      </c>
      <c r="BO151" s="17">
        <v>251.9</v>
      </c>
      <c r="BP151" s="17">
        <v>3626.6</v>
      </c>
      <c r="BQ151" s="17">
        <v>3079.9</v>
      </c>
      <c r="BR151" s="17">
        <v>379.8</v>
      </c>
      <c r="BS151" s="17">
        <v>45.75</v>
      </c>
      <c r="BT151" s="17">
        <v>122.5</v>
      </c>
      <c r="BU151" s="17">
        <v>1.4731000000000001</v>
      </c>
    </row>
    <row r="152" spans="1:73" x14ac:dyDescent="0.4">
      <c r="A152" s="18" t="s">
        <v>338</v>
      </c>
      <c r="B152" s="16">
        <f t="shared" si="2"/>
        <v>1972</v>
      </c>
      <c r="C152" s="20">
        <v>1.77</v>
      </c>
      <c r="D152" s="20">
        <v>1.77</v>
      </c>
      <c r="E152" s="20">
        <v>1.77</v>
      </c>
      <c r="F152" s="20" t="s">
        <v>192</v>
      </c>
      <c r="G152" s="20">
        <v>9.6</v>
      </c>
      <c r="H152" s="20" t="s">
        <v>192</v>
      </c>
      <c r="I152" s="20">
        <v>0.19</v>
      </c>
      <c r="J152" s="20">
        <v>0.54216598655000003</v>
      </c>
      <c r="K152" s="20" t="s">
        <v>192</v>
      </c>
      <c r="L152" s="20" t="s">
        <v>192</v>
      </c>
      <c r="M152" s="20">
        <v>0.64400000000000002</v>
      </c>
      <c r="N152" s="20">
        <v>0.99960000000000004</v>
      </c>
      <c r="O152" s="20">
        <v>0.93076899999999996</v>
      </c>
      <c r="P152" s="20">
        <v>0.7923</v>
      </c>
      <c r="Q152" s="20">
        <v>0.78249400000000002</v>
      </c>
      <c r="R152" s="20">
        <v>0.78392609999999996</v>
      </c>
      <c r="S152" s="20">
        <v>0.81059970000000003</v>
      </c>
      <c r="T152" s="20">
        <v>250</v>
      </c>
      <c r="U152" s="20" t="s">
        <v>192</v>
      </c>
      <c r="V152" s="20" t="s">
        <v>192</v>
      </c>
      <c r="W152" s="20">
        <v>437.61</v>
      </c>
      <c r="X152" s="20">
        <v>185.17</v>
      </c>
      <c r="Y152" s="20" t="s">
        <v>192</v>
      </c>
      <c r="Z152" s="20">
        <v>127</v>
      </c>
      <c r="AA152" s="20">
        <v>246</v>
      </c>
      <c r="AB152" s="20">
        <v>107</v>
      </c>
      <c r="AC152" s="20" t="s">
        <v>192</v>
      </c>
      <c r="AD152" s="20" t="s">
        <v>192</v>
      </c>
      <c r="AE152" s="20">
        <v>27.178920096150001</v>
      </c>
      <c r="AF152" s="20">
        <v>51.72</v>
      </c>
      <c r="AG152" s="20">
        <v>53.46</v>
      </c>
      <c r="AH152" s="20">
        <v>112.56</v>
      </c>
      <c r="AI152" s="20" t="s">
        <v>192</v>
      </c>
      <c r="AJ152" s="20" t="s">
        <v>192</v>
      </c>
      <c r="AK152" s="20" t="s">
        <v>192</v>
      </c>
      <c r="AL152" s="20" t="s">
        <v>192</v>
      </c>
      <c r="AM152" s="20">
        <v>59.89</v>
      </c>
      <c r="AN152" s="20" t="s">
        <v>192</v>
      </c>
      <c r="AO152" s="20">
        <v>0.14000000000000001</v>
      </c>
      <c r="AP152" s="20">
        <v>0.19120000000000001</v>
      </c>
      <c r="AQ152" s="20">
        <v>1.4041999999999999</v>
      </c>
      <c r="AR152" s="20">
        <v>0.45641986358999997</v>
      </c>
      <c r="AS152" s="20">
        <v>0.88849999999999996</v>
      </c>
      <c r="AT152" s="20">
        <v>4.1226393999999997</v>
      </c>
      <c r="AU152" s="20">
        <v>0.15608709600000001</v>
      </c>
      <c r="AV152" s="20">
        <v>0.1873927</v>
      </c>
      <c r="AW152" s="20">
        <v>0.18099999999999999</v>
      </c>
      <c r="AX152" s="20">
        <v>1115.1600000000001</v>
      </c>
      <c r="AY152" s="20">
        <v>52.48</v>
      </c>
      <c r="AZ152" s="20">
        <v>42.13</v>
      </c>
      <c r="BA152" s="20" t="s">
        <v>192</v>
      </c>
      <c r="BB152" s="20">
        <v>173.23455272171</v>
      </c>
      <c r="BC152" s="20" t="s">
        <v>192</v>
      </c>
      <c r="BD152" s="20">
        <v>0.89639999999999997</v>
      </c>
      <c r="BE152" s="20" t="s">
        <v>192</v>
      </c>
      <c r="BF152" s="20">
        <v>0.3135</v>
      </c>
      <c r="BG152" s="20">
        <v>11.5</v>
      </c>
      <c r="BH152" s="20">
        <v>83</v>
      </c>
      <c r="BI152" s="20">
        <v>60</v>
      </c>
      <c r="BJ152" s="20">
        <v>29.25</v>
      </c>
      <c r="BK152" s="20">
        <v>33.5</v>
      </c>
      <c r="BL152" s="20">
        <v>670.20458984375</v>
      </c>
      <c r="BM152" s="20">
        <v>10.33</v>
      </c>
      <c r="BN152" s="20">
        <v>1112.4000000000001</v>
      </c>
      <c r="BO152" s="20">
        <v>294.3</v>
      </c>
      <c r="BP152" s="20">
        <v>3631</v>
      </c>
      <c r="BQ152" s="20">
        <v>3079.9</v>
      </c>
      <c r="BR152" s="20">
        <v>389.7</v>
      </c>
      <c r="BS152" s="20">
        <v>48.26</v>
      </c>
      <c r="BT152" s="20">
        <v>122.5</v>
      </c>
      <c r="BU152" s="20">
        <v>1.5036</v>
      </c>
    </row>
    <row r="153" spans="1:73" x14ac:dyDescent="0.4">
      <c r="A153" s="16" t="s">
        <v>339</v>
      </c>
      <c r="B153" s="16">
        <f t="shared" si="2"/>
        <v>1972</v>
      </c>
      <c r="C153" s="17">
        <v>1.77</v>
      </c>
      <c r="D153" s="17">
        <v>1.77</v>
      </c>
      <c r="E153" s="17">
        <v>1.77</v>
      </c>
      <c r="F153" s="17" t="s">
        <v>192</v>
      </c>
      <c r="G153" s="17">
        <v>9.6</v>
      </c>
      <c r="H153" s="17" t="s">
        <v>192</v>
      </c>
      <c r="I153" s="17">
        <v>0.19</v>
      </c>
      <c r="J153" s="17">
        <v>0.54216598655000003</v>
      </c>
      <c r="K153" s="17" t="s">
        <v>192</v>
      </c>
      <c r="L153" s="17" t="s">
        <v>192</v>
      </c>
      <c r="M153" s="17">
        <v>0.64400000000000002</v>
      </c>
      <c r="N153" s="17">
        <v>1.0192000000000001</v>
      </c>
      <c r="O153" s="17">
        <v>0.94950800000000002</v>
      </c>
      <c r="P153" s="17">
        <v>0.79600000000000004</v>
      </c>
      <c r="Q153" s="17">
        <v>0.82444589999999995</v>
      </c>
      <c r="R153" s="17">
        <v>0.75308070000000005</v>
      </c>
      <c r="S153" s="17">
        <v>0.81059970000000003</v>
      </c>
      <c r="T153" s="17">
        <v>210</v>
      </c>
      <c r="U153" s="17" t="s">
        <v>192</v>
      </c>
      <c r="V153" s="17" t="s">
        <v>192</v>
      </c>
      <c r="W153" s="17">
        <v>434.41</v>
      </c>
      <c r="X153" s="17">
        <v>216.68</v>
      </c>
      <c r="Y153" s="17" t="s">
        <v>192</v>
      </c>
      <c r="Z153" s="17">
        <v>135</v>
      </c>
      <c r="AA153" s="17">
        <v>258</v>
      </c>
      <c r="AB153" s="17">
        <v>114</v>
      </c>
      <c r="AC153" s="17" t="s">
        <v>192</v>
      </c>
      <c r="AD153" s="17" t="s">
        <v>192</v>
      </c>
      <c r="AE153" s="17">
        <v>27.367115362260002</v>
      </c>
      <c r="AF153" s="17">
        <v>52.51</v>
      </c>
      <c r="AG153" s="17">
        <v>53.57</v>
      </c>
      <c r="AH153" s="17">
        <v>113.05</v>
      </c>
      <c r="AI153" s="17" t="s">
        <v>192</v>
      </c>
      <c r="AJ153" s="17" t="s">
        <v>192</v>
      </c>
      <c r="AK153" s="17" t="s">
        <v>192</v>
      </c>
      <c r="AL153" s="17" t="s">
        <v>192</v>
      </c>
      <c r="AM153" s="17">
        <v>59.89</v>
      </c>
      <c r="AN153" s="17" t="s">
        <v>192</v>
      </c>
      <c r="AO153" s="17">
        <v>0.13300000000000001</v>
      </c>
      <c r="AP153" s="17">
        <v>0.1648</v>
      </c>
      <c r="AQ153" s="17">
        <v>1.4548000000000001</v>
      </c>
      <c r="AR153" s="17">
        <v>0.46040182827999998</v>
      </c>
      <c r="AS153" s="17">
        <v>0.91759999999999997</v>
      </c>
      <c r="AT153" s="17">
        <v>4.1226393999999997</v>
      </c>
      <c r="AU153" s="17">
        <v>0.157189406</v>
      </c>
      <c r="AV153" s="17">
        <v>0.18959732000000001</v>
      </c>
      <c r="AW153" s="17">
        <v>0.185</v>
      </c>
      <c r="AX153" s="17">
        <v>1088.67</v>
      </c>
      <c r="AY153" s="17">
        <v>52.48</v>
      </c>
      <c r="AZ153" s="17">
        <v>43.98</v>
      </c>
      <c r="BA153" s="17" t="s">
        <v>192</v>
      </c>
      <c r="BB153" s="17">
        <v>177.30172162124001</v>
      </c>
      <c r="BC153" s="17" t="s">
        <v>192</v>
      </c>
      <c r="BD153" s="17">
        <v>0.87070000000000003</v>
      </c>
      <c r="BE153" s="17" t="s">
        <v>192</v>
      </c>
      <c r="BF153" s="17">
        <v>0.30969999999999998</v>
      </c>
      <c r="BG153" s="17">
        <v>11.5</v>
      </c>
      <c r="BH153" s="17">
        <v>83</v>
      </c>
      <c r="BI153" s="17">
        <v>60</v>
      </c>
      <c r="BJ153" s="17">
        <v>29.25</v>
      </c>
      <c r="BK153" s="17">
        <v>33.5</v>
      </c>
      <c r="BL153" s="17">
        <v>670.20458984375</v>
      </c>
      <c r="BM153" s="17">
        <v>10.33</v>
      </c>
      <c r="BN153" s="17">
        <v>1108.2</v>
      </c>
      <c r="BO153" s="17">
        <v>320.5</v>
      </c>
      <c r="BP153" s="17">
        <v>3789.7</v>
      </c>
      <c r="BQ153" s="17">
        <v>3079.9</v>
      </c>
      <c r="BR153" s="17">
        <v>397.4</v>
      </c>
      <c r="BS153" s="17">
        <v>48.33</v>
      </c>
      <c r="BT153" s="17">
        <v>122.5</v>
      </c>
      <c r="BU153" s="17">
        <v>1.5364</v>
      </c>
    </row>
    <row r="154" spans="1:73" x14ac:dyDescent="0.4">
      <c r="A154" s="18" t="s">
        <v>340</v>
      </c>
      <c r="B154" s="16">
        <f t="shared" si="2"/>
        <v>1972</v>
      </c>
      <c r="C154" s="20">
        <v>1.77</v>
      </c>
      <c r="D154" s="20">
        <v>1.77</v>
      </c>
      <c r="E154" s="20">
        <v>1.77</v>
      </c>
      <c r="F154" s="20" t="s">
        <v>192</v>
      </c>
      <c r="G154" s="20">
        <v>9.6</v>
      </c>
      <c r="H154" s="20" t="s">
        <v>192</v>
      </c>
      <c r="I154" s="20">
        <v>0.19</v>
      </c>
      <c r="J154" s="20">
        <v>0.54216598655000003</v>
      </c>
      <c r="K154" s="20" t="s">
        <v>192</v>
      </c>
      <c r="L154" s="20" t="s">
        <v>192</v>
      </c>
      <c r="M154" s="20">
        <v>0.64400000000000002</v>
      </c>
      <c r="N154" s="20">
        <v>1.0115000000000001</v>
      </c>
      <c r="O154" s="20">
        <v>0.96273529999999996</v>
      </c>
      <c r="P154" s="20">
        <v>0.81399999999999995</v>
      </c>
      <c r="Q154" s="20">
        <v>0.80985399999999996</v>
      </c>
      <c r="R154" s="20">
        <v>0.82147219999999999</v>
      </c>
      <c r="S154" s="20">
        <v>0.81059970000000003</v>
      </c>
      <c r="T154" s="20">
        <v>200</v>
      </c>
      <c r="U154" s="20" t="s">
        <v>192</v>
      </c>
      <c r="V154" s="20" t="s">
        <v>192</v>
      </c>
      <c r="W154" s="20">
        <v>439.9</v>
      </c>
      <c r="X154" s="20">
        <v>227.34</v>
      </c>
      <c r="Y154" s="20" t="s">
        <v>192</v>
      </c>
      <c r="Z154" s="20">
        <v>140</v>
      </c>
      <c r="AA154" s="20">
        <v>272</v>
      </c>
      <c r="AB154" s="20">
        <v>117</v>
      </c>
      <c r="AC154" s="20" t="s">
        <v>192</v>
      </c>
      <c r="AD154" s="20" t="s">
        <v>192</v>
      </c>
      <c r="AE154" s="20">
        <v>27.700405945970001</v>
      </c>
      <c r="AF154" s="20">
        <v>53.68</v>
      </c>
      <c r="AG154" s="20">
        <v>53.68</v>
      </c>
      <c r="AH154" s="20">
        <v>111.58</v>
      </c>
      <c r="AI154" s="20" t="s">
        <v>192</v>
      </c>
      <c r="AJ154" s="20" t="s">
        <v>192</v>
      </c>
      <c r="AK154" s="20" t="s">
        <v>192</v>
      </c>
      <c r="AL154" s="20" t="s">
        <v>192</v>
      </c>
      <c r="AM154" s="20">
        <v>60.26</v>
      </c>
      <c r="AN154" s="20" t="s">
        <v>192</v>
      </c>
      <c r="AO154" s="20">
        <v>0.13500000000000001</v>
      </c>
      <c r="AP154" s="20">
        <v>0.1542</v>
      </c>
      <c r="AQ154" s="20">
        <v>1.4991000000000001</v>
      </c>
      <c r="AR154" s="20">
        <v>0.46367674180000001</v>
      </c>
      <c r="AS154" s="20">
        <v>0.93069999999999997</v>
      </c>
      <c r="AT154" s="20">
        <v>4.1226393999999997</v>
      </c>
      <c r="AU154" s="20">
        <v>0.15652801999999999</v>
      </c>
      <c r="AV154" s="20">
        <v>0.18518808</v>
      </c>
      <c r="AW154" s="20">
        <v>0.156</v>
      </c>
      <c r="AX154" s="20">
        <v>1066.04</v>
      </c>
      <c r="AY154" s="20">
        <v>52.48</v>
      </c>
      <c r="AZ154" s="20">
        <v>43.57</v>
      </c>
      <c r="BA154" s="20" t="s">
        <v>192</v>
      </c>
      <c r="BB154" s="20">
        <v>176.40724337569</v>
      </c>
      <c r="BC154" s="20" t="s">
        <v>192</v>
      </c>
      <c r="BD154" s="20">
        <v>0.86509999999999998</v>
      </c>
      <c r="BE154" s="20" t="s">
        <v>192</v>
      </c>
      <c r="BF154" s="20">
        <v>0.30640000000000001</v>
      </c>
      <c r="BG154" s="20">
        <v>11.5</v>
      </c>
      <c r="BH154" s="20">
        <v>83</v>
      </c>
      <c r="BI154" s="20">
        <v>60</v>
      </c>
      <c r="BJ154" s="20">
        <v>29.25</v>
      </c>
      <c r="BK154" s="20">
        <v>33.5</v>
      </c>
      <c r="BL154" s="20">
        <v>670.20458984375</v>
      </c>
      <c r="BM154" s="20">
        <v>10.33</v>
      </c>
      <c r="BN154" s="20">
        <v>1133</v>
      </c>
      <c r="BO154" s="20">
        <v>315.89999999999998</v>
      </c>
      <c r="BP154" s="20">
        <v>3844.9</v>
      </c>
      <c r="BQ154" s="20">
        <v>3079.9</v>
      </c>
      <c r="BR154" s="20">
        <v>395</v>
      </c>
      <c r="BS154" s="20">
        <v>49.03</v>
      </c>
      <c r="BT154" s="20">
        <v>122.5</v>
      </c>
      <c r="BU154" s="20">
        <v>1.5720000000000001</v>
      </c>
    </row>
    <row r="155" spans="1:73" x14ac:dyDescent="0.4">
      <c r="A155" s="16" t="s">
        <v>341</v>
      </c>
      <c r="B155" s="16">
        <f t="shared" si="2"/>
        <v>1972</v>
      </c>
      <c r="C155" s="17">
        <v>1.77</v>
      </c>
      <c r="D155" s="17">
        <v>1.77</v>
      </c>
      <c r="E155" s="17">
        <v>1.77</v>
      </c>
      <c r="F155" s="17" t="s">
        <v>192</v>
      </c>
      <c r="G155" s="17">
        <v>9.6</v>
      </c>
      <c r="H155" s="17" t="s">
        <v>192</v>
      </c>
      <c r="I155" s="17">
        <v>0.19</v>
      </c>
      <c r="J155" s="17">
        <v>0.54216598655000003</v>
      </c>
      <c r="K155" s="17" t="s">
        <v>192</v>
      </c>
      <c r="L155" s="17" t="s">
        <v>192</v>
      </c>
      <c r="M155" s="17">
        <v>0.64400000000000002</v>
      </c>
      <c r="N155" s="17">
        <v>1.0377000000000001</v>
      </c>
      <c r="O155" s="17">
        <v>0.96471949999999995</v>
      </c>
      <c r="P155" s="17">
        <v>0.85770000000000002</v>
      </c>
      <c r="Q155" s="17">
        <v>0.80255799999999999</v>
      </c>
      <c r="R155" s="17">
        <v>0.95983830000000003</v>
      </c>
      <c r="S155" s="17">
        <v>0.81059970000000003</v>
      </c>
      <c r="T155" s="17">
        <v>220</v>
      </c>
      <c r="U155" s="17" t="s">
        <v>192</v>
      </c>
      <c r="V155" s="17" t="s">
        <v>192</v>
      </c>
      <c r="W155" s="17">
        <v>441.52</v>
      </c>
      <c r="X155" s="17">
        <v>227.51</v>
      </c>
      <c r="Y155" s="17" t="s">
        <v>192</v>
      </c>
      <c r="Z155" s="17">
        <v>140</v>
      </c>
      <c r="AA155" s="17">
        <v>252</v>
      </c>
      <c r="AB155" s="17">
        <v>117</v>
      </c>
      <c r="AC155" s="17" t="s">
        <v>192</v>
      </c>
      <c r="AD155" s="17" t="s">
        <v>192</v>
      </c>
      <c r="AE155" s="17">
        <v>27.888683322049999</v>
      </c>
      <c r="AF155" s="17">
        <v>54.48</v>
      </c>
      <c r="AG155" s="17">
        <v>51.53</v>
      </c>
      <c r="AH155" s="17">
        <v>114.13</v>
      </c>
      <c r="AI155" s="17" t="s">
        <v>192</v>
      </c>
      <c r="AJ155" s="17" t="s">
        <v>192</v>
      </c>
      <c r="AK155" s="17" t="s">
        <v>192</v>
      </c>
      <c r="AL155" s="17" t="s">
        <v>192</v>
      </c>
      <c r="AM155" s="17">
        <v>60.26</v>
      </c>
      <c r="AN155" s="17" t="s">
        <v>192</v>
      </c>
      <c r="AO155" s="17">
        <v>0.1411</v>
      </c>
      <c r="AP155" s="17">
        <v>0.1331</v>
      </c>
      <c r="AQ155" s="17">
        <v>1.5055000000000001</v>
      </c>
      <c r="AR155" s="17">
        <v>0.46645670906999998</v>
      </c>
      <c r="AS155" s="17">
        <v>0.98470000000000002</v>
      </c>
      <c r="AT155" s="17">
        <v>4.1226393999999997</v>
      </c>
      <c r="AU155" s="17">
        <v>0.15652801999999999</v>
      </c>
      <c r="AV155" s="17">
        <v>0.17857422000000001</v>
      </c>
      <c r="AW155" s="17">
        <v>0.1462</v>
      </c>
      <c r="AX155" s="17">
        <v>1060.8699999999999</v>
      </c>
      <c r="AY155" s="17">
        <v>52.48</v>
      </c>
      <c r="AZ155" s="17">
        <v>42.54</v>
      </c>
      <c r="BA155" s="17" t="s">
        <v>192</v>
      </c>
      <c r="BB155" s="17">
        <v>174.14290035315</v>
      </c>
      <c r="BC155" s="17" t="s">
        <v>192</v>
      </c>
      <c r="BD155" s="17">
        <v>0.85980000000000001</v>
      </c>
      <c r="BE155" s="17" t="s">
        <v>192</v>
      </c>
      <c r="BF155" s="17">
        <v>0.32629999999999998</v>
      </c>
      <c r="BG155" s="17">
        <v>11.5</v>
      </c>
      <c r="BH155" s="17">
        <v>83</v>
      </c>
      <c r="BI155" s="17">
        <v>60</v>
      </c>
      <c r="BJ155" s="17">
        <v>29.25</v>
      </c>
      <c r="BK155" s="17">
        <v>33.5</v>
      </c>
      <c r="BL155" s="17">
        <v>599.65673828125</v>
      </c>
      <c r="BM155" s="17">
        <v>10.33</v>
      </c>
      <c r="BN155" s="17">
        <v>1106.4000000000001</v>
      </c>
      <c r="BO155" s="17">
        <v>317.89999999999998</v>
      </c>
      <c r="BP155" s="17">
        <v>3765.5</v>
      </c>
      <c r="BQ155" s="17">
        <v>3079.9</v>
      </c>
      <c r="BR155" s="17">
        <v>386.2</v>
      </c>
      <c r="BS155" s="17">
        <v>54.62</v>
      </c>
      <c r="BT155" s="17">
        <v>122.5</v>
      </c>
      <c r="BU155" s="17">
        <v>1.583</v>
      </c>
    </row>
    <row r="156" spans="1:73" x14ac:dyDescent="0.4">
      <c r="A156" s="18" t="s">
        <v>342</v>
      </c>
      <c r="B156" s="16">
        <f t="shared" si="2"/>
        <v>1972</v>
      </c>
      <c r="C156" s="20">
        <v>1.77</v>
      </c>
      <c r="D156" s="20">
        <v>1.77</v>
      </c>
      <c r="E156" s="20">
        <v>1.77</v>
      </c>
      <c r="F156" s="20" t="s">
        <v>192</v>
      </c>
      <c r="G156" s="20">
        <v>9.6</v>
      </c>
      <c r="H156" s="20" t="s">
        <v>192</v>
      </c>
      <c r="I156" s="20">
        <v>0.19</v>
      </c>
      <c r="J156" s="20">
        <v>0.54216598655000003</v>
      </c>
      <c r="K156" s="20" t="s">
        <v>192</v>
      </c>
      <c r="L156" s="20" t="s">
        <v>192</v>
      </c>
      <c r="M156" s="20">
        <v>0.64400000000000002</v>
      </c>
      <c r="N156" s="20">
        <v>1.0697000000000001</v>
      </c>
      <c r="O156" s="20">
        <v>0.96251489999999995</v>
      </c>
      <c r="P156" s="20">
        <v>0.86650000000000005</v>
      </c>
      <c r="Q156" s="20">
        <v>0.73507009999999995</v>
      </c>
      <c r="R156" s="20">
        <v>1.053885</v>
      </c>
      <c r="S156" s="20">
        <v>0.81059970000000003</v>
      </c>
      <c r="T156" s="20">
        <v>248.46</v>
      </c>
      <c r="U156" s="20" t="s">
        <v>192</v>
      </c>
      <c r="V156" s="20" t="s">
        <v>192</v>
      </c>
      <c r="W156" s="20">
        <v>422.12</v>
      </c>
      <c r="X156" s="20">
        <v>216.13</v>
      </c>
      <c r="Y156" s="20" t="s">
        <v>192</v>
      </c>
      <c r="Z156" s="20">
        <v>138</v>
      </c>
      <c r="AA156" s="20">
        <v>234</v>
      </c>
      <c r="AB156" s="20">
        <v>119</v>
      </c>
      <c r="AC156" s="20" t="s">
        <v>192</v>
      </c>
      <c r="AD156" s="20" t="s">
        <v>192</v>
      </c>
      <c r="AE156" s="20">
        <v>27.574097412130001</v>
      </c>
      <c r="AF156" s="20">
        <v>52.9</v>
      </c>
      <c r="AG156" s="20">
        <v>49.82</v>
      </c>
      <c r="AH156" s="20">
        <v>118.35</v>
      </c>
      <c r="AI156" s="20" t="s">
        <v>192</v>
      </c>
      <c r="AJ156" s="20" t="s">
        <v>192</v>
      </c>
      <c r="AK156" s="20" t="s">
        <v>192</v>
      </c>
      <c r="AL156" s="20" t="s">
        <v>192</v>
      </c>
      <c r="AM156" s="20">
        <v>59.89</v>
      </c>
      <c r="AN156" s="20" t="s">
        <v>192</v>
      </c>
      <c r="AO156" s="20">
        <v>0.13700000000000001</v>
      </c>
      <c r="AP156" s="20">
        <v>0.1331</v>
      </c>
      <c r="AQ156" s="20">
        <v>1.5350999999999999</v>
      </c>
      <c r="AR156" s="20">
        <v>0.46959346886999997</v>
      </c>
      <c r="AS156" s="20">
        <v>1.2290000000000001</v>
      </c>
      <c r="AT156" s="20">
        <v>4.1226393999999997</v>
      </c>
      <c r="AU156" s="20">
        <v>0.154543862</v>
      </c>
      <c r="AV156" s="20">
        <v>0.18077884</v>
      </c>
      <c r="AW156" s="20">
        <v>0.13950000000000001</v>
      </c>
      <c r="AX156" s="20">
        <v>1072.21</v>
      </c>
      <c r="AY156" s="20">
        <v>52.48</v>
      </c>
      <c r="AZ156" s="20">
        <v>40.75</v>
      </c>
      <c r="BA156" s="20" t="s">
        <v>192</v>
      </c>
      <c r="BB156" s="20">
        <v>170.14690053573</v>
      </c>
      <c r="BC156" s="20" t="s">
        <v>192</v>
      </c>
      <c r="BD156" s="20">
        <v>0.83130000000000004</v>
      </c>
      <c r="BE156" s="20" t="s">
        <v>192</v>
      </c>
      <c r="BF156" s="20">
        <v>0.32669999999999999</v>
      </c>
      <c r="BG156" s="20">
        <v>11.5</v>
      </c>
      <c r="BH156" s="20">
        <v>83</v>
      </c>
      <c r="BI156" s="20">
        <v>60</v>
      </c>
      <c r="BJ156" s="20">
        <v>29.25</v>
      </c>
      <c r="BK156" s="20">
        <v>33.5</v>
      </c>
      <c r="BL156" s="20">
        <v>566.58740234375</v>
      </c>
      <c r="BM156" s="20">
        <v>10.33</v>
      </c>
      <c r="BN156" s="20">
        <v>1063.2</v>
      </c>
      <c r="BO156" s="20">
        <v>311.89999999999998</v>
      </c>
      <c r="BP156" s="20">
        <v>3741.2</v>
      </c>
      <c r="BQ156" s="20">
        <v>3079.9</v>
      </c>
      <c r="BR156" s="20">
        <v>371</v>
      </c>
      <c r="BS156" s="20">
        <v>62.09</v>
      </c>
      <c r="BT156" s="20">
        <v>122.5</v>
      </c>
      <c r="BU156" s="20">
        <v>1.569</v>
      </c>
    </row>
    <row r="157" spans="1:73" x14ac:dyDescent="0.4">
      <c r="A157" s="16" t="s">
        <v>343</v>
      </c>
      <c r="B157" s="16">
        <f t="shared" si="2"/>
        <v>1972</v>
      </c>
      <c r="C157" s="17">
        <v>1.87</v>
      </c>
      <c r="D157" s="17">
        <v>1.87</v>
      </c>
      <c r="E157" s="17">
        <v>1.87</v>
      </c>
      <c r="F157" s="17" t="s">
        <v>192</v>
      </c>
      <c r="G157" s="17">
        <v>9.6</v>
      </c>
      <c r="H157" s="17" t="s">
        <v>192</v>
      </c>
      <c r="I157" s="17">
        <v>0.19</v>
      </c>
      <c r="J157" s="17">
        <v>0.54216598655000003</v>
      </c>
      <c r="K157" s="17" t="s">
        <v>192</v>
      </c>
      <c r="L157" s="17" t="s">
        <v>192</v>
      </c>
      <c r="M157" s="17">
        <v>0.64400000000000002</v>
      </c>
      <c r="N157" s="17">
        <v>1.2361</v>
      </c>
      <c r="O157" s="17">
        <v>1.043863</v>
      </c>
      <c r="P157" s="17">
        <v>0.78779999999999994</v>
      </c>
      <c r="Q157" s="17">
        <v>0.54557230000000001</v>
      </c>
      <c r="R157" s="17">
        <v>1.007215</v>
      </c>
      <c r="S157" s="17">
        <v>0.81059970000000003</v>
      </c>
      <c r="T157" s="17">
        <v>222.41</v>
      </c>
      <c r="U157" s="17" t="s">
        <v>192</v>
      </c>
      <c r="V157" s="17" t="s">
        <v>192</v>
      </c>
      <c r="W157" s="17">
        <v>403.2</v>
      </c>
      <c r="X157" s="17">
        <v>214.6</v>
      </c>
      <c r="Y157" s="17" t="s">
        <v>192</v>
      </c>
      <c r="Z157" s="17">
        <v>141</v>
      </c>
      <c r="AA157" s="17">
        <v>226</v>
      </c>
      <c r="AB157" s="17">
        <v>127</v>
      </c>
      <c r="AC157" s="17" t="s">
        <v>192</v>
      </c>
      <c r="AD157" s="17" t="s">
        <v>192</v>
      </c>
      <c r="AE157" s="17">
        <v>27.9083578784</v>
      </c>
      <c r="AF157" s="17">
        <v>54.07</v>
      </c>
      <c r="AG157" s="17">
        <v>51.92</v>
      </c>
      <c r="AH157" s="17">
        <v>119.33</v>
      </c>
      <c r="AI157" s="17" t="s">
        <v>192</v>
      </c>
      <c r="AJ157" s="17" t="s">
        <v>192</v>
      </c>
      <c r="AK157" s="17" t="s">
        <v>192</v>
      </c>
      <c r="AL157" s="17" t="s">
        <v>192</v>
      </c>
      <c r="AM157" s="17">
        <v>60.26</v>
      </c>
      <c r="AN157" s="17" t="s">
        <v>192</v>
      </c>
      <c r="AO157" s="17">
        <v>0.13109999999999999</v>
      </c>
      <c r="AP157" s="17">
        <v>0.1331</v>
      </c>
      <c r="AQ157" s="17">
        <v>1.5065999999999999</v>
      </c>
      <c r="AR157" s="17">
        <v>0.47372466781</v>
      </c>
      <c r="AS157" s="17">
        <v>1.1514</v>
      </c>
      <c r="AT157" s="17">
        <v>4.1226393999999997</v>
      </c>
      <c r="AU157" s="17">
        <v>0.146386768</v>
      </c>
      <c r="AV157" s="17">
        <v>0.1873927</v>
      </c>
      <c r="AW157" s="17">
        <v>0.1225</v>
      </c>
      <c r="AX157" s="17">
        <v>1062.48</v>
      </c>
      <c r="AY157" s="17">
        <v>52.48</v>
      </c>
      <c r="AZ157" s="17">
        <v>39.020000000000003</v>
      </c>
      <c r="BA157" s="17" t="s">
        <v>192</v>
      </c>
      <c r="BB157" s="17">
        <v>166.20736113845001</v>
      </c>
      <c r="BC157" s="17" t="s">
        <v>192</v>
      </c>
      <c r="BD157" s="17">
        <v>0.78149999999999997</v>
      </c>
      <c r="BE157" s="17" t="s">
        <v>192</v>
      </c>
      <c r="BF157" s="17">
        <v>0.3241</v>
      </c>
      <c r="BG157" s="17">
        <v>11.5</v>
      </c>
      <c r="BH157" s="17">
        <v>99</v>
      </c>
      <c r="BI157" s="17">
        <v>75</v>
      </c>
      <c r="BJ157" s="17">
        <v>29.25</v>
      </c>
      <c r="BK157" s="17">
        <v>33.5</v>
      </c>
      <c r="BL157" s="17">
        <v>537.92724609375</v>
      </c>
      <c r="BM157" s="17">
        <v>10.33</v>
      </c>
      <c r="BN157" s="17">
        <v>1034.5999999999999</v>
      </c>
      <c r="BO157" s="17">
        <v>303.7</v>
      </c>
      <c r="BP157" s="17">
        <v>3732.4</v>
      </c>
      <c r="BQ157" s="17">
        <v>3079.9</v>
      </c>
      <c r="BR157" s="17">
        <v>363.7</v>
      </c>
      <c r="BS157" s="17">
        <v>65.66</v>
      </c>
      <c r="BT157" s="17">
        <v>128</v>
      </c>
      <c r="BU157" s="17">
        <v>1.7358</v>
      </c>
    </row>
    <row r="158" spans="1:73" x14ac:dyDescent="0.4">
      <c r="A158" s="18" t="s">
        <v>344</v>
      </c>
      <c r="B158" s="16">
        <f t="shared" si="2"/>
        <v>1972</v>
      </c>
      <c r="C158" s="20">
        <v>1.87</v>
      </c>
      <c r="D158" s="20">
        <v>1.87</v>
      </c>
      <c r="E158" s="20">
        <v>1.87</v>
      </c>
      <c r="F158" s="20" t="s">
        <v>192</v>
      </c>
      <c r="G158" s="20">
        <v>9.6</v>
      </c>
      <c r="H158" s="20" t="s">
        <v>192</v>
      </c>
      <c r="I158" s="20">
        <v>0.19</v>
      </c>
      <c r="J158" s="20">
        <v>0.54216598655000003</v>
      </c>
      <c r="K158" s="20" t="s">
        <v>192</v>
      </c>
      <c r="L158" s="20" t="s">
        <v>192</v>
      </c>
      <c r="M158" s="20">
        <v>0.64400000000000002</v>
      </c>
      <c r="N158" s="20">
        <v>1.2009000000000001</v>
      </c>
      <c r="O158" s="20">
        <v>1.040557</v>
      </c>
      <c r="P158" s="20">
        <v>0.77200000000000002</v>
      </c>
      <c r="Q158" s="20">
        <v>0.63593750000000004</v>
      </c>
      <c r="R158" s="20">
        <v>0.86931360000000002</v>
      </c>
      <c r="S158" s="20">
        <v>0.81059970000000003</v>
      </c>
      <c r="T158" s="20">
        <v>217.02</v>
      </c>
      <c r="U158" s="20" t="s">
        <v>192</v>
      </c>
      <c r="V158" s="20" t="s">
        <v>192</v>
      </c>
      <c r="W158" s="20">
        <v>413.54</v>
      </c>
      <c r="X158" s="20">
        <v>220.64</v>
      </c>
      <c r="Y158" s="20" t="s">
        <v>192</v>
      </c>
      <c r="Z158" s="20">
        <v>141</v>
      </c>
      <c r="AA158" s="20">
        <v>223</v>
      </c>
      <c r="AB158" s="20">
        <v>126</v>
      </c>
      <c r="AC158" s="20" t="s">
        <v>192</v>
      </c>
      <c r="AD158" s="20" t="s">
        <v>192</v>
      </c>
      <c r="AE158" s="20">
        <v>28.6286672552</v>
      </c>
      <c r="AF158" s="20">
        <v>55.66</v>
      </c>
      <c r="AG158" s="20">
        <v>54.94</v>
      </c>
      <c r="AH158" s="20">
        <v>135.55000000000001</v>
      </c>
      <c r="AI158" s="20" t="s">
        <v>192</v>
      </c>
      <c r="AJ158" s="20" t="s">
        <v>192</v>
      </c>
      <c r="AK158" s="20" t="s">
        <v>192</v>
      </c>
      <c r="AL158" s="20" t="s">
        <v>192</v>
      </c>
      <c r="AM158" s="20">
        <v>62.1</v>
      </c>
      <c r="AN158" s="20" t="s">
        <v>192</v>
      </c>
      <c r="AO158" s="20">
        <v>0.14199999999999999</v>
      </c>
      <c r="AP158" s="20">
        <v>0.1331</v>
      </c>
      <c r="AQ158" s="20">
        <v>1.4916</v>
      </c>
      <c r="AR158" s="20">
        <v>0.47640385862000001</v>
      </c>
      <c r="AS158" s="20">
        <v>1.2221</v>
      </c>
      <c r="AT158" s="20">
        <v>4.1226393999999997</v>
      </c>
      <c r="AU158" s="20">
        <v>0.14682769200000001</v>
      </c>
      <c r="AV158" s="20">
        <v>0.19400655999999999</v>
      </c>
      <c r="AW158" s="20">
        <v>0.13780000000000001</v>
      </c>
      <c r="AX158" s="20">
        <v>1081.81</v>
      </c>
      <c r="AY158" s="20">
        <v>52.48</v>
      </c>
      <c r="AZ158" s="20">
        <v>39.270000000000003</v>
      </c>
      <c r="BA158" s="20" t="s">
        <v>192</v>
      </c>
      <c r="BB158" s="20">
        <v>166.78155467369999</v>
      </c>
      <c r="BC158" s="20" t="s">
        <v>192</v>
      </c>
      <c r="BD158" s="20">
        <v>0.74150000000000005</v>
      </c>
      <c r="BE158" s="20" t="s">
        <v>192</v>
      </c>
      <c r="BF158" s="20">
        <v>0.317</v>
      </c>
      <c r="BG158" s="20">
        <v>11.5</v>
      </c>
      <c r="BH158" s="20">
        <v>99</v>
      </c>
      <c r="BI158" s="20">
        <v>75</v>
      </c>
      <c r="BJ158" s="20">
        <v>29.25</v>
      </c>
      <c r="BK158" s="20">
        <v>33.5</v>
      </c>
      <c r="BL158" s="20">
        <v>540.1318359375</v>
      </c>
      <c r="BM158" s="20">
        <v>10.33</v>
      </c>
      <c r="BN158" s="20">
        <v>1046.7</v>
      </c>
      <c r="BO158" s="20">
        <v>297.8</v>
      </c>
      <c r="BP158" s="20">
        <v>3754.5</v>
      </c>
      <c r="BQ158" s="20">
        <v>3079.9</v>
      </c>
      <c r="BR158" s="20">
        <v>363.5</v>
      </c>
      <c r="BS158" s="20">
        <v>67.03</v>
      </c>
      <c r="BT158" s="20">
        <v>132.5</v>
      </c>
      <c r="BU158" s="20">
        <v>1.8461000000000001</v>
      </c>
    </row>
    <row r="159" spans="1:73" x14ac:dyDescent="0.4">
      <c r="A159" s="16" t="s">
        <v>345</v>
      </c>
      <c r="B159" s="16">
        <f t="shared" si="2"/>
        <v>1972</v>
      </c>
      <c r="C159" s="17">
        <v>1.87</v>
      </c>
      <c r="D159" s="17">
        <v>1.87</v>
      </c>
      <c r="E159" s="17">
        <v>1.87</v>
      </c>
      <c r="F159" s="17" t="s">
        <v>192</v>
      </c>
      <c r="G159" s="17">
        <v>9.6</v>
      </c>
      <c r="H159" s="17" t="s">
        <v>192</v>
      </c>
      <c r="I159" s="17">
        <v>0.19</v>
      </c>
      <c r="J159" s="17">
        <v>0.54216598655000003</v>
      </c>
      <c r="K159" s="17" t="s">
        <v>192</v>
      </c>
      <c r="L159" s="17" t="s">
        <v>192</v>
      </c>
      <c r="M159" s="17">
        <v>0.64400000000000002</v>
      </c>
      <c r="N159" s="17">
        <v>1.1687000000000001</v>
      </c>
      <c r="O159" s="17">
        <v>1.0346040000000001</v>
      </c>
      <c r="P159" s="17">
        <v>0.75629999999999997</v>
      </c>
      <c r="Q159" s="17">
        <v>0.69374999999999998</v>
      </c>
      <c r="R159" s="17">
        <v>0.76441870000000001</v>
      </c>
      <c r="S159" s="17">
        <v>0.81059970000000003</v>
      </c>
      <c r="T159" s="17">
        <v>226</v>
      </c>
      <c r="U159" s="17" t="s">
        <v>192</v>
      </c>
      <c r="V159" s="17" t="s">
        <v>192</v>
      </c>
      <c r="W159" s="17">
        <v>412.33</v>
      </c>
      <c r="X159" s="17">
        <v>224.87</v>
      </c>
      <c r="Y159" s="17" t="s">
        <v>192</v>
      </c>
      <c r="Z159" s="17">
        <v>135</v>
      </c>
      <c r="AA159" s="17">
        <v>225</v>
      </c>
      <c r="AB159" s="17">
        <v>138</v>
      </c>
      <c r="AC159" s="17" t="s">
        <v>192</v>
      </c>
      <c r="AD159" s="17" t="s">
        <v>192</v>
      </c>
      <c r="AE159" s="17">
        <v>32.15085873956</v>
      </c>
      <c r="AF159" s="17">
        <v>59.2</v>
      </c>
      <c r="AG159" s="17">
        <v>58.2</v>
      </c>
      <c r="AH159" s="17">
        <v>144.80000000000001</v>
      </c>
      <c r="AI159" s="17" t="s">
        <v>192</v>
      </c>
      <c r="AJ159" s="17" t="s">
        <v>192</v>
      </c>
      <c r="AK159" s="17" t="s">
        <v>192</v>
      </c>
      <c r="AL159" s="17" t="s">
        <v>192</v>
      </c>
      <c r="AM159" s="17">
        <v>76.06</v>
      </c>
      <c r="AN159" s="17" t="s">
        <v>192</v>
      </c>
      <c r="AO159" s="17">
        <v>0.13300000000000001</v>
      </c>
      <c r="AP159" s="17">
        <v>0.1331</v>
      </c>
      <c r="AQ159" s="17">
        <v>1.4577</v>
      </c>
      <c r="AR159" s="17">
        <v>0.48112753612999998</v>
      </c>
      <c r="AS159" s="17">
        <v>1.2</v>
      </c>
      <c r="AT159" s="17">
        <v>4.1226393999999997</v>
      </c>
      <c r="AU159" s="17">
        <v>0.146386768</v>
      </c>
      <c r="AV159" s="17">
        <v>0.19400655999999999</v>
      </c>
      <c r="AW159" s="17">
        <v>0.15579999999999999</v>
      </c>
      <c r="AX159" s="17">
        <v>1062.8399999999999</v>
      </c>
      <c r="AY159" s="17">
        <v>52.48</v>
      </c>
      <c r="AZ159" s="17">
        <v>39.380000000000003</v>
      </c>
      <c r="BA159" s="17" t="s">
        <v>192</v>
      </c>
      <c r="BB159" s="17">
        <v>167.03366698553</v>
      </c>
      <c r="BC159" s="17" t="s">
        <v>192</v>
      </c>
      <c r="BD159" s="17">
        <v>0.73299999999999998</v>
      </c>
      <c r="BE159" s="17" t="s">
        <v>192</v>
      </c>
      <c r="BF159" s="17">
        <v>0.308</v>
      </c>
      <c r="BG159" s="17">
        <v>11.5</v>
      </c>
      <c r="BH159" s="17">
        <v>99</v>
      </c>
      <c r="BI159" s="17">
        <v>75</v>
      </c>
      <c r="BJ159" s="17">
        <v>29.25</v>
      </c>
      <c r="BK159" s="17">
        <v>33.5</v>
      </c>
      <c r="BL159" s="17">
        <v>537.92724609375</v>
      </c>
      <c r="BM159" s="17">
        <v>10.33</v>
      </c>
      <c r="BN159" s="17">
        <v>1060.5999999999999</v>
      </c>
      <c r="BO159" s="17">
        <v>302.39999999999998</v>
      </c>
      <c r="BP159" s="17">
        <v>3803</v>
      </c>
      <c r="BQ159" s="17">
        <v>3079.9</v>
      </c>
      <c r="BR159" s="17">
        <v>368.4</v>
      </c>
      <c r="BS159" s="17">
        <v>65.459999999999994</v>
      </c>
      <c r="BT159" s="17">
        <v>132.5</v>
      </c>
      <c r="BU159" s="17">
        <v>1.7766999999999999</v>
      </c>
    </row>
    <row r="160" spans="1:73" x14ac:dyDescent="0.4">
      <c r="A160" s="18" t="s">
        <v>346</v>
      </c>
      <c r="B160" s="16">
        <f t="shared" si="2"/>
        <v>1972</v>
      </c>
      <c r="C160" s="20">
        <v>1.87</v>
      </c>
      <c r="D160" s="20">
        <v>1.87</v>
      </c>
      <c r="E160" s="20">
        <v>1.87</v>
      </c>
      <c r="F160" s="20" t="s">
        <v>192</v>
      </c>
      <c r="G160" s="20">
        <v>9.6</v>
      </c>
      <c r="H160" s="20" t="s">
        <v>192</v>
      </c>
      <c r="I160" s="20">
        <v>0.19</v>
      </c>
      <c r="J160" s="20">
        <v>0.54216598655000003</v>
      </c>
      <c r="K160" s="20" t="s">
        <v>192</v>
      </c>
      <c r="L160" s="20" t="s">
        <v>192</v>
      </c>
      <c r="M160" s="20">
        <v>0.64400000000000002</v>
      </c>
      <c r="N160" s="20">
        <v>1.1778999999999999</v>
      </c>
      <c r="O160" s="20">
        <v>1.0368090000000001</v>
      </c>
      <c r="P160" s="20">
        <v>0.74009999999999998</v>
      </c>
      <c r="Q160" s="20">
        <v>0.63293100000000002</v>
      </c>
      <c r="R160" s="20">
        <v>0.77686829999999996</v>
      </c>
      <c r="S160" s="20">
        <v>0.81059970000000003</v>
      </c>
      <c r="T160" s="20">
        <v>232</v>
      </c>
      <c r="U160" s="20" t="s">
        <v>192</v>
      </c>
      <c r="V160" s="20" t="s">
        <v>192</v>
      </c>
      <c r="W160" s="20">
        <v>401.48</v>
      </c>
      <c r="X160" s="20">
        <v>224.02</v>
      </c>
      <c r="Y160" s="20" t="s">
        <v>192</v>
      </c>
      <c r="Z160" s="20">
        <v>136</v>
      </c>
      <c r="AA160" s="20">
        <v>228</v>
      </c>
      <c r="AB160" s="20">
        <v>135</v>
      </c>
      <c r="AC160" s="20" t="s">
        <v>192</v>
      </c>
      <c r="AD160" s="20" t="s">
        <v>192</v>
      </c>
      <c r="AE160" s="20">
        <v>33.932380115139999</v>
      </c>
      <c r="AF160" s="20">
        <v>57.22</v>
      </c>
      <c r="AG160" s="20">
        <v>56.88</v>
      </c>
      <c r="AH160" s="20">
        <v>148.69999999999999</v>
      </c>
      <c r="AI160" s="20" t="s">
        <v>192</v>
      </c>
      <c r="AJ160" s="20" t="s">
        <v>192</v>
      </c>
      <c r="AK160" s="20" t="s">
        <v>192</v>
      </c>
      <c r="AL160" s="20" t="s">
        <v>192</v>
      </c>
      <c r="AM160" s="20">
        <v>87.45</v>
      </c>
      <c r="AN160" s="20" t="s">
        <v>192</v>
      </c>
      <c r="AO160" s="20">
        <v>0.13500000000000001</v>
      </c>
      <c r="AP160" s="20">
        <v>0.1331</v>
      </c>
      <c r="AQ160" s="20">
        <v>1.4686999999999999</v>
      </c>
      <c r="AR160" s="20">
        <v>0.48355758726999998</v>
      </c>
      <c r="AS160" s="20">
        <v>1.1093</v>
      </c>
      <c r="AT160" s="20">
        <v>4.1226393999999997</v>
      </c>
      <c r="AU160" s="20">
        <v>0.143741224</v>
      </c>
      <c r="AV160" s="20">
        <v>0.19400655999999999</v>
      </c>
      <c r="AW160" s="20">
        <v>0.1633</v>
      </c>
      <c r="AX160" s="20">
        <v>1061.76</v>
      </c>
      <c r="AY160" s="20">
        <v>52.48</v>
      </c>
      <c r="AZ160" s="20">
        <v>39.46</v>
      </c>
      <c r="BA160" s="20" t="s">
        <v>192</v>
      </c>
      <c r="BB160" s="20">
        <v>167.21681798073001</v>
      </c>
      <c r="BC160" s="20" t="s">
        <v>192</v>
      </c>
      <c r="BD160" s="20">
        <v>0.77990000000000004</v>
      </c>
      <c r="BE160" s="20" t="s">
        <v>192</v>
      </c>
      <c r="BF160" s="20">
        <v>0.36020000000000002</v>
      </c>
      <c r="BG160" s="20">
        <v>11.5</v>
      </c>
      <c r="BH160" s="20">
        <v>99</v>
      </c>
      <c r="BI160" s="20">
        <v>75</v>
      </c>
      <c r="BJ160" s="20">
        <v>29.25</v>
      </c>
      <c r="BK160" s="20">
        <v>33.5</v>
      </c>
      <c r="BL160" s="20">
        <v>537.92724609375</v>
      </c>
      <c r="BM160" s="20">
        <v>10.33</v>
      </c>
      <c r="BN160" s="20">
        <v>917.5</v>
      </c>
      <c r="BO160" s="20">
        <v>297.2</v>
      </c>
      <c r="BP160" s="20">
        <v>3758.9</v>
      </c>
      <c r="BQ160" s="20">
        <v>3079.9</v>
      </c>
      <c r="BR160" s="20">
        <v>363.7</v>
      </c>
      <c r="BS160" s="20">
        <v>64.86</v>
      </c>
      <c r="BT160" s="20">
        <v>132.5</v>
      </c>
      <c r="BU160" s="20">
        <v>1.8106</v>
      </c>
    </row>
    <row r="161" spans="1:73" x14ac:dyDescent="0.4">
      <c r="A161" s="16" t="s">
        <v>347</v>
      </c>
      <c r="B161" s="16">
        <f t="shared" si="2"/>
        <v>1972</v>
      </c>
      <c r="C161" s="17">
        <v>1.87</v>
      </c>
      <c r="D161" s="17">
        <v>1.87</v>
      </c>
      <c r="E161" s="17">
        <v>1.87</v>
      </c>
      <c r="F161" s="17" t="s">
        <v>192</v>
      </c>
      <c r="G161" s="17">
        <v>9.6</v>
      </c>
      <c r="H161" s="17" t="s">
        <v>192</v>
      </c>
      <c r="I161" s="17">
        <v>0.19</v>
      </c>
      <c r="J161" s="17">
        <v>0.54216598655000003</v>
      </c>
      <c r="K161" s="17" t="s">
        <v>192</v>
      </c>
      <c r="L161" s="17" t="s">
        <v>192</v>
      </c>
      <c r="M161" s="17">
        <v>0.64400000000000002</v>
      </c>
      <c r="N161" s="17">
        <v>1.1859</v>
      </c>
      <c r="O161" s="17">
        <v>1.0443039999999999</v>
      </c>
      <c r="P161" s="17">
        <v>0.70989999999999998</v>
      </c>
      <c r="Q161" s="17">
        <v>0.5837871</v>
      </c>
      <c r="R161" s="17">
        <v>0.73531970000000002</v>
      </c>
      <c r="S161" s="17">
        <v>0.81059970000000003</v>
      </c>
      <c r="T161" s="17">
        <v>234.96</v>
      </c>
      <c r="U161" s="17" t="s">
        <v>192</v>
      </c>
      <c r="V161" s="17" t="s">
        <v>192</v>
      </c>
      <c r="W161" s="17">
        <v>422.59</v>
      </c>
      <c r="X161" s="17">
        <v>218.54</v>
      </c>
      <c r="Y161" s="17" t="s">
        <v>192</v>
      </c>
      <c r="Z161" s="17">
        <v>148</v>
      </c>
      <c r="AA161" s="17">
        <v>240</v>
      </c>
      <c r="AB161" s="17">
        <v>155</v>
      </c>
      <c r="AC161" s="17" t="s">
        <v>192</v>
      </c>
      <c r="AD161" s="17" t="s">
        <v>192</v>
      </c>
      <c r="AE161" s="17">
        <v>34.65496025254</v>
      </c>
      <c r="AF161" s="17">
        <v>59.2</v>
      </c>
      <c r="AG161" s="17">
        <v>61.95</v>
      </c>
      <c r="AH161" s="17">
        <v>156</v>
      </c>
      <c r="AI161" s="17" t="s">
        <v>192</v>
      </c>
      <c r="AJ161" s="17" t="s">
        <v>192</v>
      </c>
      <c r="AK161" s="17" t="s">
        <v>192</v>
      </c>
      <c r="AL161" s="17" t="s">
        <v>192</v>
      </c>
      <c r="AM161" s="17">
        <v>88.92</v>
      </c>
      <c r="AN161" s="17" t="s">
        <v>192</v>
      </c>
      <c r="AO161" s="17">
        <v>0.14099999999999999</v>
      </c>
      <c r="AP161" s="17">
        <v>0.1331</v>
      </c>
      <c r="AQ161" s="17">
        <v>1.4845999999999999</v>
      </c>
      <c r="AR161" s="17">
        <v>0.48933809322999999</v>
      </c>
      <c r="AS161" s="17">
        <v>1.1214</v>
      </c>
      <c r="AT161" s="17">
        <v>4.1226393999999997</v>
      </c>
      <c r="AU161" s="17">
        <v>0.14109568</v>
      </c>
      <c r="AV161" s="17">
        <v>0.18518808</v>
      </c>
      <c r="AW161" s="17">
        <v>0.16039999999999999</v>
      </c>
      <c r="AX161" s="17">
        <v>1048.8599999999999</v>
      </c>
      <c r="AY161" s="17">
        <v>52.48</v>
      </c>
      <c r="AZ161" s="17">
        <v>39.46</v>
      </c>
      <c r="BA161" s="17" t="s">
        <v>192</v>
      </c>
      <c r="BB161" s="17">
        <v>167.21681798073001</v>
      </c>
      <c r="BC161" s="17" t="s">
        <v>192</v>
      </c>
      <c r="BD161" s="17">
        <v>0.81430000000000002</v>
      </c>
      <c r="BE161" s="17" t="s">
        <v>192</v>
      </c>
      <c r="BF161" s="17">
        <v>0.37209999999999999</v>
      </c>
      <c r="BG161" s="17">
        <v>11.5</v>
      </c>
      <c r="BH161" s="17">
        <v>99</v>
      </c>
      <c r="BI161" s="17">
        <v>75</v>
      </c>
      <c r="BJ161" s="17">
        <v>29.25</v>
      </c>
      <c r="BK161" s="17">
        <v>33.5</v>
      </c>
      <c r="BL161" s="17">
        <v>540.1318359375</v>
      </c>
      <c r="BM161" s="17">
        <v>10.33</v>
      </c>
      <c r="BN161" s="17">
        <v>1007.1</v>
      </c>
      <c r="BO161" s="17">
        <v>298</v>
      </c>
      <c r="BP161" s="17">
        <v>3701.6</v>
      </c>
      <c r="BQ161" s="17">
        <v>3079.9</v>
      </c>
      <c r="BR161" s="17">
        <v>378.9</v>
      </c>
      <c r="BS161" s="17">
        <v>62.91</v>
      </c>
      <c r="BT161" s="17">
        <v>132.5</v>
      </c>
      <c r="BU161" s="17">
        <v>1.8325</v>
      </c>
    </row>
    <row r="162" spans="1:73" x14ac:dyDescent="0.4">
      <c r="A162" s="18" t="s">
        <v>348</v>
      </c>
      <c r="B162" s="16">
        <f t="shared" si="2"/>
        <v>1972</v>
      </c>
      <c r="C162" s="20">
        <v>1.87</v>
      </c>
      <c r="D162" s="20">
        <v>1.87</v>
      </c>
      <c r="E162" s="20">
        <v>1.87</v>
      </c>
      <c r="F162" s="20" t="s">
        <v>192</v>
      </c>
      <c r="G162" s="20">
        <v>9.6</v>
      </c>
      <c r="H162" s="20" t="s">
        <v>192</v>
      </c>
      <c r="I162" s="20">
        <v>0.19</v>
      </c>
      <c r="J162" s="20">
        <v>0.54216598655000003</v>
      </c>
      <c r="K162" s="20" t="s">
        <v>192</v>
      </c>
      <c r="L162" s="20" t="s">
        <v>192</v>
      </c>
      <c r="M162" s="20">
        <v>0.64400000000000002</v>
      </c>
      <c r="N162" s="20">
        <v>1.2174</v>
      </c>
      <c r="O162" s="20">
        <v>1.052902</v>
      </c>
      <c r="P162" s="20">
        <v>0.70740000000000003</v>
      </c>
      <c r="Q162" s="20">
        <v>0.60316510000000001</v>
      </c>
      <c r="R162" s="20">
        <v>0.70840000000000003</v>
      </c>
      <c r="S162" s="20">
        <v>0.81059970000000003</v>
      </c>
      <c r="T162" s="20">
        <v>247.87</v>
      </c>
      <c r="U162" s="20" t="s">
        <v>192</v>
      </c>
      <c r="V162" s="20" t="s">
        <v>192</v>
      </c>
      <c r="W162" s="20">
        <v>455.82</v>
      </c>
      <c r="X162" s="20">
        <v>213.26</v>
      </c>
      <c r="Y162" s="20" t="s">
        <v>192</v>
      </c>
      <c r="Z162" s="20">
        <v>174</v>
      </c>
      <c r="AA162" s="20">
        <v>234</v>
      </c>
      <c r="AB162" s="20">
        <v>198</v>
      </c>
      <c r="AC162" s="20" t="s">
        <v>192</v>
      </c>
      <c r="AD162" s="20" t="s">
        <v>192</v>
      </c>
      <c r="AE162" s="20">
        <v>38.749758890309998</v>
      </c>
      <c r="AF162" s="20">
        <v>67.06</v>
      </c>
      <c r="AG162" s="20">
        <v>75.83</v>
      </c>
      <c r="AH162" s="20">
        <v>165.5</v>
      </c>
      <c r="AI162" s="20" t="s">
        <v>192</v>
      </c>
      <c r="AJ162" s="20" t="s">
        <v>192</v>
      </c>
      <c r="AK162" s="20" t="s">
        <v>192</v>
      </c>
      <c r="AL162" s="20" t="s">
        <v>192</v>
      </c>
      <c r="AM162" s="20">
        <v>102.88</v>
      </c>
      <c r="AN162" s="20" t="s">
        <v>192</v>
      </c>
      <c r="AO162" s="20">
        <v>0.13400000000000001</v>
      </c>
      <c r="AP162" s="20">
        <v>0.22939999999999999</v>
      </c>
      <c r="AQ162" s="20">
        <v>1.5694999999999999</v>
      </c>
      <c r="AR162" s="20">
        <v>0.49745133572</v>
      </c>
      <c r="AS162" s="20">
        <v>1.1425000000000001</v>
      </c>
      <c r="AT162" s="20">
        <v>4.1226393999999997</v>
      </c>
      <c r="AU162" s="20">
        <v>0.14065475599999999</v>
      </c>
      <c r="AV162" s="20">
        <v>0.18959732000000001</v>
      </c>
      <c r="AW162" s="20">
        <v>0.20169999999999999</v>
      </c>
      <c r="AX162" s="20">
        <v>1056.18</v>
      </c>
      <c r="AY162" s="20">
        <v>52.48</v>
      </c>
      <c r="AZ162" s="20">
        <v>43.48</v>
      </c>
      <c r="BA162" s="20" t="s">
        <v>192</v>
      </c>
      <c r="BB162" s="20">
        <v>176.21037696933001</v>
      </c>
      <c r="BC162" s="20" t="s">
        <v>192</v>
      </c>
      <c r="BD162" s="20">
        <v>0.86199999999999999</v>
      </c>
      <c r="BE162" s="20" t="s">
        <v>192</v>
      </c>
      <c r="BF162" s="20">
        <v>0.4012</v>
      </c>
      <c r="BG162" s="20">
        <v>11.5</v>
      </c>
      <c r="BH162" s="20">
        <v>99</v>
      </c>
      <c r="BI162" s="20">
        <v>75</v>
      </c>
      <c r="BJ162" s="20">
        <v>29.25</v>
      </c>
      <c r="BK162" s="20">
        <v>33.5</v>
      </c>
      <c r="BL162" s="20">
        <v>540.1318359375</v>
      </c>
      <c r="BM162" s="20">
        <v>10.33</v>
      </c>
      <c r="BN162" s="20">
        <v>1024.4000000000001</v>
      </c>
      <c r="BO162" s="20">
        <v>308.39999999999998</v>
      </c>
      <c r="BP162" s="20">
        <v>3730.2</v>
      </c>
      <c r="BQ162" s="20">
        <v>3079.9</v>
      </c>
      <c r="BR162" s="20">
        <v>375</v>
      </c>
      <c r="BS162" s="20">
        <v>63.91</v>
      </c>
      <c r="BT162" s="20">
        <v>132.5</v>
      </c>
      <c r="BU162" s="20">
        <v>1.976</v>
      </c>
    </row>
    <row r="163" spans="1:73" x14ac:dyDescent="0.4">
      <c r="A163" s="16" t="s">
        <v>349</v>
      </c>
      <c r="B163" s="16">
        <f t="shared" si="2"/>
        <v>1973</v>
      </c>
      <c r="C163" s="17">
        <v>2.08</v>
      </c>
      <c r="D163" s="17">
        <v>2.08</v>
      </c>
      <c r="E163" s="17">
        <v>2.08</v>
      </c>
      <c r="F163" s="17" t="s">
        <v>192</v>
      </c>
      <c r="G163" s="17">
        <v>11.48</v>
      </c>
      <c r="H163" s="17" t="s">
        <v>192</v>
      </c>
      <c r="I163" s="17">
        <v>0.21</v>
      </c>
      <c r="J163" s="17">
        <v>0.69350672431000004</v>
      </c>
      <c r="K163" s="17" t="s">
        <v>192</v>
      </c>
      <c r="L163" s="17" t="s">
        <v>192</v>
      </c>
      <c r="M163" s="17">
        <v>1.131</v>
      </c>
      <c r="N163" s="17">
        <v>1.278</v>
      </c>
      <c r="O163" s="17">
        <v>1.0540050000000001</v>
      </c>
      <c r="P163" s="17">
        <v>0.71609999999999996</v>
      </c>
      <c r="Q163" s="17">
        <v>0.60239160000000003</v>
      </c>
      <c r="R163" s="17">
        <v>0.72538650000000005</v>
      </c>
      <c r="S163" s="17">
        <v>0.82039969999999995</v>
      </c>
      <c r="T163" s="17">
        <v>231</v>
      </c>
      <c r="U163" s="17" t="s">
        <v>192</v>
      </c>
      <c r="V163" s="17" t="s">
        <v>192</v>
      </c>
      <c r="W163" s="17">
        <v>445.79</v>
      </c>
      <c r="X163" s="17">
        <v>211.77</v>
      </c>
      <c r="Y163" s="17" t="s">
        <v>192</v>
      </c>
      <c r="Z163" s="17">
        <v>214</v>
      </c>
      <c r="AA163" s="17">
        <v>239</v>
      </c>
      <c r="AB163" s="17">
        <v>215</v>
      </c>
      <c r="AC163" s="17" t="s">
        <v>192</v>
      </c>
      <c r="AD163" s="17" t="s">
        <v>192</v>
      </c>
      <c r="AE163" s="17">
        <v>42.096023126120002</v>
      </c>
      <c r="AF163" s="17">
        <v>79.13</v>
      </c>
      <c r="AG163" s="17">
        <v>81.349999999999994</v>
      </c>
      <c r="AH163" s="17">
        <v>160.88</v>
      </c>
      <c r="AI163" s="17" t="s">
        <v>192</v>
      </c>
      <c r="AJ163" s="17" t="s">
        <v>192</v>
      </c>
      <c r="AK163" s="17" t="s">
        <v>192</v>
      </c>
      <c r="AL163" s="17" t="s">
        <v>192</v>
      </c>
      <c r="AM163" s="17">
        <v>108.39</v>
      </c>
      <c r="AN163" s="17" t="s">
        <v>192</v>
      </c>
      <c r="AO163" s="17">
        <v>0.13500000000000001</v>
      </c>
      <c r="AP163" s="17">
        <v>0.14879999999999999</v>
      </c>
      <c r="AQ163" s="17">
        <v>1.7009000000000001</v>
      </c>
      <c r="AR163" s="17">
        <v>0.50219902931000004</v>
      </c>
      <c r="AS163" s="17">
        <v>1.1688000000000001</v>
      </c>
      <c r="AT163" s="17">
        <v>5.0044874000000004</v>
      </c>
      <c r="AU163" s="17">
        <v>0.14131614200000001</v>
      </c>
      <c r="AV163" s="17">
        <v>0.20679335600000001</v>
      </c>
      <c r="AW163" s="17">
        <v>0.2072</v>
      </c>
      <c r="AX163" s="17">
        <v>1041.72</v>
      </c>
      <c r="AY163" s="17">
        <v>133.47</v>
      </c>
      <c r="AZ163" s="17">
        <v>48.85</v>
      </c>
      <c r="BA163" s="17" t="s">
        <v>192</v>
      </c>
      <c r="BB163" s="17">
        <v>187.64716089258999</v>
      </c>
      <c r="BC163" s="17" t="s">
        <v>192</v>
      </c>
      <c r="BD163" s="17">
        <v>0.88580000000000003</v>
      </c>
      <c r="BE163" s="17" t="s">
        <v>192</v>
      </c>
      <c r="BF163" s="17">
        <v>0.44219999999999998</v>
      </c>
      <c r="BG163" s="17">
        <v>13.75</v>
      </c>
      <c r="BH163" s="17">
        <v>105</v>
      </c>
      <c r="BI163" s="17">
        <v>84</v>
      </c>
      <c r="BJ163" s="17">
        <v>64.75</v>
      </c>
      <c r="BK163" s="17">
        <v>42.5</v>
      </c>
      <c r="BL163" s="17">
        <v>542.33642578125</v>
      </c>
      <c r="BM163" s="17">
        <v>10.33</v>
      </c>
      <c r="BN163" s="17">
        <v>1119</v>
      </c>
      <c r="BO163" s="17">
        <v>318.3</v>
      </c>
      <c r="BP163" s="17">
        <v>3789.7</v>
      </c>
      <c r="BQ163" s="17">
        <v>3373.1</v>
      </c>
      <c r="BR163" s="17">
        <v>387</v>
      </c>
      <c r="BS163" s="17">
        <v>65.14</v>
      </c>
      <c r="BT163" s="17">
        <v>132.5</v>
      </c>
      <c r="BU163" s="17">
        <v>2.0165999999999999</v>
      </c>
    </row>
    <row r="164" spans="1:73" x14ac:dyDescent="0.4">
      <c r="A164" s="18" t="s">
        <v>350</v>
      </c>
      <c r="B164" s="16">
        <f t="shared" si="2"/>
        <v>1973</v>
      </c>
      <c r="C164" s="20">
        <v>2.08</v>
      </c>
      <c r="D164" s="20">
        <v>2.08</v>
      </c>
      <c r="E164" s="20">
        <v>2.08</v>
      </c>
      <c r="F164" s="20" t="s">
        <v>192</v>
      </c>
      <c r="G164" s="20">
        <v>11.48</v>
      </c>
      <c r="H164" s="20" t="s">
        <v>192</v>
      </c>
      <c r="I164" s="20">
        <v>0.21</v>
      </c>
      <c r="J164" s="20">
        <v>0.69350672431000004</v>
      </c>
      <c r="K164" s="20" t="s">
        <v>192</v>
      </c>
      <c r="L164" s="20" t="s">
        <v>192</v>
      </c>
      <c r="M164" s="20">
        <v>1.131</v>
      </c>
      <c r="N164" s="20">
        <v>1.4541999999999999</v>
      </c>
      <c r="O164" s="20">
        <v>1.091923</v>
      </c>
      <c r="P164" s="20">
        <v>0.72919999999999996</v>
      </c>
      <c r="Q164" s="20">
        <v>0.65741309999999997</v>
      </c>
      <c r="R164" s="20">
        <v>0.70984480000000005</v>
      </c>
      <c r="S164" s="20">
        <v>0.82039969999999995</v>
      </c>
      <c r="T164" s="20">
        <v>299</v>
      </c>
      <c r="U164" s="20" t="s">
        <v>192</v>
      </c>
      <c r="V164" s="20" t="s">
        <v>192</v>
      </c>
      <c r="W164" s="20">
        <v>460.54</v>
      </c>
      <c r="X164" s="20">
        <v>258.66000000000003</v>
      </c>
      <c r="Y164" s="20" t="s">
        <v>192</v>
      </c>
      <c r="Z164" s="20">
        <v>259</v>
      </c>
      <c r="AA164" s="20">
        <v>291</v>
      </c>
      <c r="AB164" s="20">
        <v>247</v>
      </c>
      <c r="AC164" s="20" t="s">
        <v>192</v>
      </c>
      <c r="AD164" s="20" t="s">
        <v>192</v>
      </c>
      <c r="AE164" s="20">
        <v>40.763645642930001</v>
      </c>
      <c r="AF164" s="20">
        <v>81.099999999999994</v>
      </c>
      <c r="AG164" s="20">
        <v>78.48</v>
      </c>
      <c r="AH164" s="20">
        <v>173.53</v>
      </c>
      <c r="AI164" s="20" t="s">
        <v>192</v>
      </c>
      <c r="AJ164" s="20" t="s">
        <v>192</v>
      </c>
      <c r="AK164" s="20" t="s">
        <v>192</v>
      </c>
      <c r="AL164" s="20" t="s">
        <v>192</v>
      </c>
      <c r="AM164" s="20">
        <v>98.84</v>
      </c>
      <c r="AN164" s="20" t="s">
        <v>192</v>
      </c>
      <c r="AO164" s="20">
        <v>0.14199999999999999</v>
      </c>
      <c r="AP164" s="20">
        <v>0.18229999999999999</v>
      </c>
      <c r="AQ164" s="20">
        <v>1.8744000000000001</v>
      </c>
      <c r="AR164" s="20">
        <v>0.50886058293000003</v>
      </c>
      <c r="AS164" s="20">
        <v>1.1846000000000001</v>
      </c>
      <c r="AT164" s="20">
        <v>5.0044874000000004</v>
      </c>
      <c r="AU164" s="20">
        <v>0.14550492000000001</v>
      </c>
      <c r="AV164" s="20">
        <v>0.20150226800000001</v>
      </c>
      <c r="AW164" s="20">
        <v>0.19789999999999999</v>
      </c>
      <c r="AX164" s="20">
        <v>1039.48</v>
      </c>
      <c r="AY164" s="20">
        <v>133.47</v>
      </c>
      <c r="AZ164" s="20">
        <v>63.34</v>
      </c>
      <c r="BA164" s="20" t="s">
        <v>192</v>
      </c>
      <c r="BB164" s="20">
        <v>215.90429558033</v>
      </c>
      <c r="BC164" s="20" t="s">
        <v>192</v>
      </c>
      <c r="BD164" s="20">
        <v>0.90680000000000005</v>
      </c>
      <c r="BE164" s="20" t="s">
        <v>192</v>
      </c>
      <c r="BF164" s="20">
        <v>0.46250000000000002</v>
      </c>
      <c r="BG164" s="20">
        <v>13.75</v>
      </c>
      <c r="BH164" s="20">
        <v>105</v>
      </c>
      <c r="BI164" s="20">
        <v>84</v>
      </c>
      <c r="BJ164" s="20">
        <v>64.75</v>
      </c>
      <c r="BK164" s="20">
        <v>42.5</v>
      </c>
      <c r="BL164" s="20">
        <v>557.76879882813</v>
      </c>
      <c r="BM164" s="20">
        <v>10.33</v>
      </c>
      <c r="BN164" s="20">
        <v>1243.5999999999999</v>
      </c>
      <c r="BO164" s="20">
        <v>339.9</v>
      </c>
      <c r="BP164" s="20">
        <v>4027.8</v>
      </c>
      <c r="BQ164" s="20">
        <v>3373.1</v>
      </c>
      <c r="BR164" s="20">
        <v>422</v>
      </c>
      <c r="BS164" s="20">
        <v>74.2</v>
      </c>
      <c r="BT164" s="20">
        <v>141.97</v>
      </c>
      <c r="BU164" s="20">
        <v>2.2362000000000002</v>
      </c>
    </row>
    <row r="165" spans="1:73" x14ac:dyDescent="0.4">
      <c r="A165" s="16" t="s">
        <v>351</v>
      </c>
      <c r="B165" s="16">
        <f t="shared" si="2"/>
        <v>1973</v>
      </c>
      <c r="C165" s="17">
        <v>2.08</v>
      </c>
      <c r="D165" s="17">
        <v>2.08</v>
      </c>
      <c r="E165" s="17">
        <v>2.08</v>
      </c>
      <c r="F165" s="17" t="s">
        <v>192</v>
      </c>
      <c r="G165" s="17">
        <v>11.48</v>
      </c>
      <c r="H165" s="17" t="s">
        <v>192</v>
      </c>
      <c r="I165" s="17">
        <v>0.21</v>
      </c>
      <c r="J165" s="17">
        <v>0.69350672431000004</v>
      </c>
      <c r="K165" s="17" t="s">
        <v>192</v>
      </c>
      <c r="L165" s="17" t="s">
        <v>192</v>
      </c>
      <c r="M165" s="17">
        <v>1.131</v>
      </c>
      <c r="N165" s="17">
        <v>1.4193</v>
      </c>
      <c r="O165" s="17">
        <v>1.10978</v>
      </c>
      <c r="P165" s="17">
        <v>0.73399999999999999</v>
      </c>
      <c r="Q165" s="17">
        <v>0.69585609999999998</v>
      </c>
      <c r="R165" s="17">
        <v>0.68559780000000003</v>
      </c>
      <c r="S165" s="17">
        <v>0.82039969999999995</v>
      </c>
      <c r="T165" s="17">
        <v>315</v>
      </c>
      <c r="U165" s="17" t="s">
        <v>192</v>
      </c>
      <c r="V165" s="17" t="s">
        <v>192</v>
      </c>
      <c r="W165" s="17">
        <v>462.7</v>
      </c>
      <c r="X165" s="17">
        <v>280.36</v>
      </c>
      <c r="Y165" s="17" t="s">
        <v>192</v>
      </c>
      <c r="Z165" s="17">
        <v>258</v>
      </c>
      <c r="AA165" s="17">
        <v>311</v>
      </c>
      <c r="AB165" s="17">
        <v>238</v>
      </c>
      <c r="AC165" s="17" t="s">
        <v>192</v>
      </c>
      <c r="AD165" s="17" t="s">
        <v>192</v>
      </c>
      <c r="AE165" s="17">
        <v>40.555044765280002</v>
      </c>
      <c r="AF165" s="17">
        <v>79.92</v>
      </c>
      <c r="AG165" s="17">
        <v>76.28</v>
      </c>
      <c r="AH165" s="17">
        <v>185.87</v>
      </c>
      <c r="AI165" s="17" t="s">
        <v>192</v>
      </c>
      <c r="AJ165" s="17" t="s">
        <v>192</v>
      </c>
      <c r="AK165" s="17" t="s">
        <v>192</v>
      </c>
      <c r="AL165" s="17" t="s">
        <v>192</v>
      </c>
      <c r="AM165" s="17">
        <v>98.47</v>
      </c>
      <c r="AN165" s="17" t="s">
        <v>192</v>
      </c>
      <c r="AO165" s="17">
        <v>0.14199999999999999</v>
      </c>
      <c r="AP165" s="17">
        <v>0.17810000000000001</v>
      </c>
      <c r="AQ165" s="17">
        <v>1.9795</v>
      </c>
      <c r="AR165" s="17">
        <v>0.51174867349999997</v>
      </c>
      <c r="AS165" s="17">
        <v>1.2307999999999999</v>
      </c>
      <c r="AT165" s="17">
        <v>5.0044874000000004</v>
      </c>
      <c r="AU165" s="17">
        <v>0.14859138799999999</v>
      </c>
      <c r="AV165" s="17">
        <v>0.20811612800000001</v>
      </c>
      <c r="AW165" s="17">
        <v>0.1933</v>
      </c>
      <c r="AX165" s="17">
        <v>1046.8599999999999</v>
      </c>
      <c r="AY165" s="17">
        <v>133.47</v>
      </c>
      <c r="AZ165" s="17">
        <v>74.099999999999994</v>
      </c>
      <c r="BA165" s="17" t="s">
        <v>192</v>
      </c>
      <c r="BB165" s="17">
        <v>234.99410265012</v>
      </c>
      <c r="BC165" s="17" t="s">
        <v>192</v>
      </c>
      <c r="BD165" s="17">
        <v>0.95799999999999996</v>
      </c>
      <c r="BE165" s="17" t="s">
        <v>192</v>
      </c>
      <c r="BF165" s="17">
        <v>0.5454</v>
      </c>
      <c r="BG165" s="17">
        <v>13.75</v>
      </c>
      <c r="BH165" s="17">
        <v>105</v>
      </c>
      <c r="BI165" s="17">
        <v>84</v>
      </c>
      <c r="BJ165" s="17">
        <v>64.75</v>
      </c>
      <c r="BK165" s="17">
        <v>42.5</v>
      </c>
      <c r="BL165" s="17">
        <v>570.99658203125</v>
      </c>
      <c r="BM165" s="17">
        <v>10.33</v>
      </c>
      <c r="BN165" s="17">
        <v>1509.5</v>
      </c>
      <c r="BO165" s="17">
        <v>372.1</v>
      </c>
      <c r="BP165" s="17">
        <v>4288</v>
      </c>
      <c r="BQ165" s="17">
        <v>3373.1</v>
      </c>
      <c r="BR165" s="17">
        <v>474</v>
      </c>
      <c r="BS165" s="17">
        <v>84.37</v>
      </c>
      <c r="BT165" s="17">
        <v>152.5</v>
      </c>
      <c r="BU165" s="17">
        <v>2.3092000000000001</v>
      </c>
    </row>
    <row r="166" spans="1:73" x14ac:dyDescent="0.4">
      <c r="A166" s="18" t="s">
        <v>352</v>
      </c>
      <c r="B166" s="16">
        <f t="shared" si="2"/>
        <v>1973</v>
      </c>
      <c r="C166" s="20">
        <v>2.35</v>
      </c>
      <c r="D166" s="20">
        <v>2.35</v>
      </c>
      <c r="E166" s="20">
        <v>2.35</v>
      </c>
      <c r="F166" s="20" t="s">
        <v>192</v>
      </c>
      <c r="G166" s="20">
        <v>11.48</v>
      </c>
      <c r="H166" s="20" t="s">
        <v>192</v>
      </c>
      <c r="I166" s="20">
        <v>0.21</v>
      </c>
      <c r="J166" s="20">
        <v>0.69350672431000004</v>
      </c>
      <c r="K166" s="20" t="s">
        <v>192</v>
      </c>
      <c r="L166" s="20" t="s">
        <v>192</v>
      </c>
      <c r="M166" s="20">
        <v>1.131</v>
      </c>
      <c r="N166" s="20">
        <v>1.2909999999999999</v>
      </c>
      <c r="O166" s="20">
        <v>1.077593</v>
      </c>
      <c r="P166" s="20">
        <v>0.80410000000000004</v>
      </c>
      <c r="Q166" s="20">
        <v>0.69264749999999997</v>
      </c>
      <c r="R166" s="20">
        <v>0.89935120000000002</v>
      </c>
      <c r="S166" s="20">
        <v>0.82039969999999995</v>
      </c>
      <c r="T166" s="20">
        <v>360</v>
      </c>
      <c r="U166" s="20" t="s">
        <v>192</v>
      </c>
      <c r="V166" s="20" t="s">
        <v>192</v>
      </c>
      <c r="W166" s="20">
        <v>473.56</v>
      </c>
      <c r="X166" s="20">
        <v>290.2</v>
      </c>
      <c r="Y166" s="20" t="s">
        <v>192</v>
      </c>
      <c r="Z166" s="20">
        <v>260</v>
      </c>
      <c r="AA166" s="20">
        <v>333</v>
      </c>
      <c r="AB166" s="20">
        <v>256</v>
      </c>
      <c r="AC166" s="20" t="s">
        <v>192</v>
      </c>
      <c r="AD166" s="20" t="s">
        <v>192</v>
      </c>
      <c r="AE166" s="20">
        <v>40.721553010720001</v>
      </c>
      <c r="AF166" s="20">
        <v>77.77</v>
      </c>
      <c r="AG166" s="20">
        <v>74.510000000000005</v>
      </c>
      <c r="AH166" s="20">
        <v>185.87</v>
      </c>
      <c r="AI166" s="20" t="s">
        <v>192</v>
      </c>
      <c r="AJ166" s="20" t="s">
        <v>192</v>
      </c>
      <c r="AK166" s="20" t="s">
        <v>192</v>
      </c>
      <c r="AL166" s="20" t="s">
        <v>192</v>
      </c>
      <c r="AM166" s="20">
        <v>101.05</v>
      </c>
      <c r="AN166" s="20" t="s">
        <v>192</v>
      </c>
      <c r="AO166" s="20">
        <v>0.14699999999999999</v>
      </c>
      <c r="AP166" s="20">
        <v>0.14879999999999999</v>
      </c>
      <c r="AQ166" s="20">
        <v>1.8532</v>
      </c>
      <c r="AR166" s="20">
        <v>0.51707943782999999</v>
      </c>
      <c r="AS166" s="20">
        <v>1.2693000000000001</v>
      </c>
      <c r="AT166" s="20">
        <v>5.0044874000000004</v>
      </c>
      <c r="AU166" s="20">
        <v>0.14881185</v>
      </c>
      <c r="AV166" s="20">
        <v>0.21274583</v>
      </c>
      <c r="AW166" s="20">
        <v>0.19819999999999999</v>
      </c>
      <c r="AX166" s="20">
        <v>1066.55</v>
      </c>
      <c r="AY166" s="20">
        <v>133.47</v>
      </c>
      <c r="AZ166" s="20">
        <v>70.97</v>
      </c>
      <c r="BA166" s="20" t="s">
        <v>192</v>
      </c>
      <c r="BB166" s="20">
        <v>229.58077942838</v>
      </c>
      <c r="BC166" s="20" t="s">
        <v>192</v>
      </c>
      <c r="BD166" s="20">
        <v>1.0306999999999999</v>
      </c>
      <c r="BE166" s="20" t="s">
        <v>192</v>
      </c>
      <c r="BF166" s="20">
        <v>0.54369999999999996</v>
      </c>
      <c r="BG166" s="20">
        <v>13.75</v>
      </c>
      <c r="BH166" s="20">
        <v>105</v>
      </c>
      <c r="BI166" s="20">
        <v>84</v>
      </c>
      <c r="BJ166" s="20">
        <v>64.75</v>
      </c>
      <c r="BK166" s="20">
        <v>42.5</v>
      </c>
      <c r="BL166" s="20">
        <v>570.99658203125</v>
      </c>
      <c r="BM166" s="20">
        <v>10.33</v>
      </c>
      <c r="BN166" s="20">
        <v>1588.4</v>
      </c>
      <c r="BO166" s="20">
        <v>387.1</v>
      </c>
      <c r="BP166" s="20">
        <v>4270.3</v>
      </c>
      <c r="BQ166" s="20">
        <v>3373.1</v>
      </c>
      <c r="BR166" s="20">
        <v>513</v>
      </c>
      <c r="BS166" s="20">
        <v>90.5</v>
      </c>
      <c r="BT166" s="20">
        <v>152.5</v>
      </c>
      <c r="BU166" s="20">
        <v>2.2071999999999998</v>
      </c>
    </row>
    <row r="167" spans="1:73" x14ac:dyDescent="0.4">
      <c r="A167" s="16" t="s">
        <v>353</v>
      </c>
      <c r="B167" s="16">
        <f t="shared" si="2"/>
        <v>1973</v>
      </c>
      <c r="C167" s="17">
        <v>2.35</v>
      </c>
      <c r="D167" s="17">
        <v>2.35</v>
      </c>
      <c r="E167" s="17">
        <v>2.35</v>
      </c>
      <c r="F167" s="17" t="s">
        <v>192</v>
      </c>
      <c r="G167" s="17">
        <v>11.48</v>
      </c>
      <c r="H167" s="17" t="s">
        <v>192</v>
      </c>
      <c r="I167" s="17">
        <v>0.21</v>
      </c>
      <c r="J167" s="17">
        <v>0.69350672431000004</v>
      </c>
      <c r="K167" s="17" t="s">
        <v>192</v>
      </c>
      <c r="L167" s="17" t="s">
        <v>192</v>
      </c>
      <c r="M167" s="17">
        <v>1.131</v>
      </c>
      <c r="N167" s="17">
        <v>1.4151</v>
      </c>
      <c r="O167" s="17">
        <v>1.0745070000000001</v>
      </c>
      <c r="P167" s="17">
        <v>0.80710000000000004</v>
      </c>
      <c r="Q167" s="17">
        <v>0.63614459999999995</v>
      </c>
      <c r="R167" s="17">
        <v>0.96477179999999996</v>
      </c>
      <c r="S167" s="17">
        <v>0.82039969999999995</v>
      </c>
      <c r="T167" s="17">
        <v>416</v>
      </c>
      <c r="U167" s="17" t="s">
        <v>192</v>
      </c>
      <c r="V167" s="17" t="s">
        <v>192</v>
      </c>
      <c r="W167" s="17">
        <v>493.84</v>
      </c>
      <c r="X167" s="17">
        <v>323.83</v>
      </c>
      <c r="Y167" s="17" t="s">
        <v>192</v>
      </c>
      <c r="Z167" s="17">
        <v>358</v>
      </c>
      <c r="AA167" s="17">
        <v>373</v>
      </c>
      <c r="AB167" s="17">
        <v>364</v>
      </c>
      <c r="AC167" s="17" t="s">
        <v>192</v>
      </c>
      <c r="AD167" s="17" t="s">
        <v>192</v>
      </c>
      <c r="AE167" s="17">
        <v>42.944456676900003</v>
      </c>
      <c r="AF167" s="17">
        <v>88.97</v>
      </c>
      <c r="AG167" s="17">
        <v>78.48</v>
      </c>
      <c r="AH167" s="17">
        <v>185.87</v>
      </c>
      <c r="AI167" s="17" t="s">
        <v>192</v>
      </c>
      <c r="AJ167" s="17" t="s">
        <v>192</v>
      </c>
      <c r="AK167" s="17" t="s">
        <v>192</v>
      </c>
      <c r="AL167" s="17" t="s">
        <v>192</v>
      </c>
      <c r="AM167" s="17">
        <v>102.15</v>
      </c>
      <c r="AN167" s="17" t="s">
        <v>192</v>
      </c>
      <c r="AO167" s="17">
        <v>0.157</v>
      </c>
      <c r="AP167" s="17">
        <v>0.154</v>
      </c>
      <c r="AQ167" s="17">
        <v>1.8479000000000001</v>
      </c>
      <c r="AR167" s="17">
        <v>0.52873590114000002</v>
      </c>
      <c r="AS167" s="17">
        <v>1.2408999999999999</v>
      </c>
      <c r="AT167" s="17">
        <v>5.0044874000000004</v>
      </c>
      <c r="AU167" s="17">
        <v>0.151677856</v>
      </c>
      <c r="AV167" s="17">
        <v>0.22178477199999999</v>
      </c>
      <c r="AW167" s="17">
        <v>0.2001</v>
      </c>
      <c r="AX167" s="17">
        <v>1087.3599999999999</v>
      </c>
      <c r="AY167" s="17">
        <v>133.47</v>
      </c>
      <c r="AZ167" s="17">
        <v>61.74</v>
      </c>
      <c r="BA167" s="17" t="s">
        <v>192</v>
      </c>
      <c r="BB167" s="17">
        <v>212.94189212805</v>
      </c>
      <c r="BC167" s="17" t="s">
        <v>192</v>
      </c>
      <c r="BD167" s="17">
        <v>1.1497999999999999</v>
      </c>
      <c r="BE167" s="17" t="s">
        <v>192</v>
      </c>
      <c r="BF167" s="17">
        <v>0.55069999999999997</v>
      </c>
      <c r="BG167" s="17">
        <v>13.75</v>
      </c>
      <c r="BH167" s="17">
        <v>105</v>
      </c>
      <c r="BI167" s="17">
        <v>84</v>
      </c>
      <c r="BJ167" s="17">
        <v>64.75</v>
      </c>
      <c r="BK167" s="17">
        <v>42.5</v>
      </c>
      <c r="BL167" s="17">
        <v>582.01977539063</v>
      </c>
      <c r="BM167" s="17">
        <v>10.33</v>
      </c>
      <c r="BN167" s="17">
        <v>1552.2</v>
      </c>
      <c r="BO167" s="17">
        <v>396.4</v>
      </c>
      <c r="BP167" s="17">
        <v>4347.5</v>
      </c>
      <c r="BQ167" s="17">
        <v>3373.1</v>
      </c>
      <c r="BR167" s="17">
        <v>549</v>
      </c>
      <c r="BS167" s="17">
        <v>101.96</v>
      </c>
      <c r="BT167" s="17">
        <v>152.5</v>
      </c>
      <c r="BU167" s="17">
        <v>2.4011999999999998</v>
      </c>
    </row>
    <row r="168" spans="1:73" x14ac:dyDescent="0.4">
      <c r="A168" s="18" t="s">
        <v>354</v>
      </c>
      <c r="B168" s="16">
        <f t="shared" si="2"/>
        <v>1973</v>
      </c>
      <c r="C168" s="20">
        <v>2.35</v>
      </c>
      <c r="D168" s="20">
        <v>2.35</v>
      </c>
      <c r="E168" s="20">
        <v>2.35</v>
      </c>
      <c r="F168" s="20" t="s">
        <v>192</v>
      </c>
      <c r="G168" s="20">
        <v>11.48</v>
      </c>
      <c r="H168" s="20" t="s">
        <v>192</v>
      </c>
      <c r="I168" s="20">
        <v>0.21</v>
      </c>
      <c r="J168" s="20">
        <v>0.69350672431000004</v>
      </c>
      <c r="K168" s="20" t="s">
        <v>192</v>
      </c>
      <c r="L168" s="20" t="s">
        <v>192</v>
      </c>
      <c r="M168" s="20">
        <v>1.131</v>
      </c>
      <c r="N168" s="20">
        <v>1.4147000000000001</v>
      </c>
      <c r="O168" s="20">
        <v>1.077593</v>
      </c>
      <c r="P168" s="20">
        <v>0.84370000000000001</v>
      </c>
      <c r="Q168" s="20">
        <v>0.60471980000000003</v>
      </c>
      <c r="R168" s="20">
        <v>1.076973</v>
      </c>
      <c r="S168" s="20">
        <v>0.84927540000000001</v>
      </c>
      <c r="T168" s="20">
        <v>457</v>
      </c>
      <c r="U168" s="20" t="s">
        <v>192</v>
      </c>
      <c r="V168" s="20" t="s">
        <v>192</v>
      </c>
      <c r="W168" s="20">
        <v>524.80999999999995</v>
      </c>
      <c r="X168" s="20">
        <v>371.41</v>
      </c>
      <c r="Y168" s="20" t="s">
        <v>192</v>
      </c>
      <c r="Z168" s="20">
        <v>470</v>
      </c>
      <c r="AA168" s="20">
        <v>455</v>
      </c>
      <c r="AB168" s="20">
        <v>497</v>
      </c>
      <c r="AC168" s="20" t="s">
        <v>192</v>
      </c>
      <c r="AD168" s="20" t="s">
        <v>192</v>
      </c>
      <c r="AE168" s="20">
        <v>46.210613849799998</v>
      </c>
      <c r="AF168" s="20">
        <v>101.17</v>
      </c>
      <c r="AG168" s="20">
        <v>87.3</v>
      </c>
      <c r="AH168" s="20">
        <v>185.87</v>
      </c>
      <c r="AI168" s="20" t="s">
        <v>192</v>
      </c>
      <c r="AJ168" s="20" t="s">
        <v>192</v>
      </c>
      <c r="AK168" s="20" t="s">
        <v>192</v>
      </c>
      <c r="AL168" s="20" t="s">
        <v>192</v>
      </c>
      <c r="AM168" s="20">
        <v>108.39</v>
      </c>
      <c r="AN168" s="20" t="s">
        <v>192</v>
      </c>
      <c r="AO168" s="20">
        <v>0.16</v>
      </c>
      <c r="AP168" s="20">
        <v>0.154</v>
      </c>
      <c r="AQ168" s="20">
        <v>1.7996000000000001</v>
      </c>
      <c r="AR168" s="20">
        <v>0.53971898260999995</v>
      </c>
      <c r="AS168" s="20">
        <v>1.2883</v>
      </c>
      <c r="AT168" s="20">
        <v>5.0044874000000004</v>
      </c>
      <c r="AU168" s="20">
        <v>0.154543862</v>
      </c>
      <c r="AV168" s="20">
        <v>0.22597355</v>
      </c>
      <c r="AW168" s="20">
        <v>0.20669999999999999</v>
      </c>
      <c r="AX168" s="20">
        <v>1116.3</v>
      </c>
      <c r="AY168" s="20">
        <v>133.47</v>
      </c>
      <c r="AZ168" s="20">
        <v>55.72</v>
      </c>
      <c r="BA168" s="20" t="s">
        <v>192</v>
      </c>
      <c r="BB168" s="20">
        <v>201.46570566532</v>
      </c>
      <c r="BC168" s="20" t="s">
        <v>192</v>
      </c>
      <c r="BD168" s="20">
        <v>1.2237</v>
      </c>
      <c r="BE168" s="20" t="s">
        <v>192</v>
      </c>
      <c r="BF168" s="20">
        <v>0.66949999999999998</v>
      </c>
      <c r="BG168" s="20">
        <v>13.75</v>
      </c>
      <c r="BH168" s="20">
        <v>105</v>
      </c>
      <c r="BI168" s="20">
        <v>84</v>
      </c>
      <c r="BJ168" s="20">
        <v>64.75</v>
      </c>
      <c r="BK168" s="20">
        <v>42.5</v>
      </c>
      <c r="BL168" s="20">
        <v>601.861328125</v>
      </c>
      <c r="BM168" s="20">
        <v>10.33</v>
      </c>
      <c r="BN168" s="20">
        <v>1748.7</v>
      </c>
      <c r="BO168" s="20">
        <v>425.3</v>
      </c>
      <c r="BP168" s="20">
        <v>4530.5</v>
      </c>
      <c r="BQ168" s="20">
        <v>3373.1</v>
      </c>
      <c r="BR168" s="20">
        <v>656</v>
      </c>
      <c r="BS168" s="20">
        <v>120.12</v>
      </c>
      <c r="BT168" s="20">
        <v>152.5</v>
      </c>
      <c r="BU168" s="20">
        <v>2.6208999999999998</v>
      </c>
    </row>
    <row r="169" spans="1:73" x14ac:dyDescent="0.4">
      <c r="A169" s="16" t="s">
        <v>355</v>
      </c>
      <c r="B169" s="16">
        <f t="shared" si="2"/>
        <v>1973</v>
      </c>
      <c r="C169" s="17">
        <v>2.7</v>
      </c>
      <c r="D169" s="17">
        <v>2.7</v>
      </c>
      <c r="E169" s="17">
        <v>2.7</v>
      </c>
      <c r="F169" s="17" t="s">
        <v>192</v>
      </c>
      <c r="G169" s="17">
        <v>11.48</v>
      </c>
      <c r="H169" s="17" t="s">
        <v>192</v>
      </c>
      <c r="I169" s="17">
        <v>0.21</v>
      </c>
      <c r="J169" s="17">
        <v>0.69350672431000004</v>
      </c>
      <c r="K169" s="17" t="s">
        <v>192</v>
      </c>
      <c r="L169" s="17" t="s">
        <v>192</v>
      </c>
      <c r="M169" s="17">
        <v>1.131</v>
      </c>
      <c r="N169" s="17">
        <v>1.3567</v>
      </c>
      <c r="O169" s="17">
        <v>1.0581929999999999</v>
      </c>
      <c r="P169" s="17">
        <v>0.87180000000000002</v>
      </c>
      <c r="Q169" s="17">
        <v>0.63099689999999997</v>
      </c>
      <c r="R169" s="17">
        <v>1.1351500000000001</v>
      </c>
      <c r="S169" s="17">
        <v>0.84927540000000001</v>
      </c>
      <c r="T169" s="17">
        <v>552</v>
      </c>
      <c r="U169" s="17" t="s">
        <v>192</v>
      </c>
      <c r="V169" s="17" t="s">
        <v>192</v>
      </c>
      <c r="W169" s="17">
        <v>593.55999999999995</v>
      </c>
      <c r="X169" s="17">
        <v>472.85</v>
      </c>
      <c r="Y169" s="17" t="s">
        <v>192</v>
      </c>
      <c r="Z169" s="17">
        <v>330</v>
      </c>
      <c r="AA169" s="17">
        <v>550</v>
      </c>
      <c r="AB169" s="17">
        <v>582</v>
      </c>
      <c r="AC169" s="17" t="s">
        <v>192</v>
      </c>
      <c r="AD169" s="17" t="s">
        <v>192</v>
      </c>
      <c r="AE169" s="17">
        <v>48.801615768029997</v>
      </c>
      <c r="AF169" s="17">
        <v>109.44</v>
      </c>
      <c r="AG169" s="17">
        <v>99.65</v>
      </c>
      <c r="AH169" s="17">
        <v>332.53</v>
      </c>
      <c r="AI169" s="17" t="s">
        <v>192</v>
      </c>
      <c r="AJ169" s="17" t="s">
        <v>192</v>
      </c>
      <c r="AK169" s="17" t="s">
        <v>192</v>
      </c>
      <c r="AL169" s="17" t="s">
        <v>192</v>
      </c>
      <c r="AM169" s="17">
        <v>114.64</v>
      </c>
      <c r="AN169" s="17" t="s">
        <v>192</v>
      </c>
      <c r="AO169" s="17">
        <v>0.154</v>
      </c>
      <c r="AP169" s="17">
        <v>0.154</v>
      </c>
      <c r="AQ169" s="17">
        <v>1.9575</v>
      </c>
      <c r="AR169" s="17">
        <v>0.54732563547000002</v>
      </c>
      <c r="AS169" s="17">
        <v>1.4375</v>
      </c>
      <c r="AT169" s="17">
        <v>5.0044874000000004</v>
      </c>
      <c r="AU169" s="17">
        <v>0.15233924200000001</v>
      </c>
      <c r="AV169" s="17">
        <v>0.22597355</v>
      </c>
      <c r="AW169" s="17">
        <v>0.20979999999999999</v>
      </c>
      <c r="AX169" s="17">
        <v>1135.95</v>
      </c>
      <c r="AY169" s="17">
        <v>133.47</v>
      </c>
      <c r="AZ169" s="17">
        <v>56.35</v>
      </c>
      <c r="BA169" s="17" t="s">
        <v>192</v>
      </c>
      <c r="BB169" s="17">
        <v>202.69257881953999</v>
      </c>
      <c r="BC169" s="17" t="s">
        <v>192</v>
      </c>
      <c r="BD169" s="17">
        <v>1.4550000000000001</v>
      </c>
      <c r="BE169" s="17" t="s">
        <v>192</v>
      </c>
      <c r="BF169" s="17">
        <v>0.84860000000000002</v>
      </c>
      <c r="BG169" s="17">
        <v>13.75</v>
      </c>
      <c r="BH169" s="17">
        <v>132.5</v>
      </c>
      <c r="BI169" s="17">
        <v>115</v>
      </c>
      <c r="BJ169" s="17">
        <v>64.75</v>
      </c>
      <c r="BK169" s="17">
        <v>42.5</v>
      </c>
      <c r="BL169" s="17">
        <v>634.9306640625</v>
      </c>
      <c r="BM169" s="17">
        <v>10.33</v>
      </c>
      <c r="BN169" s="17">
        <v>2021.2</v>
      </c>
      <c r="BO169" s="17">
        <v>469.8</v>
      </c>
      <c r="BP169" s="17">
        <v>4962.6000000000004</v>
      </c>
      <c r="BQ169" s="17">
        <v>3373.1</v>
      </c>
      <c r="BR169" s="17">
        <v>842</v>
      </c>
      <c r="BS169" s="17">
        <v>120.17</v>
      </c>
      <c r="BT169" s="17">
        <v>152.5</v>
      </c>
      <c r="BU169" s="17">
        <v>2.7056</v>
      </c>
    </row>
    <row r="170" spans="1:73" x14ac:dyDescent="0.4">
      <c r="A170" s="18" t="s">
        <v>356</v>
      </c>
      <c r="B170" s="16">
        <f t="shared" si="2"/>
        <v>1973</v>
      </c>
      <c r="C170" s="20">
        <v>2.7</v>
      </c>
      <c r="D170" s="20">
        <v>2.7</v>
      </c>
      <c r="E170" s="20">
        <v>2.7</v>
      </c>
      <c r="F170" s="20" t="s">
        <v>192</v>
      </c>
      <c r="G170" s="20">
        <v>11.48</v>
      </c>
      <c r="H170" s="20" t="s">
        <v>192</v>
      </c>
      <c r="I170" s="20">
        <v>0.21</v>
      </c>
      <c r="J170" s="20">
        <v>0.69350672431000004</v>
      </c>
      <c r="K170" s="20" t="s">
        <v>192</v>
      </c>
      <c r="L170" s="20" t="s">
        <v>192</v>
      </c>
      <c r="M170" s="20">
        <v>1.131</v>
      </c>
      <c r="N170" s="20">
        <v>1.3307</v>
      </c>
      <c r="O170" s="20">
        <v>1.0449660000000001</v>
      </c>
      <c r="P170" s="20">
        <v>0.85289999999999999</v>
      </c>
      <c r="Q170" s="20">
        <v>0.73660709999999996</v>
      </c>
      <c r="R170" s="20">
        <v>0.97289599999999998</v>
      </c>
      <c r="S170" s="20">
        <v>0.84927540000000001</v>
      </c>
      <c r="T170" s="20">
        <v>573</v>
      </c>
      <c r="U170" s="20" t="s">
        <v>192</v>
      </c>
      <c r="V170" s="20" t="s">
        <v>192</v>
      </c>
      <c r="W170" s="20">
        <v>597.88</v>
      </c>
      <c r="X170" s="20">
        <v>536.33000000000004</v>
      </c>
      <c r="Y170" s="20" t="s">
        <v>192</v>
      </c>
      <c r="Z170" s="20">
        <v>331</v>
      </c>
      <c r="AA170" s="20">
        <v>548</v>
      </c>
      <c r="AB170" s="20">
        <v>330</v>
      </c>
      <c r="AC170" s="20" t="s">
        <v>192</v>
      </c>
      <c r="AD170" s="20" t="s">
        <v>192</v>
      </c>
      <c r="AE170" s="20">
        <v>64.466196250950006</v>
      </c>
      <c r="AF170" s="20">
        <v>122.43</v>
      </c>
      <c r="AG170" s="20">
        <v>113.32</v>
      </c>
      <c r="AH170" s="20">
        <v>377.7</v>
      </c>
      <c r="AI170" s="20" t="s">
        <v>192</v>
      </c>
      <c r="AJ170" s="20" t="s">
        <v>192</v>
      </c>
      <c r="AK170" s="20" t="s">
        <v>192</v>
      </c>
      <c r="AL170" s="20" t="s">
        <v>192</v>
      </c>
      <c r="AM170" s="20">
        <v>192.54</v>
      </c>
      <c r="AN170" s="20" t="s">
        <v>192</v>
      </c>
      <c r="AO170" s="20">
        <v>0.14599999999999999</v>
      </c>
      <c r="AP170" s="20">
        <v>0.154</v>
      </c>
      <c r="AQ170" s="20">
        <v>2.4590000000000001</v>
      </c>
      <c r="AR170" s="20">
        <v>0.53809543567999996</v>
      </c>
      <c r="AS170" s="20">
        <v>1.4748000000000001</v>
      </c>
      <c r="AT170" s="20">
        <v>5.0044874000000004</v>
      </c>
      <c r="AU170" s="20">
        <v>0.14859138799999999</v>
      </c>
      <c r="AV170" s="20">
        <v>0.23699665</v>
      </c>
      <c r="AW170" s="20">
        <v>0.19769999999999999</v>
      </c>
      <c r="AX170" s="20">
        <v>1150.06</v>
      </c>
      <c r="AY170" s="20">
        <v>133.47</v>
      </c>
      <c r="AZ170" s="20">
        <v>63.55</v>
      </c>
      <c r="BA170" s="20" t="s">
        <v>192</v>
      </c>
      <c r="BB170" s="20">
        <v>216.29054293146001</v>
      </c>
      <c r="BC170" s="20" t="s">
        <v>192</v>
      </c>
      <c r="BD170" s="20">
        <v>1.6719999999999999</v>
      </c>
      <c r="BE170" s="20" t="s">
        <v>192</v>
      </c>
      <c r="BF170" s="20">
        <v>0.82410000000000005</v>
      </c>
      <c r="BG170" s="20">
        <v>13.75</v>
      </c>
      <c r="BH170" s="20">
        <v>132.5</v>
      </c>
      <c r="BI170" s="20">
        <v>115</v>
      </c>
      <c r="BJ170" s="20">
        <v>64.75</v>
      </c>
      <c r="BK170" s="20">
        <v>42.5</v>
      </c>
      <c r="BL170" s="20">
        <v>619.49829101563</v>
      </c>
      <c r="BM170" s="20">
        <v>10.33</v>
      </c>
      <c r="BN170" s="20">
        <v>2123</v>
      </c>
      <c r="BO170" s="20">
        <v>447.5</v>
      </c>
      <c r="BP170" s="20">
        <v>5004.5</v>
      </c>
      <c r="BQ170" s="20">
        <v>3373.1</v>
      </c>
      <c r="BR170" s="20">
        <v>914</v>
      </c>
      <c r="BS170" s="20">
        <v>106.76</v>
      </c>
      <c r="BT170" s="20">
        <v>152.5</v>
      </c>
      <c r="BU170" s="20">
        <v>2.6364999999999998</v>
      </c>
    </row>
    <row r="171" spans="1:73" x14ac:dyDescent="0.4">
      <c r="A171" s="16" t="s">
        <v>357</v>
      </c>
      <c r="B171" s="16">
        <f t="shared" si="2"/>
        <v>1973</v>
      </c>
      <c r="C171" s="17">
        <v>2.7</v>
      </c>
      <c r="D171" s="17">
        <v>2.7</v>
      </c>
      <c r="E171" s="17">
        <v>2.7</v>
      </c>
      <c r="F171" s="17" t="s">
        <v>192</v>
      </c>
      <c r="G171" s="17">
        <v>11.48</v>
      </c>
      <c r="H171" s="17" t="s">
        <v>192</v>
      </c>
      <c r="I171" s="17">
        <v>0.21</v>
      </c>
      <c r="J171" s="17">
        <v>0.69350672431000004</v>
      </c>
      <c r="K171" s="17" t="s">
        <v>192</v>
      </c>
      <c r="L171" s="17" t="s">
        <v>192</v>
      </c>
      <c r="M171" s="17">
        <v>1.131</v>
      </c>
      <c r="N171" s="17">
        <v>1.3271999999999999</v>
      </c>
      <c r="O171" s="17">
        <v>1.1044890000000001</v>
      </c>
      <c r="P171" s="17">
        <v>0.81</v>
      </c>
      <c r="Q171" s="17">
        <v>0.7370892</v>
      </c>
      <c r="R171" s="17">
        <v>0.84370089999999998</v>
      </c>
      <c r="S171" s="17">
        <v>0.84927540000000001</v>
      </c>
      <c r="T171" s="17">
        <v>550</v>
      </c>
      <c r="U171" s="17" t="s">
        <v>192</v>
      </c>
      <c r="V171" s="17" t="s">
        <v>192</v>
      </c>
      <c r="W171" s="17">
        <v>533.73</v>
      </c>
      <c r="X171" s="17">
        <v>424.13</v>
      </c>
      <c r="Y171" s="17" t="s">
        <v>192</v>
      </c>
      <c r="Z171" s="17">
        <v>266</v>
      </c>
      <c r="AA171" s="17">
        <v>508</v>
      </c>
      <c r="AB171" s="17">
        <v>218</v>
      </c>
      <c r="AC171" s="17" t="s">
        <v>192</v>
      </c>
      <c r="AD171" s="17" t="s">
        <v>192</v>
      </c>
      <c r="AE171" s="17">
        <v>61.216465074749998</v>
      </c>
      <c r="AF171" s="17">
        <v>107.08</v>
      </c>
      <c r="AG171" s="17">
        <v>105.82</v>
      </c>
      <c r="AH171" s="17">
        <v>377.7</v>
      </c>
      <c r="AI171" s="17" t="s">
        <v>192</v>
      </c>
      <c r="AJ171" s="17" t="s">
        <v>192</v>
      </c>
      <c r="AK171" s="17" t="s">
        <v>192</v>
      </c>
      <c r="AL171" s="17" t="s">
        <v>192</v>
      </c>
      <c r="AM171" s="17">
        <v>189.6</v>
      </c>
      <c r="AN171" s="17" t="s">
        <v>192</v>
      </c>
      <c r="AO171" s="17">
        <v>0.14199999999999999</v>
      </c>
      <c r="AP171" s="17">
        <v>0.154</v>
      </c>
      <c r="AQ171" s="17">
        <v>2.2624</v>
      </c>
      <c r="AR171" s="17">
        <v>0.53248726374999999</v>
      </c>
      <c r="AS171" s="17">
        <v>1.5645</v>
      </c>
      <c r="AT171" s="17">
        <v>5.0044874000000004</v>
      </c>
      <c r="AU171" s="17">
        <v>0.14528445800000001</v>
      </c>
      <c r="AV171" s="17">
        <v>0.24184681399999999</v>
      </c>
      <c r="AW171" s="17">
        <v>0.19769999999999999</v>
      </c>
      <c r="AX171" s="17">
        <v>1179.2</v>
      </c>
      <c r="AY171" s="17">
        <v>133.47</v>
      </c>
      <c r="AZ171" s="17">
        <v>70.27</v>
      </c>
      <c r="BA171" s="17" t="s">
        <v>192</v>
      </c>
      <c r="BB171" s="17">
        <v>228.35520024168</v>
      </c>
      <c r="BC171" s="17" t="s">
        <v>192</v>
      </c>
      <c r="BD171" s="17">
        <v>1.9112</v>
      </c>
      <c r="BE171" s="17" t="s">
        <v>192</v>
      </c>
      <c r="BF171" s="17">
        <v>0.73409999999999997</v>
      </c>
      <c r="BG171" s="17">
        <v>13.75</v>
      </c>
      <c r="BH171" s="17">
        <v>132.5</v>
      </c>
      <c r="BI171" s="17">
        <v>115</v>
      </c>
      <c r="BJ171" s="17">
        <v>64.75</v>
      </c>
      <c r="BK171" s="17">
        <v>42.5</v>
      </c>
      <c r="BL171" s="17">
        <v>604.06591796875</v>
      </c>
      <c r="BM171" s="17">
        <v>10.33</v>
      </c>
      <c r="BN171" s="17">
        <v>1936.1</v>
      </c>
      <c r="BO171" s="17">
        <v>444.7</v>
      </c>
      <c r="BP171" s="17">
        <v>5011.1000000000004</v>
      </c>
      <c r="BQ171" s="17">
        <v>3373.1</v>
      </c>
      <c r="BR171" s="17">
        <v>976</v>
      </c>
      <c r="BS171" s="17">
        <v>102.97</v>
      </c>
      <c r="BT171" s="17">
        <v>155.24</v>
      </c>
      <c r="BU171" s="17">
        <v>2.6751</v>
      </c>
    </row>
    <row r="172" spans="1:73" x14ac:dyDescent="0.4">
      <c r="A172" s="18" t="s">
        <v>358</v>
      </c>
      <c r="B172" s="16">
        <f t="shared" si="2"/>
        <v>1973</v>
      </c>
      <c r="C172" s="20">
        <v>4.0999999999999996</v>
      </c>
      <c r="D172" s="20">
        <v>4.0999999999999996</v>
      </c>
      <c r="E172" s="20">
        <v>4.0999999999999996</v>
      </c>
      <c r="F172" s="20" t="s">
        <v>192</v>
      </c>
      <c r="G172" s="20">
        <v>11.48</v>
      </c>
      <c r="H172" s="20" t="s">
        <v>192</v>
      </c>
      <c r="I172" s="20">
        <v>0.21</v>
      </c>
      <c r="J172" s="20">
        <v>0.69350672431000004</v>
      </c>
      <c r="K172" s="20" t="s">
        <v>192</v>
      </c>
      <c r="L172" s="20" t="s">
        <v>192</v>
      </c>
      <c r="M172" s="20">
        <v>1.131</v>
      </c>
      <c r="N172" s="20">
        <v>1.3778999999999999</v>
      </c>
      <c r="O172" s="20">
        <v>1.1463760000000001</v>
      </c>
      <c r="P172" s="20">
        <v>0.79049999999999998</v>
      </c>
      <c r="Q172" s="20">
        <v>0.66965669999999999</v>
      </c>
      <c r="R172" s="20">
        <v>0.85254649999999998</v>
      </c>
      <c r="S172" s="20">
        <v>0.84927540000000001</v>
      </c>
      <c r="T172" s="20">
        <v>617</v>
      </c>
      <c r="U172" s="20" t="s">
        <v>192</v>
      </c>
      <c r="V172" s="20" t="s">
        <v>192</v>
      </c>
      <c r="W172" s="20">
        <v>560.67999999999995</v>
      </c>
      <c r="X172" s="20">
        <v>434.92</v>
      </c>
      <c r="Y172" s="20" t="s">
        <v>192</v>
      </c>
      <c r="Z172" s="20">
        <v>245</v>
      </c>
      <c r="AA172" s="20">
        <v>531</v>
      </c>
      <c r="AB172" s="20">
        <v>207</v>
      </c>
      <c r="AC172" s="20" t="s">
        <v>192</v>
      </c>
      <c r="AD172" s="20" t="s">
        <v>192</v>
      </c>
      <c r="AE172" s="20">
        <v>60.081170373920003</v>
      </c>
      <c r="AF172" s="20">
        <v>106.39</v>
      </c>
      <c r="AG172" s="20">
        <v>109.24</v>
      </c>
      <c r="AH172" s="20">
        <v>337.7</v>
      </c>
      <c r="AI172" s="20" t="s">
        <v>192</v>
      </c>
      <c r="AJ172" s="20" t="s">
        <v>192</v>
      </c>
      <c r="AK172" s="20" t="s">
        <v>192</v>
      </c>
      <c r="AL172" s="20" t="s">
        <v>192</v>
      </c>
      <c r="AM172" s="20">
        <v>182.25</v>
      </c>
      <c r="AN172" s="20" t="s">
        <v>192</v>
      </c>
      <c r="AO172" s="20">
        <v>0.14799999999999999</v>
      </c>
      <c r="AP172" s="20">
        <v>0.154</v>
      </c>
      <c r="AQ172" s="20">
        <v>2.1839</v>
      </c>
      <c r="AR172" s="20">
        <v>0.53517399087999995</v>
      </c>
      <c r="AS172" s="20">
        <v>1.5986</v>
      </c>
      <c r="AT172" s="20">
        <v>5.0044874000000004</v>
      </c>
      <c r="AU172" s="20">
        <v>0.14550492000000001</v>
      </c>
      <c r="AV172" s="20">
        <v>0.24581512999999999</v>
      </c>
      <c r="AW172" s="20">
        <v>0.20960000000000001</v>
      </c>
      <c r="AX172" s="20">
        <v>1202.69</v>
      </c>
      <c r="AY172" s="20">
        <v>133.47</v>
      </c>
      <c r="AZ172" s="20">
        <v>78</v>
      </c>
      <c r="BA172" s="20" t="s">
        <v>192</v>
      </c>
      <c r="BB172" s="20">
        <v>241.59404019581001</v>
      </c>
      <c r="BC172" s="20" t="s">
        <v>192</v>
      </c>
      <c r="BD172" s="20">
        <v>1.9252</v>
      </c>
      <c r="BE172" s="20" t="s">
        <v>192</v>
      </c>
      <c r="BF172" s="20">
        <v>0.7097</v>
      </c>
      <c r="BG172" s="20">
        <v>13.75</v>
      </c>
      <c r="BH172" s="20">
        <v>132.5</v>
      </c>
      <c r="BI172" s="20">
        <v>115</v>
      </c>
      <c r="BJ172" s="20">
        <v>64.75</v>
      </c>
      <c r="BK172" s="20">
        <v>42.5</v>
      </c>
      <c r="BL172" s="20">
        <v>621.70288085938</v>
      </c>
      <c r="BM172" s="20">
        <v>10.33</v>
      </c>
      <c r="BN172" s="20">
        <v>2065.3000000000002</v>
      </c>
      <c r="BO172" s="20">
        <v>471.6</v>
      </c>
      <c r="BP172" s="20">
        <v>5359.4</v>
      </c>
      <c r="BQ172" s="20">
        <v>3373.1</v>
      </c>
      <c r="BR172" s="20">
        <v>1163</v>
      </c>
      <c r="BS172" s="20">
        <v>100.08</v>
      </c>
      <c r="BT172" s="20">
        <v>160.5</v>
      </c>
      <c r="BU172" s="20">
        <v>2.8856000000000002</v>
      </c>
    </row>
    <row r="173" spans="1:73" x14ac:dyDescent="0.4">
      <c r="A173" s="16" t="s">
        <v>359</v>
      </c>
      <c r="B173" s="16">
        <f t="shared" si="2"/>
        <v>1973</v>
      </c>
      <c r="C173" s="17">
        <v>4.0999999999999996</v>
      </c>
      <c r="D173" s="17">
        <v>4.0999999999999996</v>
      </c>
      <c r="E173" s="17">
        <v>4.0999999999999996</v>
      </c>
      <c r="F173" s="17" t="s">
        <v>192</v>
      </c>
      <c r="G173" s="17">
        <v>11.48</v>
      </c>
      <c r="H173" s="17" t="s">
        <v>192</v>
      </c>
      <c r="I173" s="17">
        <v>0.21</v>
      </c>
      <c r="J173" s="17">
        <v>0.69350672431000004</v>
      </c>
      <c r="K173" s="17" t="s">
        <v>192</v>
      </c>
      <c r="L173" s="17" t="s">
        <v>192</v>
      </c>
      <c r="M173" s="17">
        <v>1.131</v>
      </c>
      <c r="N173" s="17">
        <v>1.3931</v>
      </c>
      <c r="O173" s="17">
        <v>1.1684220000000001</v>
      </c>
      <c r="P173" s="17">
        <v>0.75739999999999996</v>
      </c>
      <c r="Q173" s="17">
        <v>0.63024570000000002</v>
      </c>
      <c r="R173" s="17">
        <v>0.79253980000000002</v>
      </c>
      <c r="S173" s="17">
        <v>0.84927540000000001</v>
      </c>
      <c r="T173" s="17">
        <v>718</v>
      </c>
      <c r="U173" s="17" t="s">
        <v>192</v>
      </c>
      <c r="V173" s="17" t="s">
        <v>192</v>
      </c>
      <c r="W173" s="17">
        <v>617.23</v>
      </c>
      <c r="X173" s="17">
        <v>429.29</v>
      </c>
      <c r="Y173" s="17" t="s">
        <v>192</v>
      </c>
      <c r="Z173" s="17">
        <v>239</v>
      </c>
      <c r="AA173" s="17">
        <v>490</v>
      </c>
      <c r="AB173" s="17">
        <v>223</v>
      </c>
      <c r="AC173" s="17" t="s">
        <v>192</v>
      </c>
      <c r="AD173" s="17" t="s">
        <v>192</v>
      </c>
      <c r="AE173" s="17">
        <v>60.412720288540001</v>
      </c>
      <c r="AF173" s="17">
        <v>107.87</v>
      </c>
      <c r="AG173" s="17">
        <v>106.7</v>
      </c>
      <c r="AH173" s="17">
        <v>475.9</v>
      </c>
      <c r="AI173" s="17" t="s">
        <v>192</v>
      </c>
      <c r="AJ173" s="17" t="s">
        <v>192</v>
      </c>
      <c r="AK173" s="17" t="s">
        <v>192</v>
      </c>
      <c r="AL173" s="17" t="s">
        <v>192</v>
      </c>
      <c r="AM173" s="17">
        <v>181.88</v>
      </c>
      <c r="AN173" s="17" t="s">
        <v>192</v>
      </c>
      <c r="AO173" s="17">
        <v>0.13900000000000001</v>
      </c>
      <c r="AP173" s="17">
        <v>0.154</v>
      </c>
      <c r="AQ173" s="17">
        <v>2.1429</v>
      </c>
      <c r="AR173" s="17">
        <v>0.54078451437999997</v>
      </c>
      <c r="AS173" s="17">
        <v>1.6149</v>
      </c>
      <c r="AT173" s="17">
        <v>5.0044874000000004</v>
      </c>
      <c r="AU173" s="17">
        <v>0.14330029999999999</v>
      </c>
      <c r="AV173" s="17">
        <v>0.24471282</v>
      </c>
      <c r="AW173" s="17">
        <v>0.2235</v>
      </c>
      <c r="AX173" s="17">
        <v>1222.18</v>
      </c>
      <c r="AY173" s="17">
        <v>133.47</v>
      </c>
      <c r="AZ173" s="17">
        <v>77.03</v>
      </c>
      <c r="BA173" s="17" t="s">
        <v>192</v>
      </c>
      <c r="BB173" s="17">
        <v>239.96697452255</v>
      </c>
      <c r="BC173" s="17" t="s">
        <v>192</v>
      </c>
      <c r="BD173" s="17">
        <v>1.7527999999999999</v>
      </c>
      <c r="BE173" s="17" t="s">
        <v>192</v>
      </c>
      <c r="BF173" s="17">
        <v>0.79810000000000003</v>
      </c>
      <c r="BG173" s="17">
        <v>13.75</v>
      </c>
      <c r="BH173" s="17">
        <v>132.5</v>
      </c>
      <c r="BI173" s="17">
        <v>115</v>
      </c>
      <c r="BJ173" s="17">
        <v>64.75</v>
      </c>
      <c r="BK173" s="17">
        <v>42.5</v>
      </c>
      <c r="BL173" s="17">
        <v>650.36279296875</v>
      </c>
      <c r="BM173" s="17">
        <v>10.33</v>
      </c>
      <c r="BN173" s="17">
        <v>2273</v>
      </c>
      <c r="BO173" s="17">
        <v>490</v>
      </c>
      <c r="BP173" s="17">
        <v>5573.3</v>
      </c>
      <c r="BQ173" s="17">
        <v>3373.1</v>
      </c>
      <c r="BR173" s="17">
        <v>1625</v>
      </c>
      <c r="BS173" s="17">
        <v>94.92</v>
      </c>
      <c r="BT173" s="17">
        <v>160.5</v>
      </c>
      <c r="BU173" s="17">
        <v>2.8599000000000001</v>
      </c>
    </row>
    <row r="174" spans="1:73" x14ac:dyDescent="0.4">
      <c r="A174" s="18" t="s">
        <v>360</v>
      </c>
      <c r="B174" s="16">
        <f t="shared" si="2"/>
        <v>1973</v>
      </c>
      <c r="C174" s="20">
        <v>4.0999999999999996</v>
      </c>
      <c r="D174" s="20">
        <v>4.0999999999999996</v>
      </c>
      <c r="E174" s="20">
        <v>4.0999999999999996</v>
      </c>
      <c r="F174" s="20" t="s">
        <v>192</v>
      </c>
      <c r="G174" s="20">
        <v>11.48</v>
      </c>
      <c r="H174" s="20" t="s">
        <v>192</v>
      </c>
      <c r="I174" s="20">
        <v>0.21</v>
      </c>
      <c r="J174" s="20">
        <v>0.69350672431000004</v>
      </c>
      <c r="K174" s="20" t="s">
        <v>192</v>
      </c>
      <c r="L174" s="20" t="s">
        <v>192</v>
      </c>
      <c r="M174" s="20">
        <v>1.131</v>
      </c>
      <c r="N174" s="20">
        <v>1.4235</v>
      </c>
      <c r="O174" s="20">
        <v>1.1904669999999999</v>
      </c>
      <c r="P174" s="20">
        <v>0.74229999999999996</v>
      </c>
      <c r="Q174" s="20">
        <v>0.64535410000000004</v>
      </c>
      <c r="R174" s="20">
        <v>0.73233740000000003</v>
      </c>
      <c r="S174" s="20">
        <v>0.84927540000000001</v>
      </c>
      <c r="T174" s="20">
        <v>1068</v>
      </c>
      <c r="U174" s="20" t="s">
        <v>192</v>
      </c>
      <c r="V174" s="20" t="s">
        <v>192</v>
      </c>
      <c r="W174" s="20">
        <v>789.7</v>
      </c>
      <c r="X174" s="20">
        <v>496.71</v>
      </c>
      <c r="Y174" s="20" t="s">
        <v>192</v>
      </c>
      <c r="Z174" s="20">
        <v>254</v>
      </c>
      <c r="AA174" s="20">
        <v>603</v>
      </c>
      <c r="AB174" s="20">
        <v>243</v>
      </c>
      <c r="AC174" s="20" t="s">
        <v>192</v>
      </c>
      <c r="AD174" s="20" t="s">
        <v>192</v>
      </c>
      <c r="AE174" s="20">
        <v>64.080791319460005</v>
      </c>
      <c r="AF174" s="20">
        <v>112.59</v>
      </c>
      <c r="AG174" s="20">
        <v>109.57</v>
      </c>
      <c r="AH174" s="20">
        <v>495.54</v>
      </c>
      <c r="AI174" s="20" t="s">
        <v>192</v>
      </c>
      <c r="AJ174" s="20" t="s">
        <v>192</v>
      </c>
      <c r="AK174" s="20" t="s">
        <v>192</v>
      </c>
      <c r="AL174" s="20" t="s">
        <v>192</v>
      </c>
      <c r="AM174" s="20">
        <v>199.52</v>
      </c>
      <c r="AN174" s="20" t="s">
        <v>192</v>
      </c>
      <c r="AO174" s="20">
        <v>0.129</v>
      </c>
      <c r="AP174" s="20">
        <v>0.22</v>
      </c>
      <c r="AQ174" s="20">
        <v>2.0693000000000001</v>
      </c>
      <c r="AR174" s="20">
        <v>0.54672108039</v>
      </c>
      <c r="AS174" s="20">
        <v>1.6195999999999999</v>
      </c>
      <c r="AT174" s="20">
        <v>5.0044874000000004</v>
      </c>
      <c r="AU174" s="20">
        <v>0.13911152199999999</v>
      </c>
      <c r="AV174" s="20">
        <v>0.250003908</v>
      </c>
      <c r="AW174" s="20">
        <v>0.26119999999999999</v>
      </c>
      <c r="AX174" s="20">
        <v>1247.9000000000001</v>
      </c>
      <c r="AY174" s="20">
        <v>133.47</v>
      </c>
      <c r="AZ174" s="20">
        <v>96.43</v>
      </c>
      <c r="BA174" s="20" t="s">
        <v>192</v>
      </c>
      <c r="BB174" s="20">
        <v>270.91290996890001</v>
      </c>
      <c r="BC174" s="20" t="s">
        <v>192</v>
      </c>
      <c r="BD174" s="20">
        <v>1.8159000000000001</v>
      </c>
      <c r="BE174" s="20" t="s">
        <v>192</v>
      </c>
      <c r="BF174" s="20">
        <v>1.0075000000000001</v>
      </c>
      <c r="BG174" s="20">
        <v>13.75</v>
      </c>
      <c r="BH174" s="20">
        <v>132.5</v>
      </c>
      <c r="BI174" s="20">
        <v>115</v>
      </c>
      <c r="BJ174" s="20">
        <v>64.75</v>
      </c>
      <c r="BK174" s="20">
        <v>42.5</v>
      </c>
      <c r="BL174" s="20">
        <v>632.72583007813</v>
      </c>
      <c r="BM174" s="20">
        <v>10.33</v>
      </c>
      <c r="BN174" s="20">
        <v>2244.3000000000002</v>
      </c>
      <c r="BO174" s="20">
        <v>593.5</v>
      </c>
      <c r="BP174" s="20">
        <v>6461.7</v>
      </c>
      <c r="BQ174" s="20">
        <v>3373.1</v>
      </c>
      <c r="BR174" s="20">
        <v>1623</v>
      </c>
      <c r="BS174" s="20">
        <v>106.72</v>
      </c>
      <c r="BT174" s="20">
        <v>160.5</v>
      </c>
      <c r="BU174" s="20">
        <v>3.1366999999999998</v>
      </c>
    </row>
    <row r="175" spans="1:73" x14ac:dyDescent="0.4">
      <c r="A175" s="16" t="s">
        <v>361</v>
      </c>
      <c r="B175" s="16">
        <f t="shared" si="2"/>
        <v>1974</v>
      </c>
      <c r="C175" s="17">
        <v>13</v>
      </c>
      <c r="D175" s="17">
        <v>13</v>
      </c>
      <c r="E175" s="17">
        <v>13</v>
      </c>
      <c r="F175" s="17" t="s">
        <v>192</v>
      </c>
      <c r="G175" s="17">
        <v>16.89</v>
      </c>
      <c r="H175" s="17" t="s">
        <v>192</v>
      </c>
      <c r="I175" s="17">
        <v>0.28999999999999998</v>
      </c>
      <c r="J175" s="17">
        <v>1.73</v>
      </c>
      <c r="K175" s="17" t="s">
        <v>192</v>
      </c>
      <c r="L175" s="17" t="s">
        <v>192</v>
      </c>
      <c r="M175" s="17">
        <v>1.5609999999999999</v>
      </c>
      <c r="N175" s="17">
        <v>1.5304</v>
      </c>
      <c r="O175" s="17">
        <v>1.2266220000000001</v>
      </c>
      <c r="P175" s="17">
        <v>0.84130000000000005</v>
      </c>
      <c r="Q175" s="17">
        <v>0.67642749999999996</v>
      </c>
      <c r="R175" s="17">
        <v>0.71053540000000004</v>
      </c>
      <c r="S175" s="17">
        <v>1.1368</v>
      </c>
      <c r="T175" s="17">
        <v>1191</v>
      </c>
      <c r="U175" s="17" t="s">
        <v>192</v>
      </c>
      <c r="V175" s="17" t="s">
        <v>192</v>
      </c>
      <c r="W175" s="17">
        <v>958.77</v>
      </c>
      <c r="X175" s="17">
        <v>578.77</v>
      </c>
      <c r="Y175" s="17" t="s">
        <v>192</v>
      </c>
      <c r="Z175" s="17">
        <v>261</v>
      </c>
      <c r="AA175" s="17">
        <v>665</v>
      </c>
      <c r="AB175" s="17">
        <v>221</v>
      </c>
      <c r="AC175" s="17" t="s">
        <v>192</v>
      </c>
      <c r="AD175" s="17" t="s">
        <v>192</v>
      </c>
      <c r="AE175" s="17">
        <v>66.147272088890006</v>
      </c>
      <c r="AF175" s="17">
        <v>112.28</v>
      </c>
      <c r="AG175" s="17">
        <v>115.79</v>
      </c>
      <c r="AH175" s="17">
        <v>512.23</v>
      </c>
      <c r="AI175" s="17" t="s">
        <v>192</v>
      </c>
      <c r="AJ175" s="17" t="s">
        <v>192</v>
      </c>
      <c r="AK175" s="17" t="s">
        <v>192</v>
      </c>
      <c r="AL175" s="17" t="s">
        <v>192</v>
      </c>
      <c r="AM175" s="17">
        <v>213.48</v>
      </c>
      <c r="AN175" s="17" t="s">
        <v>192</v>
      </c>
      <c r="AO175" s="17">
        <v>0.16908999999999999</v>
      </c>
      <c r="AP175" s="17">
        <v>0.13950000000000001</v>
      </c>
      <c r="AQ175" s="17">
        <v>2.0371000000000001</v>
      </c>
      <c r="AR175" s="17">
        <v>0.54846764849999996</v>
      </c>
      <c r="AS175" s="17">
        <v>1.6008</v>
      </c>
      <c r="AT175" s="17">
        <v>4.6517482000000001</v>
      </c>
      <c r="AU175" s="17">
        <v>0.18188114999999999</v>
      </c>
      <c r="AV175" s="17">
        <v>0.27844350600000001</v>
      </c>
      <c r="AW175" s="17">
        <v>0.3342</v>
      </c>
      <c r="AX175" s="17">
        <v>1280.6300000000001</v>
      </c>
      <c r="AY175" s="17">
        <v>120.43</v>
      </c>
      <c r="AZ175" s="17">
        <v>95.43</v>
      </c>
      <c r="BA175" s="17" t="s">
        <v>192</v>
      </c>
      <c r="BB175" s="17">
        <v>269.39218328268998</v>
      </c>
      <c r="BC175" s="17" t="s">
        <v>192</v>
      </c>
      <c r="BD175" s="17">
        <v>1.9886999999999999</v>
      </c>
      <c r="BE175" s="17" t="s">
        <v>192</v>
      </c>
      <c r="BF175" s="17">
        <v>1.0803</v>
      </c>
      <c r="BG175" s="17">
        <v>42</v>
      </c>
      <c r="BH175" s="17">
        <v>215</v>
      </c>
      <c r="BI175" s="17">
        <v>180</v>
      </c>
      <c r="BJ175" s="17">
        <v>285.75</v>
      </c>
      <c r="BK175" s="17">
        <v>53</v>
      </c>
      <c r="BL175" s="17">
        <v>604.06591796875</v>
      </c>
      <c r="BM175" s="17">
        <v>13.38</v>
      </c>
      <c r="BN175" s="17">
        <v>2032.4</v>
      </c>
      <c r="BO175" s="17">
        <v>565.70000000000005</v>
      </c>
      <c r="BP175" s="17">
        <v>6503.6</v>
      </c>
      <c r="BQ175" s="17">
        <v>3571.5</v>
      </c>
      <c r="BR175" s="17">
        <v>1330</v>
      </c>
      <c r="BS175" s="17">
        <v>129.19</v>
      </c>
      <c r="BT175" s="17">
        <v>162.68</v>
      </c>
      <c r="BU175" s="17">
        <v>3.6369500000000001</v>
      </c>
    </row>
    <row r="176" spans="1:73" x14ac:dyDescent="0.4">
      <c r="A176" s="18" t="s">
        <v>362</v>
      </c>
      <c r="B176" s="16">
        <f t="shared" si="2"/>
        <v>1974</v>
      </c>
      <c r="C176" s="20">
        <v>13</v>
      </c>
      <c r="D176" s="20">
        <v>13</v>
      </c>
      <c r="E176" s="20">
        <v>13</v>
      </c>
      <c r="F176" s="20" t="s">
        <v>192</v>
      </c>
      <c r="G176" s="20">
        <v>16.89</v>
      </c>
      <c r="H176" s="20" t="s">
        <v>192</v>
      </c>
      <c r="I176" s="20">
        <v>0.28999999999999998</v>
      </c>
      <c r="J176" s="20">
        <v>1.73</v>
      </c>
      <c r="K176" s="20" t="s">
        <v>192</v>
      </c>
      <c r="L176" s="20" t="s">
        <v>192</v>
      </c>
      <c r="M176" s="20">
        <v>1.5609999999999999</v>
      </c>
      <c r="N176" s="20">
        <v>1.6466000000000001</v>
      </c>
      <c r="O176" s="20">
        <v>1.334867</v>
      </c>
      <c r="P176" s="20">
        <v>0.87470000000000003</v>
      </c>
      <c r="Q176" s="20">
        <v>0.69211719999999999</v>
      </c>
      <c r="R176" s="20">
        <v>0.79520239999999998</v>
      </c>
      <c r="S176" s="20">
        <v>1.1368</v>
      </c>
      <c r="T176" s="20">
        <v>1160</v>
      </c>
      <c r="U176" s="20" t="s">
        <v>192</v>
      </c>
      <c r="V176" s="20" t="s">
        <v>192</v>
      </c>
      <c r="W176" s="20">
        <v>1093.4000000000001</v>
      </c>
      <c r="X176" s="20">
        <v>667.24</v>
      </c>
      <c r="Y176" s="20" t="s">
        <v>192</v>
      </c>
      <c r="Z176" s="20">
        <v>271</v>
      </c>
      <c r="AA176" s="20">
        <v>780</v>
      </c>
      <c r="AB176" s="20">
        <v>203</v>
      </c>
      <c r="AC176" s="20" t="s">
        <v>192</v>
      </c>
      <c r="AD176" s="20" t="s">
        <v>192</v>
      </c>
      <c r="AE176" s="20">
        <v>70.943976089109995</v>
      </c>
      <c r="AF176" s="20">
        <v>131.1</v>
      </c>
      <c r="AG176" s="20">
        <v>121.31</v>
      </c>
      <c r="AH176" s="20">
        <v>539.73</v>
      </c>
      <c r="AI176" s="20" t="s">
        <v>192</v>
      </c>
      <c r="AJ176" s="20" t="s">
        <v>192</v>
      </c>
      <c r="AK176" s="20" t="s">
        <v>192</v>
      </c>
      <c r="AL176" s="20" t="s">
        <v>192</v>
      </c>
      <c r="AM176" s="20">
        <v>220.46</v>
      </c>
      <c r="AN176" s="20" t="s">
        <v>192</v>
      </c>
      <c r="AO176" s="20">
        <v>0.1618</v>
      </c>
      <c r="AP176" s="20">
        <v>0.16750000000000001</v>
      </c>
      <c r="AQ176" s="20">
        <v>1.9825999999999999</v>
      </c>
      <c r="AR176" s="20">
        <v>0.54914694708</v>
      </c>
      <c r="AS176" s="20">
        <v>1.4649000000000001</v>
      </c>
      <c r="AT176" s="20">
        <v>4.6517482000000001</v>
      </c>
      <c r="AU176" s="20">
        <v>0.186069928</v>
      </c>
      <c r="AV176" s="20">
        <v>0.376769558</v>
      </c>
      <c r="AW176" s="20">
        <v>0.46500000000000002</v>
      </c>
      <c r="AX176" s="20">
        <v>1310.72</v>
      </c>
      <c r="AY176" s="20">
        <v>120.43</v>
      </c>
      <c r="AZ176" s="20">
        <v>97.86</v>
      </c>
      <c r="BA176" s="20" t="s">
        <v>192</v>
      </c>
      <c r="BB176" s="20">
        <v>273.07500188848002</v>
      </c>
      <c r="BC176" s="20" t="s">
        <v>192</v>
      </c>
      <c r="BD176" s="20">
        <v>1.8436999999999999</v>
      </c>
      <c r="BE176" s="20" t="s">
        <v>192</v>
      </c>
      <c r="BF176" s="20">
        <v>0.97889999999999999</v>
      </c>
      <c r="BG176" s="20">
        <v>42</v>
      </c>
      <c r="BH176" s="20">
        <v>232.5</v>
      </c>
      <c r="BI176" s="20">
        <v>220</v>
      </c>
      <c r="BJ176" s="20">
        <v>285.75</v>
      </c>
      <c r="BK176" s="20">
        <v>55</v>
      </c>
      <c r="BL176" s="20">
        <v>619.49829101563</v>
      </c>
      <c r="BM176" s="20">
        <v>13.38</v>
      </c>
      <c r="BN176" s="20">
        <v>2291.6999999999998</v>
      </c>
      <c r="BO176" s="20">
        <v>649.20000000000005</v>
      </c>
      <c r="BP176" s="20">
        <v>7418.5</v>
      </c>
      <c r="BQ176" s="20">
        <v>3571.5</v>
      </c>
      <c r="BR176" s="20">
        <v>1516</v>
      </c>
      <c r="BS176" s="20">
        <v>150.13</v>
      </c>
      <c r="BT176" s="20">
        <v>172.5</v>
      </c>
      <c r="BU176" s="20">
        <v>5.3589500000000001</v>
      </c>
    </row>
    <row r="177" spans="1:73" x14ac:dyDescent="0.4">
      <c r="A177" s="16" t="s">
        <v>363</v>
      </c>
      <c r="B177" s="16">
        <f t="shared" si="2"/>
        <v>1974</v>
      </c>
      <c r="C177" s="17">
        <v>13</v>
      </c>
      <c r="D177" s="17">
        <v>13</v>
      </c>
      <c r="E177" s="17">
        <v>13</v>
      </c>
      <c r="F177" s="17" t="s">
        <v>192</v>
      </c>
      <c r="G177" s="17">
        <v>16.89</v>
      </c>
      <c r="H177" s="17" t="s">
        <v>192</v>
      </c>
      <c r="I177" s="17">
        <v>0.28999999999999998</v>
      </c>
      <c r="J177" s="17">
        <v>1.73</v>
      </c>
      <c r="K177" s="17" t="s">
        <v>192</v>
      </c>
      <c r="L177" s="17" t="s">
        <v>192</v>
      </c>
      <c r="M177" s="17">
        <v>1.5609999999999999</v>
      </c>
      <c r="N177" s="17">
        <v>1.5753999999999999</v>
      </c>
      <c r="O177" s="17">
        <v>1.382706</v>
      </c>
      <c r="P177" s="17">
        <v>0.94350000000000001</v>
      </c>
      <c r="Q177" s="17">
        <v>0.86261030000000005</v>
      </c>
      <c r="R177" s="17">
        <v>0.8311096</v>
      </c>
      <c r="S177" s="17">
        <v>1.1368</v>
      </c>
      <c r="T177" s="17">
        <v>1266</v>
      </c>
      <c r="U177" s="17" t="s">
        <v>192</v>
      </c>
      <c r="V177" s="17" t="s">
        <v>192</v>
      </c>
      <c r="W177" s="17">
        <v>1123.83</v>
      </c>
      <c r="X177" s="17">
        <v>632.88</v>
      </c>
      <c r="Y177" s="17" t="s">
        <v>192</v>
      </c>
      <c r="Z177" s="17">
        <v>265</v>
      </c>
      <c r="AA177" s="17">
        <v>711</v>
      </c>
      <c r="AB177" s="17">
        <v>200</v>
      </c>
      <c r="AC177" s="17" t="s">
        <v>192</v>
      </c>
      <c r="AD177" s="17" t="s">
        <v>192</v>
      </c>
      <c r="AE177" s="17">
        <v>65.647393558589997</v>
      </c>
      <c r="AF177" s="17">
        <v>126.37</v>
      </c>
      <c r="AG177" s="17">
        <v>113.54</v>
      </c>
      <c r="AH177" s="17">
        <v>570.16999999999996</v>
      </c>
      <c r="AI177" s="17" t="s">
        <v>192</v>
      </c>
      <c r="AJ177" s="17" t="s">
        <v>192</v>
      </c>
      <c r="AK177" s="17" t="s">
        <v>192</v>
      </c>
      <c r="AL177" s="17" t="s">
        <v>192</v>
      </c>
      <c r="AM177" s="17">
        <v>190.7</v>
      </c>
      <c r="AN177" s="17" t="s">
        <v>192</v>
      </c>
      <c r="AO177" s="17">
        <v>0.14352000000000001</v>
      </c>
      <c r="AP177" s="17">
        <v>0.17299999999999999</v>
      </c>
      <c r="AQ177" s="17">
        <v>1.7427999999999999</v>
      </c>
      <c r="AR177" s="17">
        <v>0.55147643732999996</v>
      </c>
      <c r="AS177" s="17">
        <v>1.4476</v>
      </c>
      <c r="AT177" s="17">
        <v>4.6517482000000001</v>
      </c>
      <c r="AU177" s="17">
        <v>0.19114055399999999</v>
      </c>
      <c r="AV177" s="17">
        <v>0.39925668199999997</v>
      </c>
      <c r="AW177" s="17">
        <v>0.4652</v>
      </c>
      <c r="AX177" s="17">
        <v>1341.7</v>
      </c>
      <c r="AY177" s="17">
        <v>120.43</v>
      </c>
      <c r="AZ177" s="17">
        <v>99.71</v>
      </c>
      <c r="BA177" s="17" t="s">
        <v>192</v>
      </c>
      <c r="BB177" s="17">
        <v>275.85066670152003</v>
      </c>
      <c r="BC177" s="17" t="s">
        <v>192</v>
      </c>
      <c r="BD177" s="17">
        <v>1.6949000000000001</v>
      </c>
      <c r="BE177" s="17" t="s">
        <v>192</v>
      </c>
      <c r="BF177" s="17">
        <v>0.93740000000000001</v>
      </c>
      <c r="BG177" s="17">
        <v>42</v>
      </c>
      <c r="BH177" s="17">
        <v>262.5</v>
      </c>
      <c r="BI177" s="17">
        <v>242</v>
      </c>
      <c r="BJ177" s="17">
        <v>285.75</v>
      </c>
      <c r="BK177" s="17">
        <v>55</v>
      </c>
      <c r="BL177" s="17">
        <v>687.84155273438</v>
      </c>
      <c r="BM177" s="17">
        <v>13.38</v>
      </c>
      <c r="BN177" s="17">
        <v>2743.4</v>
      </c>
      <c r="BO177" s="17">
        <v>708.3</v>
      </c>
      <c r="BP177" s="17">
        <v>8218.7999999999993</v>
      </c>
      <c r="BQ177" s="17">
        <v>3571.5</v>
      </c>
      <c r="BR177" s="17">
        <v>1630</v>
      </c>
      <c r="BS177" s="17">
        <v>168.42</v>
      </c>
      <c r="BT177" s="17">
        <v>172.5</v>
      </c>
      <c r="BU177" s="17">
        <v>5.32552</v>
      </c>
    </row>
    <row r="178" spans="1:73" x14ac:dyDescent="0.4">
      <c r="A178" s="18" t="s">
        <v>364</v>
      </c>
      <c r="B178" s="16">
        <f t="shared" si="2"/>
        <v>1974</v>
      </c>
      <c r="C178" s="20">
        <v>10.59999847412</v>
      </c>
      <c r="D178" s="20">
        <v>10.59999847412</v>
      </c>
      <c r="E178" s="20">
        <v>10.59999847412</v>
      </c>
      <c r="F178" s="20" t="s">
        <v>192</v>
      </c>
      <c r="G178" s="20">
        <v>16.89</v>
      </c>
      <c r="H178" s="20" t="s">
        <v>192</v>
      </c>
      <c r="I178" s="20">
        <v>0.28999999999999998</v>
      </c>
      <c r="J178" s="20">
        <v>1.73</v>
      </c>
      <c r="K178" s="20" t="s">
        <v>192</v>
      </c>
      <c r="L178" s="20" t="s">
        <v>192</v>
      </c>
      <c r="M178" s="20">
        <v>1.5609999999999999</v>
      </c>
      <c r="N178" s="20">
        <v>1.5498000000000001</v>
      </c>
      <c r="O178" s="20">
        <v>1.411586</v>
      </c>
      <c r="P178" s="20">
        <v>1.1544000000000001</v>
      </c>
      <c r="Q178" s="20">
        <v>0.86222770000000004</v>
      </c>
      <c r="R178" s="20">
        <v>1.4642170000000001</v>
      </c>
      <c r="S178" s="20">
        <v>1.1368</v>
      </c>
      <c r="T178" s="20">
        <v>1150</v>
      </c>
      <c r="U178" s="20" t="s">
        <v>192</v>
      </c>
      <c r="V178" s="20" t="s">
        <v>192</v>
      </c>
      <c r="W178" s="20">
        <v>1113.3599999999999</v>
      </c>
      <c r="X178" s="20">
        <v>613.85</v>
      </c>
      <c r="Y178" s="20" t="s">
        <v>192</v>
      </c>
      <c r="Z178" s="20">
        <v>235</v>
      </c>
      <c r="AA178" s="20">
        <v>660</v>
      </c>
      <c r="AB178" s="20">
        <v>172</v>
      </c>
      <c r="AC178" s="20" t="s">
        <v>192</v>
      </c>
      <c r="AD178" s="20" t="s">
        <v>192</v>
      </c>
      <c r="AE178" s="20">
        <v>58.916282058749999</v>
      </c>
      <c r="AF178" s="20">
        <v>114.17</v>
      </c>
      <c r="AG178" s="20">
        <v>103.07</v>
      </c>
      <c r="AH178" s="20">
        <v>603.55999999999995</v>
      </c>
      <c r="AI178" s="20" t="s">
        <v>192</v>
      </c>
      <c r="AJ178" s="20" t="s">
        <v>192</v>
      </c>
      <c r="AK178" s="20" t="s">
        <v>192</v>
      </c>
      <c r="AL178" s="20" t="s">
        <v>192</v>
      </c>
      <c r="AM178" s="20">
        <v>162.04</v>
      </c>
      <c r="AN178" s="20" t="s">
        <v>192</v>
      </c>
      <c r="AO178" s="20">
        <v>0.15961</v>
      </c>
      <c r="AP178" s="20">
        <v>0.16750000000000001</v>
      </c>
      <c r="AQ178" s="20">
        <v>1.6182000000000001</v>
      </c>
      <c r="AR178" s="20">
        <v>0.55060696299</v>
      </c>
      <c r="AS178" s="20">
        <v>1.4476</v>
      </c>
      <c r="AT178" s="20">
        <v>4.6517482000000001</v>
      </c>
      <c r="AU178" s="20">
        <v>0.19532933199999999</v>
      </c>
      <c r="AV178" s="20">
        <v>0.42416888800000002</v>
      </c>
      <c r="AW178" s="20">
        <v>0.47620000000000001</v>
      </c>
      <c r="AX178" s="20">
        <v>1401.16</v>
      </c>
      <c r="AY178" s="20">
        <v>120.43</v>
      </c>
      <c r="AZ178" s="20">
        <v>94.68</v>
      </c>
      <c r="BA178" s="20" t="s">
        <v>192</v>
      </c>
      <c r="BB178" s="20">
        <v>268.24682218934998</v>
      </c>
      <c r="BC178" s="20" t="s">
        <v>192</v>
      </c>
      <c r="BD178" s="20">
        <v>1.6093999999999999</v>
      </c>
      <c r="BE178" s="20" t="s">
        <v>192</v>
      </c>
      <c r="BF178" s="20">
        <v>0.84150000000000003</v>
      </c>
      <c r="BG178" s="20">
        <v>42</v>
      </c>
      <c r="BH178" s="20">
        <v>293.8</v>
      </c>
      <c r="BI178" s="20">
        <v>281</v>
      </c>
      <c r="BJ178" s="20">
        <v>285.75</v>
      </c>
      <c r="BK178" s="20">
        <v>55</v>
      </c>
      <c r="BL178" s="20">
        <v>751.775390625</v>
      </c>
      <c r="BM178" s="20">
        <v>13.38</v>
      </c>
      <c r="BN178" s="20">
        <v>3031.8</v>
      </c>
      <c r="BO178" s="20">
        <v>702</v>
      </c>
      <c r="BP178" s="20">
        <v>9206.5</v>
      </c>
      <c r="BQ178" s="20">
        <v>3571.5</v>
      </c>
      <c r="BR178" s="20">
        <v>1743</v>
      </c>
      <c r="BS178" s="20">
        <v>172.24</v>
      </c>
      <c r="BT178" s="20">
        <v>172.5</v>
      </c>
      <c r="BU178" s="20">
        <v>5.0359499999999997</v>
      </c>
    </row>
    <row r="179" spans="1:73" x14ac:dyDescent="0.4">
      <c r="A179" s="16" t="s">
        <v>365</v>
      </c>
      <c r="B179" s="16">
        <f t="shared" si="2"/>
        <v>1974</v>
      </c>
      <c r="C179" s="17">
        <v>10.59999847412</v>
      </c>
      <c r="D179" s="17">
        <v>10.59999847412</v>
      </c>
      <c r="E179" s="17">
        <v>10.59999847412</v>
      </c>
      <c r="F179" s="17" t="s">
        <v>192</v>
      </c>
      <c r="G179" s="17">
        <v>16.89</v>
      </c>
      <c r="H179" s="17" t="s">
        <v>192</v>
      </c>
      <c r="I179" s="17">
        <v>0.28999999999999998</v>
      </c>
      <c r="J179" s="17">
        <v>1.73</v>
      </c>
      <c r="K179" s="17" t="s">
        <v>192</v>
      </c>
      <c r="L179" s="17" t="s">
        <v>192</v>
      </c>
      <c r="M179" s="17">
        <v>1.5609999999999999</v>
      </c>
      <c r="N179" s="17">
        <v>1.5657000000000001</v>
      </c>
      <c r="O179" s="17">
        <v>1.4226080000000001</v>
      </c>
      <c r="P179" s="17">
        <v>1.0914999999999999</v>
      </c>
      <c r="Q179" s="17">
        <v>0.84067380000000003</v>
      </c>
      <c r="R179" s="17">
        <v>1.2968820000000001</v>
      </c>
      <c r="S179" s="17">
        <v>1.1368</v>
      </c>
      <c r="T179" s="17">
        <v>996</v>
      </c>
      <c r="U179" s="17" t="s">
        <v>192</v>
      </c>
      <c r="V179" s="17" t="s">
        <v>192</v>
      </c>
      <c r="W179" s="17">
        <v>1102.24</v>
      </c>
      <c r="X179" s="17">
        <v>591.5</v>
      </c>
      <c r="Y179" s="17" t="s">
        <v>192</v>
      </c>
      <c r="Z179" s="17">
        <v>229</v>
      </c>
      <c r="AA179" s="17">
        <v>775</v>
      </c>
      <c r="AB179" s="17">
        <v>157</v>
      </c>
      <c r="AC179" s="17" t="s">
        <v>192</v>
      </c>
      <c r="AD179" s="17" t="s">
        <v>192</v>
      </c>
      <c r="AE179" s="17">
        <v>55.369076521330001</v>
      </c>
      <c r="AF179" s="17">
        <v>113.7</v>
      </c>
      <c r="AG179" s="17">
        <v>95.9</v>
      </c>
      <c r="AH179" s="17">
        <v>598.65</v>
      </c>
      <c r="AI179" s="17" t="s">
        <v>192</v>
      </c>
      <c r="AJ179" s="17" t="s">
        <v>192</v>
      </c>
      <c r="AK179" s="17" t="s">
        <v>192</v>
      </c>
      <c r="AL179" s="17" t="s">
        <v>192</v>
      </c>
      <c r="AM179" s="17">
        <v>141.46</v>
      </c>
      <c r="AN179" s="17" t="s">
        <v>192</v>
      </c>
      <c r="AO179" s="17">
        <v>0.20943999999999999</v>
      </c>
      <c r="AP179" s="17">
        <v>0.1983</v>
      </c>
      <c r="AQ179" s="17">
        <v>1.5448</v>
      </c>
      <c r="AR179" s="17">
        <v>0.55114065192999995</v>
      </c>
      <c r="AS179" s="17">
        <v>1.4216</v>
      </c>
      <c r="AT179" s="17">
        <v>4.6517482000000001</v>
      </c>
      <c r="AU179" s="17">
        <v>0.19731349000000001</v>
      </c>
      <c r="AV179" s="17">
        <v>0.50794444800000005</v>
      </c>
      <c r="AW179" s="17">
        <v>0.52100000000000002</v>
      </c>
      <c r="AX179" s="17">
        <v>1427.35</v>
      </c>
      <c r="AY179" s="17">
        <v>120.43</v>
      </c>
      <c r="AZ179" s="17">
        <v>87.12</v>
      </c>
      <c r="BA179" s="17" t="s">
        <v>192</v>
      </c>
      <c r="BB179" s="17">
        <v>256.45949290384999</v>
      </c>
      <c r="BC179" s="17" t="s">
        <v>192</v>
      </c>
      <c r="BD179" s="17">
        <v>1.4681999999999999</v>
      </c>
      <c r="BE179" s="17" t="s">
        <v>192</v>
      </c>
      <c r="BF179" s="17">
        <v>0.85670000000000002</v>
      </c>
      <c r="BG179" s="17">
        <v>42</v>
      </c>
      <c r="BH179" s="17">
        <v>301.3</v>
      </c>
      <c r="BI179" s="17">
        <v>294</v>
      </c>
      <c r="BJ179" s="17">
        <v>285.75</v>
      </c>
      <c r="BK179" s="17">
        <v>55</v>
      </c>
      <c r="BL179" s="17">
        <v>765.00317382813</v>
      </c>
      <c r="BM179" s="17">
        <v>13.38</v>
      </c>
      <c r="BN179" s="17">
        <v>2875.7</v>
      </c>
      <c r="BO179" s="17">
        <v>668.7</v>
      </c>
      <c r="BP179" s="17">
        <v>9305.7000000000007</v>
      </c>
      <c r="BQ179" s="17">
        <v>3571.5</v>
      </c>
      <c r="BR179" s="17">
        <v>1782</v>
      </c>
      <c r="BS179" s="17">
        <v>163.27000000000001</v>
      </c>
      <c r="BT179" s="17">
        <v>174.55</v>
      </c>
      <c r="BU179" s="17">
        <v>5.4318200000000001</v>
      </c>
    </row>
    <row r="180" spans="1:73" x14ac:dyDescent="0.4">
      <c r="A180" s="18" t="s">
        <v>366</v>
      </c>
      <c r="B180" s="16">
        <f t="shared" si="2"/>
        <v>1974</v>
      </c>
      <c r="C180" s="20">
        <v>10.59999847412</v>
      </c>
      <c r="D180" s="20">
        <v>10.59999847412</v>
      </c>
      <c r="E180" s="20">
        <v>10.59999847412</v>
      </c>
      <c r="F180" s="20" t="s">
        <v>192</v>
      </c>
      <c r="G180" s="20">
        <v>16.89</v>
      </c>
      <c r="H180" s="20" t="s">
        <v>192</v>
      </c>
      <c r="I180" s="20">
        <v>0.28999999999999998</v>
      </c>
      <c r="J180" s="20">
        <v>1.73</v>
      </c>
      <c r="K180" s="20" t="s">
        <v>192</v>
      </c>
      <c r="L180" s="20" t="s">
        <v>192</v>
      </c>
      <c r="M180" s="20">
        <v>1.5609999999999999</v>
      </c>
      <c r="N180" s="20">
        <v>1.5898000000000001</v>
      </c>
      <c r="O180" s="20">
        <v>1.3624240000000001</v>
      </c>
      <c r="P180" s="20">
        <v>1.1900999999999999</v>
      </c>
      <c r="Q180" s="20">
        <v>0.90769230000000001</v>
      </c>
      <c r="R180" s="20">
        <v>1.52586</v>
      </c>
      <c r="S180" s="20">
        <v>1.1368</v>
      </c>
      <c r="T180" s="20">
        <v>1039</v>
      </c>
      <c r="U180" s="20" t="s">
        <v>192</v>
      </c>
      <c r="V180" s="20" t="s">
        <v>192</v>
      </c>
      <c r="W180" s="20">
        <v>1070.19</v>
      </c>
      <c r="X180" s="20">
        <v>603.30999999999995</v>
      </c>
      <c r="Y180" s="20" t="s">
        <v>192</v>
      </c>
      <c r="Z180" s="20">
        <v>228</v>
      </c>
      <c r="AA180" s="20">
        <v>788</v>
      </c>
      <c r="AB180" s="20">
        <v>142</v>
      </c>
      <c r="AC180" s="20" t="s">
        <v>192</v>
      </c>
      <c r="AD180" s="20" t="s">
        <v>192</v>
      </c>
      <c r="AE180" s="20">
        <v>58.48418559425</v>
      </c>
      <c r="AF180" s="20">
        <v>116.63</v>
      </c>
      <c r="AG180" s="20">
        <v>93.7</v>
      </c>
      <c r="AH180" s="20">
        <v>570.41999999999996</v>
      </c>
      <c r="AI180" s="20" t="s">
        <v>192</v>
      </c>
      <c r="AJ180" s="20" t="s">
        <v>192</v>
      </c>
      <c r="AK180" s="20" t="s">
        <v>192</v>
      </c>
      <c r="AL180" s="20" t="s">
        <v>192</v>
      </c>
      <c r="AM180" s="20">
        <v>155.79</v>
      </c>
      <c r="AN180" s="20" t="s">
        <v>192</v>
      </c>
      <c r="AO180" s="20">
        <v>0.19026000000000001</v>
      </c>
      <c r="AP180" s="20">
        <v>0.1983</v>
      </c>
      <c r="AQ180" s="20">
        <v>1.4451000000000001</v>
      </c>
      <c r="AR180" s="20">
        <v>0.55145864266</v>
      </c>
      <c r="AS180" s="20">
        <v>1.3918999999999999</v>
      </c>
      <c r="AT180" s="20">
        <v>4.6517482000000001</v>
      </c>
      <c r="AU180" s="20">
        <v>0.195549794</v>
      </c>
      <c r="AV180" s="20">
        <v>0.57871275</v>
      </c>
      <c r="AW180" s="20">
        <v>0.51829999999999998</v>
      </c>
      <c r="AX180" s="20">
        <v>1502.41</v>
      </c>
      <c r="AY180" s="20">
        <v>120.43</v>
      </c>
      <c r="AZ180" s="20">
        <v>79.489999999999995</v>
      </c>
      <c r="BA180" s="20" t="s">
        <v>192</v>
      </c>
      <c r="BB180" s="20">
        <v>244.07532683238</v>
      </c>
      <c r="BC180" s="20" t="s">
        <v>192</v>
      </c>
      <c r="BD180" s="20">
        <v>1.3973</v>
      </c>
      <c r="BE180" s="20" t="s">
        <v>192</v>
      </c>
      <c r="BF180" s="20">
        <v>0.73899999999999999</v>
      </c>
      <c r="BG180" s="20">
        <v>63</v>
      </c>
      <c r="BH180" s="20">
        <v>339.5</v>
      </c>
      <c r="BI180" s="20">
        <v>336</v>
      </c>
      <c r="BJ180" s="20">
        <v>285.75</v>
      </c>
      <c r="BK180" s="20">
        <v>57</v>
      </c>
      <c r="BL180" s="20">
        <v>756.1845703125</v>
      </c>
      <c r="BM180" s="20">
        <v>13.38</v>
      </c>
      <c r="BN180" s="20">
        <v>2440</v>
      </c>
      <c r="BO180" s="20">
        <v>570.1</v>
      </c>
      <c r="BP180" s="20">
        <v>9041.1</v>
      </c>
      <c r="BQ180" s="20">
        <v>3571.5</v>
      </c>
      <c r="BR180" s="20">
        <v>1410</v>
      </c>
      <c r="BS180" s="20">
        <v>154.1</v>
      </c>
      <c r="BT180" s="20">
        <v>195</v>
      </c>
      <c r="BU180" s="20">
        <v>4.8960999999999997</v>
      </c>
    </row>
    <row r="181" spans="1:73" x14ac:dyDescent="0.4">
      <c r="A181" s="16" t="s">
        <v>367</v>
      </c>
      <c r="B181" s="16">
        <f t="shared" si="2"/>
        <v>1974</v>
      </c>
      <c r="C181" s="17">
        <v>10</v>
      </c>
      <c r="D181" s="17">
        <v>10</v>
      </c>
      <c r="E181" s="17">
        <v>10</v>
      </c>
      <c r="F181" s="17" t="s">
        <v>192</v>
      </c>
      <c r="G181" s="17">
        <v>16.89</v>
      </c>
      <c r="H181" s="17" t="s">
        <v>192</v>
      </c>
      <c r="I181" s="17">
        <v>0.28999999999999998</v>
      </c>
      <c r="J181" s="17">
        <v>1.73</v>
      </c>
      <c r="K181" s="17" t="s">
        <v>192</v>
      </c>
      <c r="L181" s="17" t="s">
        <v>192</v>
      </c>
      <c r="M181" s="17">
        <v>1.5609999999999999</v>
      </c>
      <c r="N181" s="17">
        <v>1.5232000000000001</v>
      </c>
      <c r="O181" s="17">
        <v>1.3035620000000001</v>
      </c>
      <c r="P181" s="17">
        <v>1.3055000000000001</v>
      </c>
      <c r="Q181" s="17">
        <v>0.92635129999999999</v>
      </c>
      <c r="R181" s="17">
        <v>1.853248</v>
      </c>
      <c r="S181" s="17">
        <v>1.1368</v>
      </c>
      <c r="T181" s="17">
        <v>1007</v>
      </c>
      <c r="U181" s="17" t="s">
        <v>192</v>
      </c>
      <c r="V181" s="17" t="s">
        <v>192</v>
      </c>
      <c r="W181" s="17">
        <v>1010.85</v>
      </c>
      <c r="X181" s="17">
        <v>609.64</v>
      </c>
      <c r="Y181" s="17" t="s">
        <v>192</v>
      </c>
      <c r="Z181" s="17">
        <v>276</v>
      </c>
      <c r="AA181" s="17">
        <v>872</v>
      </c>
      <c r="AB181" s="17">
        <v>163</v>
      </c>
      <c r="AC181" s="17" t="s">
        <v>192</v>
      </c>
      <c r="AD181" s="17" t="s">
        <v>192</v>
      </c>
      <c r="AE181" s="17">
        <v>63.520145895570003</v>
      </c>
      <c r="AF181" s="17">
        <v>132.28</v>
      </c>
      <c r="AG181" s="17">
        <v>116.02</v>
      </c>
      <c r="AH181" s="17">
        <v>494.56</v>
      </c>
      <c r="AI181" s="17" t="s">
        <v>192</v>
      </c>
      <c r="AJ181" s="17" t="s">
        <v>192</v>
      </c>
      <c r="AK181" s="17" t="s">
        <v>192</v>
      </c>
      <c r="AL181" s="17" t="s">
        <v>192</v>
      </c>
      <c r="AM181" s="17">
        <v>169.02</v>
      </c>
      <c r="AN181" s="17" t="s">
        <v>192</v>
      </c>
      <c r="AO181" s="17">
        <v>0.22178</v>
      </c>
      <c r="AP181" s="17">
        <v>0.1983</v>
      </c>
      <c r="AQ181" s="17">
        <v>1.6409</v>
      </c>
      <c r="AR181" s="17">
        <v>0.55742740877999997</v>
      </c>
      <c r="AS181" s="17">
        <v>1.3101</v>
      </c>
      <c r="AT181" s="17">
        <v>4.6517482000000001</v>
      </c>
      <c r="AU181" s="17">
        <v>0.19532933199999999</v>
      </c>
      <c r="AV181" s="17">
        <v>0.62500977000000002</v>
      </c>
      <c r="AW181" s="17">
        <v>0.55179999999999996</v>
      </c>
      <c r="AX181" s="17">
        <v>1530.14</v>
      </c>
      <c r="AY181" s="17">
        <v>120.43</v>
      </c>
      <c r="AZ181" s="17">
        <v>83.19</v>
      </c>
      <c r="BA181" s="17" t="s">
        <v>192</v>
      </c>
      <c r="BB181" s="17">
        <v>250.14598598167001</v>
      </c>
      <c r="BC181" s="17" t="s">
        <v>192</v>
      </c>
      <c r="BD181" s="17">
        <v>1.3228</v>
      </c>
      <c r="BE181" s="17" t="s">
        <v>192</v>
      </c>
      <c r="BF181" s="17">
        <v>0.66930000000000001</v>
      </c>
      <c r="BG181" s="17">
        <v>63</v>
      </c>
      <c r="BH181" s="17">
        <v>358.1</v>
      </c>
      <c r="BI181" s="17">
        <v>341</v>
      </c>
      <c r="BJ181" s="17">
        <v>285.75</v>
      </c>
      <c r="BK181" s="17">
        <v>58</v>
      </c>
      <c r="BL181" s="17">
        <v>760.59399414063</v>
      </c>
      <c r="BM181" s="17">
        <v>13.38</v>
      </c>
      <c r="BN181" s="17">
        <v>1919.1</v>
      </c>
      <c r="BO181" s="17">
        <v>548.5</v>
      </c>
      <c r="BP181" s="17">
        <v>8547.2999999999993</v>
      </c>
      <c r="BQ181" s="17">
        <v>4079</v>
      </c>
      <c r="BR181" s="17">
        <v>1097</v>
      </c>
      <c r="BS181" s="17">
        <v>142.97999999999999</v>
      </c>
      <c r="BT181" s="17">
        <v>195</v>
      </c>
      <c r="BU181" s="17">
        <v>4.4154499999999999</v>
      </c>
    </row>
    <row r="182" spans="1:73" x14ac:dyDescent="0.4">
      <c r="A182" s="18" t="s">
        <v>368</v>
      </c>
      <c r="B182" s="16">
        <f t="shared" si="2"/>
        <v>1974</v>
      </c>
      <c r="C182" s="20">
        <v>10</v>
      </c>
      <c r="D182" s="20">
        <v>10</v>
      </c>
      <c r="E182" s="20">
        <v>10</v>
      </c>
      <c r="F182" s="20" t="s">
        <v>192</v>
      </c>
      <c r="G182" s="20">
        <v>16.89</v>
      </c>
      <c r="H182" s="20" t="s">
        <v>192</v>
      </c>
      <c r="I182" s="20">
        <v>0.28999999999999998</v>
      </c>
      <c r="J182" s="20">
        <v>1.73</v>
      </c>
      <c r="K182" s="20" t="s">
        <v>192</v>
      </c>
      <c r="L182" s="20" t="s">
        <v>192</v>
      </c>
      <c r="M182" s="20">
        <v>1.5609999999999999</v>
      </c>
      <c r="N182" s="20">
        <v>1.379</v>
      </c>
      <c r="O182" s="20">
        <v>1.2347790000000001</v>
      </c>
      <c r="P182" s="20">
        <v>1.1838</v>
      </c>
      <c r="Q182" s="20">
        <v>0.96637379999999995</v>
      </c>
      <c r="R182" s="20">
        <v>1.4482930000000001</v>
      </c>
      <c r="S182" s="20">
        <v>1.1368</v>
      </c>
      <c r="T182" s="20">
        <v>1053</v>
      </c>
      <c r="U182" s="20" t="s">
        <v>192</v>
      </c>
      <c r="V182" s="20" t="s">
        <v>192</v>
      </c>
      <c r="W182" s="20">
        <v>1085.19</v>
      </c>
      <c r="X182" s="20">
        <v>727.84</v>
      </c>
      <c r="Y182" s="20" t="s">
        <v>192</v>
      </c>
      <c r="Z182" s="20">
        <v>320</v>
      </c>
      <c r="AA182" s="20">
        <v>922</v>
      </c>
      <c r="AB182" s="20">
        <v>197</v>
      </c>
      <c r="AC182" s="20" t="s">
        <v>192</v>
      </c>
      <c r="AD182" s="20" t="s">
        <v>192</v>
      </c>
      <c r="AE182" s="20">
        <v>65.542893643010004</v>
      </c>
      <c r="AF182" s="20">
        <v>145.82</v>
      </c>
      <c r="AG182" s="20">
        <v>127.87</v>
      </c>
      <c r="AH182" s="20">
        <v>496.52</v>
      </c>
      <c r="AI182" s="20" t="s">
        <v>192</v>
      </c>
      <c r="AJ182" s="20" t="s">
        <v>192</v>
      </c>
      <c r="AK182" s="20" t="s">
        <v>192</v>
      </c>
      <c r="AL182" s="20" t="s">
        <v>192</v>
      </c>
      <c r="AM182" s="20">
        <v>167.55</v>
      </c>
      <c r="AN182" s="20" t="s">
        <v>192</v>
      </c>
      <c r="AO182" s="20">
        <v>0.19184999999999999</v>
      </c>
      <c r="AP182" s="20">
        <v>0.1983</v>
      </c>
      <c r="AQ182" s="20">
        <v>1.6057999999999999</v>
      </c>
      <c r="AR182" s="20">
        <v>0.56470334966000002</v>
      </c>
      <c r="AS182" s="20">
        <v>1.2987</v>
      </c>
      <c r="AT182" s="20">
        <v>4.6517482000000001</v>
      </c>
      <c r="AU182" s="20">
        <v>0.19180194</v>
      </c>
      <c r="AV182" s="20">
        <v>0.71892658200000004</v>
      </c>
      <c r="AW182" s="20">
        <v>0.67530000000000001</v>
      </c>
      <c r="AX182" s="20">
        <v>1554.54</v>
      </c>
      <c r="AY182" s="20">
        <v>120.43</v>
      </c>
      <c r="AZ182" s="20">
        <v>80.069999999999993</v>
      </c>
      <c r="BA182" s="20" t="s">
        <v>192</v>
      </c>
      <c r="BB182" s="20">
        <v>245.03540428884</v>
      </c>
      <c r="BC182" s="20" t="s">
        <v>192</v>
      </c>
      <c r="BD182" s="20">
        <v>1.3349</v>
      </c>
      <c r="BE182" s="20" t="s">
        <v>192</v>
      </c>
      <c r="BF182" s="20">
        <v>0.67659999999999998</v>
      </c>
      <c r="BG182" s="20">
        <v>63</v>
      </c>
      <c r="BH182" s="20">
        <v>365</v>
      </c>
      <c r="BI182" s="20">
        <v>337</v>
      </c>
      <c r="BJ182" s="20">
        <v>285.75</v>
      </c>
      <c r="BK182" s="20">
        <v>62</v>
      </c>
      <c r="BL182" s="20">
        <v>848.77880859375</v>
      </c>
      <c r="BM182" s="20">
        <v>13.38</v>
      </c>
      <c r="BN182" s="20">
        <v>1802.9</v>
      </c>
      <c r="BO182" s="20">
        <v>549.6</v>
      </c>
      <c r="BP182" s="20">
        <v>8787.6</v>
      </c>
      <c r="BQ182" s="20">
        <v>4079</v>
      </c>
      <c r="BR182" s="20">
        <v>1066</v>
      </c>
      <c r="BS182" s="20">
        <v>154.63999999999999</v>
      </c>
      <c r="BT182" s="20">
        <v>195</v>
      </c>
      <c r="BU182" s="20">
        <v>4.4313599999999997</v>
      </c>
    </row>
    <row r="183" spans="1:73" x14ac:dyDescent="0.4">
      <c r="A183" s="16" t="s">
        <v>369</v>
      </c>
      <c r="B183" s="16">
        <f t="shared" si="2"/>
        <v>1974</v>
      </c>
      <c r="C183" s="17">
        <v>10</v>
      </c>
      <c r="D183" s="17">
        <v>10</v>
      </c>
      <c r="E183" s="17">
        <v>10</v>
      </c>
      <c r="F183" s="17" t="s">
        <v>192</v>
      </c>
      <c r="G183" s="17">
        <v>16.89</v>
      </c>
      <c r="H183" s="17" t="s">
        <v>192</v>
      </c>
      <c r="I183" s="17">
        <v>0.28999999999999998</v>
      </c>
      <c r="J183" s="17">
        <v>1.73</v>
      </c>
      <c r="K183" s="17" t="s">
        <v>192</v>
      </c>
      <c r="L183" s="17" t="s">
        <v>192</v>
      </c>
      <c r="M183" s="17">
        <v>1.5609999999999999</v>
      </c>
      <c r="N183" s="17">
        <v>1.2039</v>
      </c>
      <c r="O183" s="17">
        <v>1.188704</v>
      </c>
      <c r="P183" s="17">
        <v>1.1204000000000001</v>
      </c>
      <c r="Q183" s="17">
        <v>0.96062049999999999</v>
      </c>
      <c r="R183" s="17">
        <v>1.2637350000000001</v>
      </c>
      <c r="S183" s="17">
        <v>1.1368</v>
      </c>
      <c r="T183" s="17">
        <v>826</v>
      </c>
      <c r="U183" s="17" t="s">
        <v>192</v>
      </c>
      <c r="V183" s="17" t="s">
        <v>192</v>
      </c>
      <c r="W183" s="17">
        <v>1057.69</v>
      </c>
      <c r="X183" s="17">
        <v>706.65</v>
      </c>
      <c r="Y183" s="17" t="s">
        <v>192</v>
      </c>
      <c r="Z183" s="17">
        <v>303</v>
      </c>
      <c r="AA183" s="17">
        <v>933</v>
      </c>
      <c r="AB183" s="17">
        <v>184</v>
      </c>
      <c r="AC183" s="17" t="s">
        <v>192</v>
      </c>
      <c r="AD183" s="17" t="s">
        <v>192</v>
      </c>
      <c r="AE183" s="17">
        <v>65.48202529852</v>
      </c>
      <c r="AF183" s="17">
        <v>141.43</v>
      </c>
      <c r="AG183" s="17">
        <v>128.69999999999999</v>
      </c>
      <c r="AH183" s="17">
        <v>491.86</v>
      </c>
      <c r="AI183" s="17" t="s">
        <v>192</v>
      </c>
      <c r="AJ183" s="17" t="s">
        <v>192</v>
      </c>
      <c r="AK183" s="17" t="s">
        <v>192</v>
      </c>
      <c r="AL183" s="17" t="s">
        <v>192</v>
      </c>
      <c r="AM183" s="17">
        <v>170.49</v>
      </c>
      <c r="AN183" s="17" t="s">
        <v>192</v>
      </c>
      <c r="AO183" s="17">
        <v>0.22355</v>
      </c>
      <c r="AP183" s="17">
        <v>0.1983</v>
      </c>
      <c r="AQ183" s="17">
        <v>1.3971</v>
      </c>
      <c r="AR183" s="17">
        <v>0.56580626510999998</v>
      </c>
      <c r="AS183" s="17">
        <v>1.3515999999999999</v>
      </c>
      <c r="AT183" s="17">
        <v>4.6517482000000001</v>
      </c>
      <c r="AU183" s="17">
        <v>0.31900851400000002</v>
      </c>
      <c r="AV183" s="17">
        <v>0.74317740200000004</v>
      </c>
      <c r="AW183" s="17">
        <v>0.75290000000000001</v>
      </c>
      <c r="AX183" s="17">
        <v>1576.75</v>
      </c>
      <c r="AY183" s="17">
        <v>120.43</v>
      </c>
      <c r="AZ183" s="17">
        <v>71.42</v>
      </c>
      <c r="BA183" s="17" t="s">
        <v>192</v>
      </c>
      <c r="BB183" s="17">
        <v>230.36571700988</v>
      </c>
      <c r="BC183" s="17" t="s">
        <v>192</v>
      </c>
      <c r="BD183" s="17">
        <v>1.3172999999999999</v>
      </c>
      <c r="BE183" s="17" t="s">
        <v>192</v>
      </c>
      <c r="BF183" s="17">
        <v>0.59570000000000001</v>
      </c>
      <c r="BG183" s="17">
        <v>63</v>
      </c>
      <c r="BH183" s="17">
        <v>405</v>
      </c>
      <c r="BI183" s="17">
        <v>361</v>
      </c>
      <c r="BJ183" s="17">
        <v>285.75</v>
      </c>
      <c r="BK183" s="17">
        <v>66</v>
      </c>
      <c r="BL183" s="17">
        <v>837.75561523438</v>
      </c>
      <c r="BM183" s="17">
        <v>13.38</v>
      </c>
      <c r="BN183" s="17">
        <v>1460.5</v>
      </c>
      <c r="BO183" s="17">
        <v>539.29999999999995</v>
      </c>
      <c r="BP183" s="17">
        <v>9166.7999999999993</v>
      </c>
      <c r="BQ183" s="17">
        <v>4079</v>
      </c>
      <c r="BR183" s="17">
        <v>911</v>
      </c>
      <c r="BS183" s="17">
        <v>151.75</v>
      </c>
      <c r="BT183" s="17">
        <v>195</v>
      </c>
      <c r="BU183" s="17">
        <v>4.0487500000000001</v>
      </c>
    </row>
    <row r="184" spans="1:73" x14ac:dyDescent="0.4">
      <c r="A184" s="18" t="s">
        <v>370</v>
      </c>
      <c r="B184" s="16">
        <f t="shared" si="2"/>
        <v>1974</v>
      </c>
      <c r="C184" s="20">
        <v>10.29999923706</v>
      </c>
      <c r="D184" s="20">
        <v>10.29999923706</v>
      </c>
      <c r="E184" s="20">
        <v>10.29999923706</v>
      </c>
      <c r="F184" s="20" t="s">
        <v>192</v>
      </c>
      <c r="G184" s="20">
        <v>16.89</v>
      </c>
      <c r="H184" s="20" t="s">
        <v>192</v>
      </c>
      <c r="I184" s="20">
        <v>0.28999999999999998</v>
      </c>
      <c r="J184" s="20">
        <v>1.73</v>
      </c>
      <c r="K184" s="20" t="s">
        <v>192</v>
      </c>
      <c r="L184" s="20" t="s">
        <v>192</v>
      </c>
      <c r="M184" s="20">
        <v>1.5609999999999999</v>
      </c>
      <c r="N184" s="20">
        <v>1.2518</v>
      </c>
      <c r="O184" s="20">
        <v>1.21119</v>
      </c>
      <c r="P184" s="20">
        <v>1.1081000000000001</v>
      </c>
      <c r="Q184" s="20">
        <v>0.9605361</v>
      </c>
      <c r="R184" s="20">
        <v>1.227041</v>
      </c>
      <c r="S184" s="20">
        <v>1.1368</v>
      </c>
      <c r="T184" s="20">
        <v>875</v>
      </c>
      <c r="U184" s="20" t="s">
        <v>192</v>
      </c>
      <c r="V184" s="20" t="s">
        <v>192</v>
      </c>
      <c r="W184" s="20">
        <v>1139.17</v>
      </c>
      <c r="X184" s="20">
        <v>840.17</v>
      </c>
      <c r="Y184" s="20" t="s">
        <v>192</v>
      </c>
      <c r="Z184" s="20">
        <v>335</v>
      </c>
      <c r="AA184" s="20">
        <v>1045</v>
      </c>
      <c r="AB184" s="20">
        <v>210</v>
      </c>
      <c r="AC184" s="20" t="s">
        <v>192</v>
      </c>
      <c r="AD184" s="20" t="s">
        <v>192</v>
      </c>
      <c r="AE184" s="20">
        <v>70.97357056253</v>
      </c>
      <c r="AF184" s="20">
        <v>151.57</v>
      </c>
      <c r="AG184" s="20">
        <v>149.25</v>
      </c>
      <c r="AH184" s="20">
        <v>478.36</v>
      </c>
      <c r="AI184" s="20" t="s">
        <v>192</v>
      </c>
      <c r="AJ184" s="20" t="s">
        <v>192</v>
      </c>
      <c r="AK184" s="20" t="s">
        <v>192</v>
      </c>
      <c r="AL184" s="20" t="s">
        <v>192</v>
      </c>
      <c r="AM184" s="20">
        <v>192.17</v>
      </c>
      <c r="AN184" s="20" t="s">
        <v>192</v>
      </c>
      <c r="AO184" s="20">
        <v>0.19267999999999999</v>
      </c>
      <c r="AP184" s="20">
        <v>0.1983</v>
      </c>
      <c r="AQ184" s="20">
        <v>1.3852</v>
      </c>
      <c r="AR184" s="20">
        <v>0.57178972684999996</v>
      </c>
      <c r="AS184" s="20">
        <v>1.4274</v>
      </c>
      <c r="AT184" s="20">
        <v>4.6517482000000001</v>
      </c>
      <c r="AU184" s="20">
        <v>0.32143359599999999</v>
      </c>
      <c r="AV184" s="20">
        <v>0.85583348400000003</v>
      </c>
      <c r="AW184" s="20">
        <v>0.87080000000000002</v>
      </c>
      <c r="AX184" s="20">
        <v>1590.67</v>
      </c>
      <c r="AY184" s="20">
        <v>120.43</v>
      </c>
      <c r="AZ184" s="20">
        <v>65.11</v>
      </c>
      <c r="BA184" s="20" t="s">
        <v>192</v>
      </c>
      <c r="BB184" s="20">
        <v>219.14162949108001</v>
      </c>
      <c r="BC184" s="20" t="s">
        <v>192</v>
      </c>
      <c r="BD184" s="20">
        <v>1.2621</v>
      </c>
      <c r="BE184" s="20" t="s">
        <v>192</v>
      </c>
      <c r="BF184" s="20">
        <v>0.57850000000000001</v>
      </c>
      <c r="BG184" s="20">
        <v>63</v>
      </c>
      <c r="BH184" s="20">
        <v>405</v>
      </c>
      <c r="BI184" s="20">
        <v>355</v>
      </c>
      <c r="BJ184" s="20">
        <v>285.75</v>
      </c>
      <c r="BK184" s="20">
        <v>70</v>
      </c>
      <c r="BL184" s="20">
        <v>844.36938476563</v>
      </c>
      <c r="BM184" s="20">
        <v>13.38</v>
      </c>
      <c r="BN184" s="20">
        <v>1398.8</v>
      </c>
      <c r="BO184" s="20">
        <v>537.29999999999995</v>
      </c>
      <c r="BP184" s="20">
        <v>7409.7</v>
      </c>
      <c r="BQ184" s="20">
        <v>4079</v>
      </c>
      <c r="BR184" s="20">
        <v>825</v>
      </c>
      <c r="BS184" s="20">
        <v>158.78</v>
      </c>
      <c r="BT184" s="20">
        <v>195</v>
      </c>
      <c r="BU184" s="20">
        <v>4.8297699999999999</v>
      </c>
    </row>
    <row r="185" spans="1:73" x14ac:dyDescent="0.4">
      <c r="A185" s="16" t="s">
        <v>371</v>
      </c>
      <c r="B185" s="16">
        <f t="shared" si="2"/>
        <v>1974</v>
      </c>
      <c r="C185" s="17">
        <v>10.29999923706</v>
      </c>
      <c r="D185" s="17">
        <v>10.29999923706</v>
      </c>
      <c r="E185" s="17">
        <v>10.29999923706</v>
      </c>
      <c r="F185" s="17" t="s">
        <v>192</v>
      </c>
      <c r="G185" s="17">
        <v>16.89</v>
      </c>
      <c r="H185" s="17" t="s">
        <v>192</v>
      </c>
      <c r="I185" s="17">
        <v>0.28999999999999998</v>
      </c>
      <c r="J185" s="17">
        <v>1.73</v>
      </c>
      <c r="K185" s="17" t="s">
        <v>192</v>
      </c>
      <c r="L185" s="17" t="s">
        <v>192</v>
      </c>
      <c r="M185" s="17">
        <v>1.5609999999999999</v>
      </c>
      <c r="N185" s="17">
        <v>1.3069</v>
      </c>
      <c r="O185" s="17">
        <v>1.227063</v>
      </c>
      <c r="P185" s="17">
        <v>1.1334</v>
      </c>
      <c r="Q185" s="17">
        <v>0.99805770000000005</v>
      </c>
      <c r="R185" s="17">
        <v>1.2652369999999999</v>
      </c>
      <c r="S185" s="17">
        <v>1.1368</v>
      </c>
      <c r="T185" s="17">
        <v>748</v>
      </c>
      <c r="U185" s="17" t="s">
        <v>192</v>
      </c>
      <c r="V185" s="17" t="s">
        <v>192</v>
      </c>
      <c r="W185" s="17">
        <v>1085.08</v>
      </c>
      <c r="X185" s="17">
        <v>767.53</v>
      </c>
      <c r="Y185" s="17" t="s">
        <v>192</v>
      </c>
      <c r="Z185" s="17">
        <v>312</v>
      </c>
      <c r="AA185" s="17">
        <v>943</v>
      </c>
      <c r="AB185" s="17">
        <v>179</v>
      </c>
      <c r="AC185" s="17" t="s">
        <v>192</v>
      </c>
      <c r="AD185" s="17" t="s">
        <v>192</v>
      </c>
      <c r="AE185" s="17">
        <v>69.055303759699996</v>
      </c>
      <c r="AF185" s="17">
        <v>144.09</v>
      </c>
      <c r="AG185" s="17">
        <v>146.16999999999999</v>
      </c>
      <c r="AH185" s="17">
        <v>436.62</v>
      </c>
      <c r="AI185" s="17" t="s">
        <v>192</v>
      </c>
      <c r="AJ185" s="17" t="s">
        <v>192</v>
      </c>
      <c r="AK185" s="17" t="s">
        <v>192</v>
      </c>
      <c r="AL185" s="17" t="s">
        <v>192</v>
      </c>
      <c r="AM185" s="17">
        <v>187.39</v>
      </c>
      <c r="AN185" s="17" t="s">
        <v>192</v>
      </c>
      <c r="AO185" s="17">
        <v>0.16975999999999999</v>
      </c>
      <c r="AP185" s="17">
        <v>0.1983</v>
      </c>
      <c r="AQ185" s="17">
        <v>1.3231999999999999</v>
      </c>
      <c r="AR185" s="17">
        <v>0.57067109715999997</v>
      </c>
      <c r="AS185" s="17">
        <v>1.4415</v>
      </c>
      <c r="AT185" s="17">
        <v>4.6517482000000001</v>
      </c>
      <c r="AU185" s="17">
        <v>0.32077221</v>
      </c>
      <c r="AV185" s="17">
        <v>1.26324726</v>
      </c>
      <c r="AW185" s="17">
        <v>1.2377</v>
      </c>
      <c r="AX185" s="17">
        <v>1624.69</v>
      </c>
      <c r="AY185" s="17">
        <v>120.43</v>
      </c>
      <c r="AZ185" s="17">
        <v>59.98</v>
      </c>
      <c r="BA185" s="17" t="s">
        <v>192</v>
      </c>
      <c r="BB185" s="17">
        <v>209.64215740367999</v>
      </c>
      <c r="BC185" s="17" t="s">
        <v>192</v>
      </c>
      <c r="BD185" s="17">
        <v>1.1742999999999999</v>
      </c>
      <c r="BE185" s="17" t="s">
        <v>192</v>
      </c>
      <c r="BF185" s="17">
        <v>0.50270000000000004</v>
      </c>
      <c r="BG185" s="17">
        <v>65</v>
      </c>
      <c r="BH185" s="17">
        <v>405</v>
      </c>
      <c r="BI185" s="17">
        <v>355</v>
      </c>
      <c r="BJ185" s="17">
        <v>285.75</v>
      </c>
      <c r="BK185" s="17">
        <v>70</v>
      </c>
      <c r="BL185" s="17">
        <v>842.16479492188</v>
      </c>
      <c r="BM185" s="17">
        <v>13.38</v>
      </c>
      <c r="BN185" s="17">
        <v>1416.7</v>
      </c>
      <c r="BO185" s="17">
        <v>534.20000000000005</v>
      </c>
      <c r="BP185" s="17">
        <v>7403.1</v>
      </c>
      <c r="BQ185" s="17">
        <v>4079</v>
      </c>
      <c r="BR185" s="17">
        <v>794</v>
      </c>
      <c r="BS185" s="17">
        <v>181.66</v>
      </c>
      <c r="BT185" s="17">
        <v>195</v>
      </c>
      <c r="BU185" s="17">
        <v>4.6938899999999997</v>
      </c>
    </row>
    <row r="186" spans="1:73" x14ac:dyDescent="0.4">
      <c r="A186" s="18" t="s">
        <v>372</v>
      </c>
      <c r="B186" s="16">
        <f t="shared" si="2"/>
        <v>1974</v>
      </c>
      <c r="C186" s="20">
        <v>10.29999923706</v>
      </c>
      <c r="D186" s="20">
        <v>10.29999923706</v>
      </c>
      <c r="E186" s="20">
        <v>10.29999923706</v>
      </c>
      <c r="F186" s="20" t="s">
        <v>192</v>
      </c>
      <c r="G186" s="20">
        <v>16.89</v>
      </c>
      <c r="H186" s="20" t="s">
        <v>192</v>
      </c>
      <c r="I186" s="20">
        <v>0.28999999999999998</v>
      </c>
      <c r="J186" s="20">
        <v>1.73</v>
      </c>
      <c r="K186" s="20" t="s">
        <v>192</v>
      </c>
      <c r="L186" s="20" t="s">
        <v>192</v>
      </c>
      <c r="M186" s="20">
        <v>1.5609999999999999</v>
      </c>
      <c r="N186" s="20">
        <v>1.2959000000000001</v>
      </c>
      <c r="O186" s="20">
        <v>1.2164809999999999</v>
      </c>
      <c r="P186" s="20">
        <v>1.1786000000000001</v>
      </c>
      <c r="Q186" s="20">
        <v>1.0249509999999999</v>
      </c>
      <c r="R186" s="20">
        <v>1.3741810000000001</v>
      </c>
      <c r="S186" s="20">
        <v>1.1368</v>
      </c>
      <c r="T186" s="20">
        <v>660</v>
      </c>
      <c r="U186" s="20" t="s">
        <v>192</v>
      </c>
      <c r="V186" s="20" t="s">
        <v>192</v>
      </c>
      <c r="W186" s="20">
        <v>1082.8800000000001</v>
      </c>
      <c r="X186" s="20">
        <v>689.26</v>
      </c>
      <c r="Y186" s="20" t="s">
        <v>192</v>
      </c>
      <c r="Z186" s="20">
        <v>288</v>
      </c>
      <c r="AA186" s="20">
        <v>892</v>
      </c>
      <c r="AB186" s="20">
        <v>184</v>
      </c>
      <c r="AC186" s="20" t="s">
        <v>192</v>
      </c>
      <c r="AD186" s="20" t="s">
        <v>192</v>
      </c>
      <c r="AE186" s="20">
        <v>69.115057229360005</v>
      </c>
      <c r="AF186" s="20">
        <v>145.27000000000001</v>
      </c>
      <c r="AG186" s="20">
        <v>139.99</v>
      </c>
      <c r="AH186" s="20">
        <v>413.3</v>
      </c>
      <c r="AI186" s="20" t="s">
        <v>192</v>
      </c>
      <c r="AJ186" s="20" t="s">
        <v>192</v>
      </c>
      <c r="AK186" s="20" t="s">
        <v>192</v>
      </c>
      <c r="AL186" s="20" t="s">
        <v>192</v>
      </c>
      <c r="AM186" s="20">
        <v>185.92</v>
      </c>
      <c r="AN186" s="20" t="s">
        <v>192</v>
      </c>
      <c r="AO186" s="20">
        <v>0.17460999999999999</v>
      </c>
      <c r="AP186" s="20">
        <v>0.1721</v>
      </c>
      <c r="AQ186" s="20">
        <v>1.2639</v>
      </c>
      <c r="AR186" s="20">
        <v>0.57413251938999998</v>
      </c>
      <c r="AS186" s="20">
        <v>1.4794</v>
      </c>
      <c r="AT186" s="20">
        <v>4.6517482000000001</v>
      </c>
      <c r="AU186" s="20">
        <v>0.32077221</v>
      </c>
      <c r="AV186" s="20">
        <v>1.0282347679999999</v>
      </c>
      <c r="AW186" s="20">
        <v>0.98939999999999995</v>
      </c>
      <c r="AX186" s="20">
        <v>1644.11</v>
      </c>
      <c r="AY186" s="20">
        <v>120.43</v>
      </c>
      <c r="AZ186" s="20">
        <v>65.900000000000006</v>
      </c>
      <c r="BA186" s="20" t="s">
        <v>192</v>
      </c>
      <c r="BB186" s="20">
        <v>220.57345963898999</v>
      </c>
      <c r="BC186" s="20" t="s">
        <v>192</v>
      </c>
      <c r="BD186" s="20">
        <v>1.0912999999999999</v>
      </c>
      <c r="BE186" s="20" t="s">
        <v>192</v>
      </c>
      <c r="BF186" s="20">
        <v>0.56259999999999999</v>
      </c>
      <c r="BG186" s="20">
        <v>64.25</v>
      </c>
      <c r="BH186" s="20">
        <v>408.75</v>
      </c>
      <c r="BI186" s="20">
        <v>341</v>
      </c>
      <c r="BJ186" s="20">
        <v>285.75</v>
      </c>
      <c r="BK186" s="20">
        <v>70</v>
      </c>
      <c r="BL186" s="20">
        <v>859.8017578125</v>
      </c>
      <c r="BM186" s="20">
        <v>13.38</v>
      </c>
      <c r="BN186" s="20">
        <v>1289</v>
      </c>
      <c r="BO186" s="20">
        <v>534.20000000000005</v>
      </c>
      <c r="BP186" s="20">
        <v>7202.5</v>
      </c>
      <c r="BQ186" s="20">
        <v>4079</v>
      </c>
      <c r="BR186" s="20">
        <v>771</v>
      </c>
      <c r="BS186" s="20">
        <v>183.78</v>
      </c>
      <c r="BT186" s="20">
        <v>195</v>
      </c>
      <c r="BU186" s="20">
        <v>4.3912500000000003</v>
      </c>
    </row>
    <row r="187" spans="1:73" x14ac:dyDescent="0.4">
      <c r="A187" s="16" t="s">
        <v>373</v>
      </c>
      <c r="B187" s="16">
        <f t="shared" si="2"/>
        <v>1975</v>
      </c>
      <c r="C187" s="17">
        <v>10.42000007629</v>
      </c>
      <c r="D187" s="17">
        <v>10.42000007629</v>
      </c>
      <c r="E187" s="17">
        <v>10.42000007629</v>
      </c>
      <c r="F187" s="17" t="s">
        <v>192</v>
      </c>
      <c r="G187" s="17">
        <v>26.84</v>
      </c>
      <c r="H187" s="17" t="s">
        <v>192</v>
      </c>
      <c r="I187" s="17">
        <v>0.43</v>
      </c>
      <c r="J187" s="17">
        <v>1.6820935907700001</v>
      </c>
      <c r="K187" s="17" t="s">
        <v>192</v>
      </c>
      <c r="L187" s="17" t="s">
        <v>192</v>
      </c>
      <c r="M187" s="17">
        <v>1.246</v>
      </c>
      <c r="N187" s="17">
        <v>1.2311000000000001</v>
      </c>
      <c r="O187" s="17">
        <v>1.197522</v>
      </c>
      <c r="P187" s="17">
        <v>1.1428</v>
      </c>
      <c r="Q187" s="17">
        <v>1.018491</v>
      </c>
      <c r="R187" s="17">
        <v>1.2857510000000001</v>
      </c>
      <c r="S187" s="17">
        <v>1.1242000000000001</v>
      </c>
      <c r="T187" s="17">
        <v>548</v>
      </c>
      <c r="U187" s="17" t="s">
        <v>192</v>
      </c>
      <c r="V187" s="17" t="s">
        <v>192</v>
      </c>
      <c r="W187" s="17">
        <v>1078</v>
      </c>
      <c r="X187" s="17">
        <v>589.4</v>
      </c>
      <c r="Y187" s="17" t="s">
        <v>192</v>
      </c>
      <c r="Z187" s="17">
        <v>256</v>
      </c>
      <c r="AA187" s="17">
        <v>775</v>
      </c>
      <c r="AB187" s="17">
        <v>156</v>
      </c>
      <c r="AC187" s="17" t="s">
        <v>192</v>
      </c>
      <c r="AD187" s="17" t="s">
        <v>192</v>
      </c>
      <c r="AE187" s="17">
        <v>63.225253591680001</v>
      </c>
      <c r="AF187" s="17">
        <v>131.72999999999999</v>
      </c>
      <c r="AG187" s="17">
        <v>118.83</v>
      </c>
      <c r="AH187" s="17">
        <v>376.72</v>
      </c>
      <c r="AI187" s="17" t="s">
        <v>192</v>
      </c>
      <c r="AJ187" s="17" t="s">
        <v>192</v>
      </c>
      <c r="AK187" s="17" t="s">
        <v>192</v>
      </c>
      <c r="AL187" s="17" t="s">
        <v>192</v>
      </c>
      <c r="AM187" s="17">
        <v>164.24</v>
      </c>
      <c r="AN187" s="17" t="s">
        <v>192</v>
      </c>
      <c r="AO187" s="17">
        <v>0.221</v>
      </c>
      <c r="AP187" s="17">
        <v>0.15409999999999999</v>
      </c>
      <c r="AQ187" s="17">
        <v>1.1455</v>
      </c>
      <c r="AR187" s="17">
        <v>0.57287807653</v>
      </c>
      <c r="AS187" s="17">
        <v>1.5407</v>
      </c>
      <c r="AT187" s="17">
        <v>5.8863354000000001</v>
      </c>
      <c r="AU187" s="17">
        <v>0.60472726600000004</v>
      </c>
      <c r="AV187" s="17">
        <v>0.88515493000000001</v>
      </c>
      <c r="AW187" s="17">
        <v>0.84450000000000003</v>
      </c>
      <c r="AX187" s="17">
        <v>1677.78</v>
      </c>
      <c r="AY187" s="17">
        <v>126.57</v>
      </c>
      <c r="AZ187" s="17">
        <v>68.42</v>
      </c>
      <c r="BA187" s="17" t="s">
        <v>192</v>
      </c>
      <c r="BB187" s="17">
        <v>225.08885339700001</v>
      </c>
      <c r="BC187" s="17" t="s">
        <v>192</v>
      </c>
      <c r="BD187" s="17">
        <v>1.0538000000000001</v>
      </c>
      <c r="BE187" s="17" t="s">
        <v>192</v>
      </c>
      <c r="BF187" s="17">
        <v>0.5474</v>
      </c>
      <c r="BG187" s="17">
        <v>68</v>
      </c>
      <c r="BH187" s="17">
        <v>396</v>
      </c>
      <c r="BI187" s="17">
        <v>335</v>
      </c>
      <c r="BJ187" s="17">
        <v>168</v>
      </c>
      <c r="BK187" s="17">
        <v>70</v>
      </c>
      <c r="BL187" s="17">
        <v>895.07568359375</v>
      </c>
      <c r="BM187" s="17">
        <v>17.3</v>
      </c>
      <c r="BN187" s="17">
        <v>1211.2</v>
      </c>
      <c r="BO187" s="17">
        <v>538.4</v>
      </c>
      <c r="BP187" s="17">
        <v>7676.5</v>
      </c>
      <c r="BQ187" s="17">
        <v>4431</v>
      </c>
      <c r="BR187" s="17">
        <v>799</v>
      </c>
      <c r="BS187" s="17">
        <v>176.27</v>
      </c>
      <c r="BT187" s="17">
        <v>195</v>
      </c>
      <c r="BU187" s="17">
        <v>4.1924999999999999</v>
      </c>
    </row>
    <row r="188" spans="1:73" x14ac:dyDescent="0.4">
      <c r="A188" s="18" t="s">
        <v>374</v>
      </c>
      <c r="B188" s="16">
        <f t="shared" si="2"/>
        <v>1975</v>
      </c>
      <c r="C188" s="20">
        <v>10.42000007629</v>
      </c>
      <c r="D188" s="20">
        <v>10.42000007629</v>
      </c>
      <c r="E188" s="20">
        <v>10.42000007629</v>
      </c>
      <c r="F188" s="20" t="s">
        <v>192</v>
      </c>
      <c r="G188" s="20">
        <v>26.84</v>
      </c>
      <c r="H188" s="20" t="s">
        <v>192</v>
      </c>
      <c r="I188" s="20">
        <v>0.43</v>
      </c>
      <c r="J188" s="20">
        <v>1.6820935907700001</v>
      </c>
      <c r="K188" s="20" t="s">
        <v>192</v>
      </c>
      <c r="L188" s="20" t="s">
        <v>192</v>
      </c>
      <c r="M188" s="20">
        <v>1.246</v>
      </c>
      <c r="N188" s="20">
        <v>1.1788000000000001</v>
      </c>
      <c r="O188" s="20">
        <v>1.1549739999999999</v>
      </c>
      <c r="P188" s="20">
        <v>1.1274</v>
      </c>
      <c r="Q188" s="20">
        <v>1.0641240000000001</v>
      </c>
      <c r="R188" s="20">
        <v>1.1939960000000001</v>
      </c>
      <c r="S188" s="20">
        <v>1.1242000000000001</v>
      </c>
      <c r="T188" s="20">
        <v>467</v>
      </c>
      <c r="U188" s="20" t="s">
        <v>192</v>
      </c>
      <c r="V188" s="20" t="s">
        <v>192</v>
      </c>
      <c r="W188" s="20">
        <v>1078</v>
      </c>
      <c r="X188" s="20">
        <v>497.67</v>
      </c>
      <c r="Y188" s="20" t="s">
        <v>192</v>
      </c>
      <c r="Z188" s="20">
        <v>231</v>
      </c>
      <c r="AA188" s="20">
        <v>661</v>
      </c>
      <c r="AB188" s="20">
        <v>141</v>
      </c>
      <c r="AC188" s="20" t="s">
        <v>192</v>
      </c>
      <c r="AD188" s="20" t="s">
        <v>192</v>
      </c>
      <c r="AE188" s="20">
        <v>59.477257500450001</v>
      </c>
      <c r="AF188" s="20">
        <v>120.47</v>
      </c>
      <c r="AG188" s="20">
        <v>109.13</v>
      </c>
      <c r="AH188" s="20">
        <v>381.38</v>
      </c>
      <c r="AI188" s="20" t="s">
        <v>192</v>
      </c>
      <c r="AJ188" s="20" t="s">
        <v>192</v>
      </c>
      <c r="AK188" s="20" t="s">
        <v>192</v>
      </c>
      <c r="AL188" s="20" t="s">
        <v>192</v>
      </c>
      <c r="AM188" s="20">
        <v>153.22</v>
      </c>
      <c r="AN188" s="20" t="s">
        <v>192</v>
      </c>
      <c r="AO188" s="20">
        <v>0.23699999999999999</v>
      </c>
      <c r="AP188" s="20">
        <v>0.1686</v>
      </c>
      <c r="AQ188" s="20">
        <v>1.1468</v>
      </c>
      <c r="AR188" s="20">
        <v>0.57183342660000003</v>
      </c>
      <c r="AS188" s="20">
        <v>1.4562999999999999</v>
      </c>
      <c r="AT188" s="20">
        <v>5.8863354000000001</v>
      </c>
      <c r="AU188" s="20">
        <v>0.33003161399999997</v>
      </c>
      <c r="AV188" s="20">
        <v>0.79520643400000002</v>
      </c>
      <c r="AW188" s="20">
        <v>0.74909999999999999</v>
      </c>
      <c r="AX188" s="20">
        <v>1732.73</v>
      </c>
      <c r="AY188" s="20">
        <v>126.57</v>
      </c>
      <c r="AZ188" s="20">
        <v>61.61</v>
      </c>
      <c r="BA188" s="20" t="s">
        <v>192</v>
      </c>
      <c r="BB188" s="20">
        <v>212.6996542327</v>
      </c>
      <c r="BC188" s="20" t="s">
        <v>192</v>
      </c>
      <c r="BD188" s="20">
        <v>1.0582</v>
      </c>
      <c r="BE188" s="20" t="s">
        <v>192</v>
      </c>
      <c r="BF188" s="20">
        <v>0.57830000000000004</v>
      </c>
      <c r="BG188" s="20">
        <v>68</v>
      </c>
      <c r="BH188" s="20">
        <v>383</v>
      </c>
      <c r="BI188" s="20">
        <v>320</v>
      </c>
      <c r="BJ188" s="20">
        <v>168</v>
      </c>
      <c r="BK188" s="20">
        <v>70</v>
      </c>
      <c r="BL188" s="20">
        <v>908.30346679688</v>
      </c>
      <c r="BM188" s="20">
        <v>17.3</v>
      </c>
      <c r="BN188" s="20">
        <v>1266.5</v>
      </c>
      <c r="BO188" s="20">
        <v>541.20000000000005</v>
      </c>
      <c r="BP188" s="20">
        <v>7557.4</v>
      </c>
      <c r="BQ188" s="20">
        <v>4431</v>
      </c>
      <c r="BR188" s="20">
        <v>794</v>
      </c>
      <c r="BS188" s="20">
        <v>179.6</v>
      </c>
      <c r="BT188" s="20">
        <v>180.53</v>
      </c>
      <c r="BU188" s="20">
        <v>4.37</v>
      </c>
    </row>
    <row r="189" spans="1:73" x14ac:dyDescent="0.4">
      <c r="A189" s="16" t="s">
        <v>375</v>
      </c>
      <c r="B189" s="16">
        <f t="shared" si="2"/>
        <v>1975</v>
      </c>
      <c r="C189" s="17">
        <v>10.42000007629</v>
      </c>
      <c r="D189" s="17">
        <v>10.42000007629</v>
      </c>
      <c r="E189" s="17">
        <v>10.42000007629</v>
      </c>
      <c r="F189" s="17" t="s">
        <v>192</v>
      </c>
      <c r="G189" s="17">
        <v>26.84</v>
      </c>
      <c r="H189" s="17" t="s">
        <v>192</v>
      </c>
      <c r="I189" s="17">
        <v>0.43</v>
      </c>
      <c r="J189" s="17">
        <v>1.6820935907700001</v>
      </c>
      <c r="K189" s="17" t="s">
        <v>192</v>
      </c>
      <c r="L189" s="17" t="s">
        <v>192</v>
      </c>
      <c r="M189" s="17">
        <v>1.246</v>
      </c>
      <c r="N189" s="17">
        <v>1.1033999999999999</v>
      </c>
      <c r="O189" s="17">
        <v>1.0943480000000001</v>
      </c>
      <c r="P189" s="17">
        <v>1.0960000000000001</v>
      </c>
      <c r="Q189" s="17">
        <v>1.032988</v>
      </c>
      <c r="R189" s="17">
        <v>1.130917</v>
      </c>
      <c r="S189" s="17">
        <v>1.1242000000000001</v>
      </c>
      <c r="T189" s="17">
        <v>450</v>
      </c>
      <c r="U189" s="17" t="s">
        <v>192</v>
      </c>
      <c r="V189" s="17" t="s">
        <v>192</v>
      </c>
      <c r="W189" s="17">
        <v>965</v>
      </c>
      <c r="X189" s="17">
        <v>478.26</v>
      </c>
      <c r="Y189" s="17" t="s">
        <v>192</v>
      </c>
      <c r="Z189" s="17">
        <v>226</v>
      </c>
      <c r="AA189" s="17">
        <v>622</v>
      </c>
      <c r="AB189" s="17">
        <v>144</v>
      </c>
      <c r="AC189" s="17" t="s">
        <v>192</v>
      </c>
      <c r="AD189" s="17" t="s">
        <v>192</v>
      </c>
      <c r="AE189" s="17">
        <v>58.465304159710001</v>
      </c>
      <c r="AF189" s="17">
        <v>120.17</v>
      </c>
      <c r="AG189" s="17">
        <v>111.06</v>
      </c>
      <c r="AH189" s="17">
        <v>374.02</v>
      </c>
      <c r="AI189" s="17" t="s">
        <v>192</v>
      </c>
      <c r="AJ189" s="17" t="s">
        <v>192</v>
      </c>
      <c r="AK189" s="17" t="s">
        <v>192</v>
      </c>
      <c r="AL189" s="17" t="s">
        <v>192</v>
      </c>
      <c r="AM189" s="17">
        <v>147.34</v>
      </c>
      <c r="AN189" s="17" t="s">
        <v>192</v>
      </c>
      <c r="AO189" s="17">
        <v>0.254</v>
      </c>
      <c r="AP189" s="17">
        <v>0.18579999999999999</v>
      </c>
      <c r="AQ189" s="17">
        <v>1.1431</v>
      </c>
      <c r="AR189" s="17">
        <v>0.57377894463000001</v>
      </c>
      <c r="AS189" s="17">
        <v>1.5662</v>
      </c>
      <c r="AT189" s="17">
        <v>5.8863354000000001</v>
      </c>
      <c r="AU189" s="17">
        <v>0.33399993</v>
      </c>
      <c r="AV189" s="17">
        <v>0.62875762400000001</v>
      </c>
      <c r="AW189" s="17">
        <v>0.58199999999999996</v>
      </c>
      <c r="AX189" s="17">
        <v>1809.61</v>
      </c>
      <c r="AY189" s="17">
        <v>126.57</v>
      </c>
      <c r="AZ189" s="17">
        <v>68.05</v>
      </c>
      <c r="BA189" s="17" t="s">
        <v>192</v>
      </c>
      <c r="BB189" s="17">
        <v>224.43072949755</v>
      </c>
      <c r="BC189" s="17" t="s">
        <v>192</v>
      </c>
      <c r="BD189" s="17">
        <v>1.0899000000000001</v>
      </c>
      <c r="BE189" s="17" t="s">
        <v>192</v>
      </c>
      <c r="BF189" s="17">
        <v>0.57250000000000001</v>
      </c>
      <c r="BG189" s="17">
        <v>68</v>
      </c>
      <c r="BH189" s="17">
        <v>363</v>
      </c>
      <c r="BI189" s="17">
        <v>297</v>
      </c>
      <c r="BJ189" s="17">
        <v>168</v>
      </c>
      <c r="BK189" s="17">
        <v>88</v>
      </c>
      <c r="BL189" s="17">
        <v>917.12182617188</v>
      </c>
      <c r="BM189" s="17">
        <v>17.3</v>
      </c>
      <c r="BN189" s="17">
        <v>1344.2</v>
      </c>
      <c r="BO189" s="17">
        <v>542.79999999999995</v>
      </c>
      <c r="BP189" s="17">
        <v>7383.3</v>
      </c>
      <c r="BQ189" s="17">
        <v>4431</v>
      </c>
      <c r="BR189" s="17">
        <v>803</v>
      </c>
      <c r="BS189" s="17">
        <v>178.16</v>
      </c>
      <c r="BT189" s="17">
        <v>175</v>
      </c>
      <c r="BU189" s="17">
        <v>4.3315000000000001</v>
      </c>
    </row>
    <row r="190" spans="1:73" x14ac:dyDescent="0.4">
      <c r="A190" s="18" t="s">
        <v>376</v>
      </c>
      <c r="B190" s="16">
        <f t="shared" si="2"/>
        <v>1975</v>
      </c>
      <c r="C190" s="20">
        <v>10.42000007629</v>
      </c>
      <c r="D190" s="20">
        <v>10.42000007629</v>
      </c>
      <c r="E190" s="20">
        <v>10.42000007629</v>
      </c>
      <c r="F190" s="20" t="s">
        <v>192</v>
      </c>
      <c r="G190" s="20">
        <v>26.84</v>
      </c>
      <c r="H190" s="20" t="s">
        <v>192</v>
      </c>
      <c r="I190" s="20">
        <v>0.43</v>
      </c>
      <c r="J190" s="20">
        <v>1.6820935907700001</v>
      </c>
      <c r="K190" s="20" t="s">
        <v>192</v>
      </c>
      <c r="L190" s="20" t="s">
        <v>192</v>
      </c>
      <c r="M190" s="20">
        <v>1.246</v>
      </c>
      <c r="N190" s="20">
        <v>1.0503</v>
      </c>
      <c r="O190" s="20">
        <v>1.0809</v>
      </c>
      <c r="P190" s="20">
        <v>1.3713</v>
      </c>
      <c r="Q190" s="20">
        <v>0.95774210000000004</v>
      </c>
      <c r="R190" s="20">
        <v>2.0319310000000002</v>
      </c>
      <c r="S190" s="20">
        <v>1.1242000000000001</v>
      </c>
      <c r="T190" s="20">
        <v>428</v>
      </c>
      <c r="U190" s="20" t="s">
        <v>192</v>
      </c>
      <c r="V190" s="20" t="s">
        <v>192</v>
      </c>
      <c r="W190" s="20">
        <v>882</v>
      </c>
      <c r="X190" s="20">
        <v>451.1</v>
      </c>
      <c r="Y190" s="20" t="s">
        <v>192</v>
      </c>
      <c r="Z190" s="20">
        <v>229</v>
      </c>
      <c r="AA190" s="20">
        <v>624</v>
      </c>
      <c r="AB190" s="20">
        <v>153</v>
      </c>
      <c r="AC190" s="20" t="s">
        <v>192</v>
      </c>
      <c r="AD190" s="20" t="s">
        <v>192</v>
      </c>
      <c r="AE190" s="20">
        <v>57.188385776040001</v>
      </c>
      <c r="AF190" s="20">
        <v>119.66</v>
      </c>
      <c r="AG190" s="20">
        <v>111.61</v>
      </c>
      <c r="AH190" s="20">
        <v>377.7</v>
      </c>
      <c r="AI190" s="20" t="s">
        <v>192</v>
      </c>
      <c r="AJ190" s="20" t="s">
        <v>192</v>
      </c>
      <c r="AK190" s="20" t="s">
        <v>192</v>
      </c>
      <c r="AL190" s="20" t="s">
        <v>192</v>
      </c>
      <c r="AM190" s="20">
        <v>140.36000000000001</v>
      </c>
      <c r="AN190" s="20" t="s">
        <v>192</v>
      </c>
      <c r="AO190" s="20">
        <v>0.252</v>
      </c>
      <c r="AP190" s="20">
        <v>0.2697</v>
      </c>
      <c r="AQ190" s="20">
        <v>1.2808999999999999</v>
      </c>
      <c r="AR190" s="20">
        <v>0.57670580702999996</v>
      </c>
      <c r="AS190" s="20">
        <v>1.581</v>
      </c>
      <c r="AT190" s="20">
        <v>5.8863354000000001</v>
      </c>
      <c r="AU190" s="20">
        <v>0.32892930399999998</v>
      </c>
      <c r="AV190" s="20">
        <v>0.57474443399999997</v>
      </c>
      <c r="AW190" s="20">
        <v>0.52800000000000002</v>
      </c>
      <c r="AX190" s="20">
        <v>1843.91</v>
      </c>
      <c r="AY190" s="20">
        <v>126.57</v>
      </c>
      <c r="AZ190" s="20">
        <v>67.099999999999994</v>
      </c>
      <c r="BA190" s="20" t="s">
        <v>192</v>
      </c>
      <c r="BB190" s="20">
        <v>222.73337203853001</v>
      </c>
      <c r="BC190" s="20" t="s">
        <v>192</v>
      </c>
      <c r="BD190" s="20">
        <v>1.1616</v>
      </c>
      <c r="BE190" s="20" t="s">
        <v>192</v>
      </c>
      <c r="BF190" s="20">
        <v>0.53259999999999996</v>
      </c>
      <c r="BG190" s="20">
        <v>68</v>
      </c>
      <c r="BH190" s="20">
        <v>307</v>
      </c>
      <c r="BI190" s="20">
        <v>249</v>
      </c>
      <c r="BJ190" s="20">
        <v>168</v>
      </c>
      <c r="BK190" s="20">
        <v>88</v>
      </c>
      <c r="BL190" s="20">
        <v>897.2802734375</v>
      </c>
      <c r="BM190" s="20">
        <v>17.3</v>
      </c>
      <c r="BN190" s="20">
        <v>1329.2</v>
      </c>
      <c r="BO190" s="20">
        <v>479.5</v>
      </c>
      <c r="BP190" s="20">
        <v>7129.7</v>
      </c>
      <c r="BQ190" s="20">
        <v>4431</v>
      </c>
      <c r="BR190" s="20">
        <v>783</v>
      </c>
      <c r="BS190" s="20">
        <v>169.84</v>
      </c>
      <c r="BT190" s="20">
        <v>163.06</v>
      </c>
      <c r="BU190" s="20">
        <v>4.2091799999999999</v>
      </c>
    </row>
    <row r="191" spans="1:73" x14ac:dyDescent="0.4">
      <c r="A191" s="16" t="s">
        <v>377</v>
      </c>
      <c r="B191" s="16">
        <f t="shared" si="2"/>
        <v>1975</v>
      </c>
      <c r="C191" s="17">
        <v>10.42000007629</v>
      </c>
      <c r="D191" s="17">
        <v>10.42000007629</v>
      </c>
      <c r="E191" s="17">
        <v>10.42000007629</v>
      </c>
      <c r="F191" s="17" t="s">
        <v>192</v>
      </c>
      <c r="G191" s="17">
        <v>26.84</v>
      </c>
      <c r="H191" s="17" t="s">
        <v>192</v>
      </c>
      <c r="I191" s="17">
        <v>0.43</v>
      </c>
      <c r="J191" s="17">
        <v>1.6820935907700001</v>
      </c>
      <c r="K191" s="17" t="s">
        <v>192</v>
      </c>
      <c r="L191" s="17" t="s">
        <v>192</v>
      </c>
      <c r="M191" s="17">
        <v>1.246</v>
      </c>
      <c r="N191" s="17">
        <v>1.121</v>
      </c>
      <c r="O191" s="17">
        <v>1.0476110000000001</v>
      </c>
      <c r="P191" s="17">
        <v>1.1746000000000001</v>
      </c>
      <c r="Q191" s="17">
        <v>0.90037449999999997</v>
      </c>
      <c r="R191" s="17">
        <v>1.4991890000000001</v>
      </c>
      <c r="S191" s="17">
        <v>1.1242000000000001</v>
      </c>
      <c r="T191" s="17">
        <v>355</v>
      </c>
      <c r="U191" s="17" t="s">
        <v>192</v>
      </c>
      <c r="V191" s="17" t="s">
        <v>192</v>
      </c>
      <c r="W191" s="17">
        <v>727</v>
      </c>
      <c r="X191" s="17">
        <v>391.74</v>
      </c>
      <c r="Y191" s="17" t="s">
        <v>192</v>
      </c>
      <c r="Z191" s="17">
        <v>208</v>
      </c>
      <c r="AA191" s="17">
        <v>516</v>
      </c>
      <c r="AB191" s="17">
        <v>148</v>
      </c>
      <c r="AC191" s="17" t="s">
        <v>192</v>
      </c>
      <c r="AD191" s="17" t="s">
        <v>192</v>
      </c>
      <c r="AE191" s="17">
        <v>54.764735226729996</v>
      </c>
      <c r="AF191" s="17">
        <v>114.52</v>
      </c>
      <c r="AG191" s="17">
        <v>110.12</v>
      </c>
      <c r="AH191" s="17">
        <v>365.43</v>
      </c>
      <c r="AI191" s="17" t="s">
        <v>192</v>
      </c>
      <c r="AJ191" s="17" t="s">
        <v>192</v>
      </c>
      <c r="AK191" s="17" t="s">
        <v>192</v>
      </c>
      <c r="AL191" s="17" t="s">
        <v>192</v>
      </c>
      <c r="AM191" s="17">
        <v>131.54</v>
      </c>
      <c r="AN191" s="17" t="s">
        <v>192</v>
      </c>
      <c r="AO191" s="17">
        <v>0.245</v>
      </c>
      <c r="AP191" s="17">
        <v>0.27379999999999999</v>
      </c>
      <c r="AQ191" s="17">
        <v>1.3694999999999999</v>
      </c>
      <c r="AR191" s="17">
        <v>0.57732676327999999</v>
      </c>
      <c r="AS191" s="17">
        <v>1.5235000000000001</v>
      </c>
      <c r="AT191" s="17">
        <v>5.8863354000000001</v>
      </c>
      <c r="AU191" s="17">
        <v>0.332456696</v>
      </c>
      <c r="AV191" s="17">
        <v>0.42483027400000001</v>
      </c>
      <c r="AW191" s="17">
        <v>0.39090000000000003</v>
      </c>
      <c r="AX191" s="17">
        <v>1859.52</v>
      </c>
      <c r="AY191" s="17">
        <v>126.57</v>
      </c>
      <c r="AZ191" s="17">
        <v>67.25</v>
      </c>
      <c r="BA191" s="17" t="s">
        <v>192</v>
      </c>
      <c r="BB191" s="17">
        <v>223.00210731544999</v>
      </c>
      <c r="BC191" s="17" t="s">
        <v>192</v>
      </c>
      <c r="BD191" s="17">
        <v>1.2224999999999999</v>
      </c>
      <c r="BE191" s="17" t="s">
        <v>192</v>
      </c>
      <c r="BF191" s="17">
        <v>0.5262</v>
      </c>
      <c r="BG191" s="17">
        <v>68</v>
      </c>
      <c r="BH191" s="17">
        <v>242</v>
      </c>
      <c r="BI191" s="17">
        <v>206</v>
      </c>
      <c r="BJ191" s="17">
        <v>168</v>
      </c>
      <c r="BK191" s="17">
        <v>89</v>
      </c>
      <c r="BL191" s="17">
        <v>903.89428710938</v>
      </c>
      <c r="BM191" s="17">
        <v>17.3</v>
      </c>
      <c r="BN191" s="17">
        <v>1253.8</v>
      </c>
      <c r="BO191" s="17">
        <v>356.9</v>
      </c>
      <c r="BP191" s="17">
        <v>6898.3</v>
      </c>
      <c r="BQ191" s="17">
        <v>4431</v>
      </c>
      <c r="BR191" s="17">
        <v>747</v>
      </c>
      <c r="BS191" s="17">
        <v>167.39</v>
      </c>
      <c r="BT191" s="17">
        <v>160</v>
      </c>
      <c r="BU191" s="17">
        <v>4.5381</v>
      </c>
    </row>
    <row r="192" spans="1:73" x14ac:dyDescent="0.4">
      <c r="A192" s="18" t="s">
        <v>378</v>
      </c>
      <c r="B192" s="16">
        <f t="shared" si="2"/>
        <v>1975</v>
      </c>
      <c r="C192" s="20">
        <v>10.42000007629</v>
      </c>
      <c r="D192" s="20">
        <v>10.42000007629</v>
      </c>
      <c r="E192" s="20">
        <v>10.42000007629</v>
      </c>
      <c r="F192" s="20" t="s">
        <v>192</v>
      </c>
      <c r="G192" s="20">
        <v>26.84</v>
      </c>
      <c r="H192" s="20" t="s">
        <v>192</v>
      </c>
      <c r="I192" s="20">
        <v>0.43</v>
      </c>
      <c r="J192" s="20">
        <v>1.6820935907700001</v>
      </c>
      <c r="K192" s="20" t="s">
        <v>192</v>
      </c>
      <c r="L192" s="20" t="s">
        <v>192</v>
      </c>
      <c r="M192" s="20">
        <v>1.246</v>
      </c>
      <c r="N192" s="20">
        <v>1.2330000000000001</v>
      </c>
      <c r="O192" s="20">
        <v>1.087734</v>
      </c>
      <c r="P192" s="20">
        <v>1.2236</v>
      </c>
      <c r="Q192" s="20">
        <v>0.84589490000000001</v>
      </c>
      <c r="R192" s="20">
        <v>1.7008529999999999</v>
      </c>
      <c r="S192" s="20">
        <v>1.1242000000000001</v>
      </c>
      <c r="T192" s="20">
        <v>333</v>
      </c>
      <c r="U192" s="20" t="s">
        <v>192</v>
      </c>
      <c r="V192" s="20" t="s">
        <v>192</v>
      </c>
      <c r="W192" s="20">
        <v>660</v>
      </c>
      <c r="X192" s="20">
        <v>356</v>
      </c>
      <c r="Y192" s="20" t="s">
        <v>192</v>
      </c>
      <c r="Z192" s="20">
        <v>207</v>
      </c>
      <c r="AA192" s="20">
        <v>525</v>
      </c>
      <c r="AB192" s="20">
        <v>150</v>
      </c>
      <c r="AC192" s="20" t="s">
        <v>192</v>
      </c>
      <c r="AD192" s="20" t="s">
        <v>192</v>
      </c>
      <c r="AE192" s="20">
        <v>54.74118956297</v>
      </c>
      <c r="AF192" s="20">
        <v>119.1</v>
      </c>
      <c r="AG192" s="20">
        <v>105.82</v>
      </c>
      <c r="AH192" s="20">
        <v>324.92</v>
      </c>
      <c r="AI192" s="20" t="s">
        <v>192</v>
      </c>
      <c r="AJ192" s="20" t="s">
        <v>192</v>
      </c>
      <c r="AK192" s="20" t="s">
        <v>192</v>
      </c>
      <c r="AL192" s="20" t="s">
        <v>192</v>
      </c>
      <c r="AM192" s="20">
        <v>127.13</v>
      </c>
      <c r="AN192" s="20" t="s">
        <v>192</v>
      </c>
      <c r="AO192" s="20">
        <v>0.23599999999999999</v>
      </c>
      <c r="AP192" s="20">
        <v>0.27379999999999999</v>
      </c>
      <c r="AQ192" s="20">
        <v>1.3327</v>
      </c>
      <c r="AR192" s="20">
        <v>0.57910204643999996</v>
      </c>
      <c r="AS192" s="20">
        <v>1.5348999999999999</v>
      </c>
      <c r="AT192" s="20">
        <v>5.8863354000000001</v>
      </c>
      <c r="AU192" s="20">
        <v>0.332456696</v>
      </c>
      <c r="AV192" s="20">
        <v>0.35185735200000001</v>
      </c>
      <c r="AW192" s="20">
        <v>0.3009</v>
      </c>
      <c r="AX192" s="20">
        <v>1852.98</v>
      </c>
      <c r="AY192" s="20">
        <v>126.57</v>
      </c>
      <c r="AZ192" s="20">
        <v>66.760000000000005</v>
      </c>
      <c r="BA192" s="20" t="s">
        <v>192</v>
      </c>
      <c r="BB192" s="20">
        <v>222.12321371215</v>
      </c>
      <c r="BC192" s="20" t="s">
        <v>192</v>
      </c>
      <c r="BD192" s="20">
        <v>1.2319</v>
      </c>
      <c r="BE192" s="20" t="s">
        <v>192</v>
      </c>
      <c r="BF192" s="20">
        <v>0.53900000000000003</v>
      </c>
      <c r="BG192" s="20">
        <v>68</v>
      </c>
      <c r="BH192" s="20">
        <v>194</v>
      </c>
      <c r="BI192" s="20">
        <v>172</v>
      </c>
      <c r="BJ192" s="20">
        <v>168</v>
      </c>
      <c r="BK192" s="20">
        <v>88</v>
      </c>
      <c r="BL192" s="20">
        <v>903.89428710938</v>
      </c>
      <c r="BM192" s="20">
        <v>17.3</v>
      </c>
      <c r="BN192" s="20">
        <v>1193</v>
      </c>
      <c r="BO192" s="20">
        <v>353.4</v>
      </c>
      <c r="BP192" s="20">
        <v>6926.9</v>
      </c>
      <c r="BQ192" s="20">
        <v>4431</v>
      </c>
      <c r="BR192" s="20">
        <v>751</v>
      </c>
      <c r="BS192" s="20">
        <v>164.24</v>
      </c>
      <c r="BT192" s="20">
        <v>160</v>
      </c>
      <c r="BU192" s="20">
        <v>4.4891399999999999</v>
      </c>
    </row>
    <row r="193" spans="1:73" x14ac:dyDescent="0.4">
      <c r="A193" s="16" t="s">
        <v>379</v>
      </c>
      <c r="B193" s="16">
        <f t="shared" si="2"/>
        <v>1975</v>
      </c>
      <c r="C193" s="17">
        <v>10.43000030518</v>
      </c>
      <c r="D193" s="17">
        <v>10.43000030518</v>
      </c>
      <c r="E193" s="17">
        <v>10.43000030518</v>
      </c>
      <c r="F193" s="17" t="s">
        <v>192</v>
      </c>
      <c r="G193" s="17">
        <v>26.84</v>
      </c>
      <c r="H193" s="17" t="s">
        <v>192</v>
      </c>
      <c r="I193" s="17">
        <v>0.43</v>
      </c>
      <c r="J193" s="17">
        <v>1.6820935907700001</v>
      </c>
      <c r="K193" s="17" t="s">
        <v>192</v>
      </c>
      <c r="L193" s="17" t="s">
        <v>192</v>
      </c>
      <c r="M193" s="17">
        <v>1.246</v>
      </c>
      <c r="N193" s="17">
        <v>1.4478</v>
      </c>
      <c r="O193" s="17">
        <v>1.293641</v>
      </c>
      <c r="P193" s="17">
        <v>1.2274</v>
      </c>
      <c r="Q193" s="17">
        <v>0.82522879999999998</v>
      </c>
      <c r="R193" s="17">
        <v>1.732839</v>
      </c>
      <c r="S193" s="17">
        <v>1.1242000000000001</v>
      </c>
      <c r="T193" s="17">
        <v>372</v>
      </c>
      <c r="U193" s="17" t="s">
        <v>192</v>
      </c>
      <c r="V193" s="17" t="s">
        <v>192</v>
      </c>
      <c r="W193" s="17">
        <v>813</v>
      </c>
      <c r="X193" s="17">
        <v>401.98</v>
      </c>
      <c r="Y193" s="17" t="s">
        <v>192</v>
      </c>
      <c r="Z193" s="17">
        <v>224</v>
      </c>
      <c r="AA193" s="17">
        <v>578</v>
      </c>
      <c r="AB193" s="17">
        <v>157</v>
      </c>
      <c r="AC193" s="17" t="s">
        <v>192</v>
      </c>
      <c r="AD193" s="17" t="s">
        <v>192</v>
      </c>
      <c r="AE193" s="17">
        <v>58.39066894314</v>
      </c>
      <c r="AF193" s="17">
        <v>119.82</v>
      </c>
      <c r="AG193" s="17">
        <v>103.39</v>
      </c>
      <c r="AH193" s="17">
        <v>307.73</v>
      </c>
      <c r="AI193" s="17" t="s">
        <v>192</v>
      </c>
      <c r="AJ193" s="17" t="s">
        <v>192</v>
      </c>
      <c r="AK193" s="17" t="s">
        <v>192</v>
      </c>
      <c r="AL193" s="17" t="s">
        <v>192</v>
      </c>
      <c r="AM193" s="17">
        <v>145.13999999999999</v>
      </c>
      <c r="AN193" s="17" t="s">
        <v>192</v>
      </c>
      <c r="AO193" s="17">
        <v>0.16500000000000001</v>
      </c>
      <c r="AP193" s="17">
        <v>0.27379999999999999</v>
      </c>
      <c r="AQ193" s="17">
        <v>1.3466</v>
      </c>
      <c r="AR193" s="17">
        <v>0.58168260491000001</v>
      </c>
      <c r="AS193" s="17">
        <v>1.4391</v>
      </c>
      <c r="AT193" s="17">
        <v>5.8863354000000001</v>
      </c>
      <c r="AU193" s="17">
        <v>0.316583432</v>
      </c>
      <c r="AV193" s="17">
        <v>0.43849891800000002</v>
      </c>
      <c r="AW193" s="17">
        <v>0.36799999999999999</v>
      </c>
      <c r="AX193" s="17">
        <v>1864.54</v>
      </c>
      <c r="AY193" s="17">
        <v>126.57</v>
      </c>
      <c r="AZ193" s="17">
        <v>66.17</v>
      </c>
      <c r="BA193" s="17" t="s">
        <v>192</v>
      </c>
      <c r="BB193" s="17">
        <v>221.06100691521999</v>
      </c>
      <c r="BC193" s="17" t="s">
        <v>192</v>
      </c>
      <c r="BD193" s="17">
        <v>1.2544</v>
      </c>
      <c r="BE193" s="17" t="s">
        <v>192</v>
      </c>
      <c r="BF193" s="17">
        <v>0.5706</v>
      </c>
      <c r="BG193" s="17">
        <v>68</v>
      </c>
      <c r="BH193" s="17">
        <v>181</v>
      </c>
      <c r="BI193" s="17">
        <v>158</v>
      </c>
      <c r="BJ193" s="17">
        <v>168</v>
      </c>
      <c r="BK193" s="17">
        <v>85</v>
      </c>
      <c r="BL193" s="17">
        <v>864.2109375</v>
      </c>
      <c r="BM193" s="17">
        <v>17.3</v>
      </c>
      <c r="BN193" s="17">
        <v>1222.4000000000001</v>
      </c>
      <c r="BO193" s="17">
        <v>359.3</v>
      </c>
      <c r="BP193" s="17">
        <v>6810.1</v>
      </c>
      <c r="BQ193" s="17">
        <v>4431</v>
      </c>
      <c r="BR193" s="17">
        <v>707</v>
      </c>
      <c r="BS193" s="17">
        <v>165.17</v>
      </c>
      <c r="BT193" s="17">
        <v>162.72999999999999</v>
      </c>
      <c r="BU193" s="17">
        <v>4.7045500000000002</v>
      </c>
    </row>
    <row r="194" spans="1:73" x14ac:dyDescent="0.4">
      <c r="A194" s="18" t="s">
        <v>380</v>
      </c>
      <c r="B194" s="16">
        <f t="shared" si="2"/>
        <v>1975</v>
      </c>
      <c r="C194" s="20">
        <v>10.43000030518</v>
      </c>
      <c r="D194" s="20">
        <v>10.43000030518</v>
      </c>
      <c r="E194" s="20">
        <v>10.43000030518</v>
      </c>
      <c r="F194" s="20" t="s">
        <v>192</v>
      </c>
      <c r="G194" s="20">
        <v>26.84</v>
      </c>
      <c r="H194" s="20" t="s">
        <v>192</v>
      </c>
      <c r="I194" s="20">
        <v>0.43</v>
      </c>
      <c r="J194" s="20">
        <v>1.6820935907700001</v>
      </c>
      <c r="K194" s="20" t="s">
        <v>192</v>
      </c>
      <c r="L194" s="20" t="s">
        <v>192</v>
      </c>
      <c r="M194" s="20">
        <v>1.246</v>
      </c>
      <c r="N194" s="20">
        <v>1.8404</v>
      </c>
      <c r="O194" s="20">
        <v>1.69862</v>
      </c>
      <c r="P194" s="20">
        <v>1.1726000000000001</v>
      </c>
      <c r="Q194" s="20">
        <v>0.85859980000000002</v>
      </c>
      <c r="R194" s="20">
        <v>1.534951</v>
      </c>
      <c r="S194" s="20">
        <v>1.1242000000000001</v>
      </c>
      <c r="T194" s="20">
        <v>388</v>
      </c>
      <c r="U194" s="20" t="s">
        <v>192</v>
      </c>
      <c r="V194" s="20" t="s">
        <v>192</v>
      </c>
      <c r="W194" s="20">
        <v>908</v>
      </c>
      <c r="X194" s="20">
        <v>472.61</v>
      </c>
      <c r="Y194" s="20" t="s">
        <v>192</v>
      </c>
      <c r="Z194" s="20">
        <v>243</v>
      </c>
      <c r="AA194" s="20">
        <v>599</v>
      </c>
      <c r="AB194" s="20">
        <v>170</v>
      </c>
      <c r="AC194" s="20" t="s">
        <v>192</v>
      </c>
      <c r="AD194" s="20" t="s">
        <v>192</v>
      </c>
      <c r="AE194" s="20">
        <v>63.671833615600001</v>
      </c>
      <c r="AF194" s="20">
        <v>131.56</v>
      </c>
      <c r="AG194" s="20">
        <v>122.36</v>
      </c>
      <c r="AH194" s="20">
        <v>323.69</v>
      </c>
      <c r="AI194" s="20" t="s">
        <v>192</v>
      </c>
      <c r="AJ194" s="20" t="s">
        <v>192</v>
      </c>
      <c r="AK194" s="20" t="s">
        <v>192</v>
      </c>
      <c r="AL194" s="20" t="s">
        <v>192</v>
      </c>
      <c r="AM194" s="20">
        <v>162.77000000000001</v>
      </c>
      <c r="AN194" s="20" t="s">
        <v>192</v>
      </c>
      <c r="AO194" s="20">
        <v>0.19600000000000001</v>
      </c>
      <c r="AP194" s="20">
        <v>0.27379999999999999</v>
      </c>
      <c r="AQ194" s="20">
        <v>1.2991999999999999</v>
      </c>
      <c r="AR194" s="20">
        <v>0.58512303589000003</v>
      </c>
      <c r="AS194" s="20">
        <v>1.3460000000000001</v>
      </c>
      <c r="AT194" s="20">
        <v>5.8863354000000001</v>
      </c>
      <c r="AU194" s="20">
        <v>0.30511940799999998</v>
      </c>
      <c r="AV194" s="20">
        <v>0.46539528200000002</v>
      </c>
      <c r="AW194" s="20">
        <v>0.41020000000000001</v>
      </c>
      <c r="AX194" s="20">
        <v>1885.59</v>
      </c>
      <c r="AY194" s="20">
        <v>126.57</v>
      </c>
      <c r="AZ194" s="20">
        <v>69.48</v>
      </c>
      <c r="BA194" s="20" t="s">
        <v>192</v>
      </c>
      <c r="BB194" s="20">
        <v>226.96528122116001</v>
      </c>
      <c r="BC194" s="20" t="s">
        <v>192</v>
      </c>
      <c r="BD194" s="20">
        <v>1.3130999999999999</v>
      </c>
      <c r="BE194" s="20" t="s">
        <v>192</v>
      </c>
      <c r="BF194" s="20">
        <v>0.58640000000000003</v>
      </c>
      <c r="BG194" s="20">
        <v>68</v>
      </c>
      <c r="BH194" s="20">
        <v>185</v>
      </c>
      <c r="BI194" s="20">
        <v>158</v>
      </c>
      <c r="BJ194" s="20">
        <v>168</v>
      </c>
      <c r="BK194" s="20">
        <v>85</v>
      </c>
      <c r="BL194" s="20">
        <v>837.75561523438</v>
      </c>
      <c r="BM194" s="20">
        <v>17.3</v>
      </c>
      <c r="BN194" s="20">
        <v>1277.0999999999999</v>
      </c>
      <c r="BO194" s="20">
        <v>383.6</v>
      </c>
      <c r="BP194" s="20">
        <v>6774.8</v>
      </c>
      <c r="BQ194" s="20">
        <v>4431</v>
      </c>
      <c r="BR194" s="20">
        <v>737</v>
      </c>
      <c r="BS194" s="20">
        <v>163</v>
      </c>
      <c r="BT194" s="20">
        <v>175</v>
      </c>
      <c r="BU194" s="20">
        <v>4.9250999999999996</v>
      </c>
    </row>
    <row r="195" spans="1:73" x14ac:dyDescent="0.4">
      <c r="A195" s="16" t="s">
        <v>381</v>
      </c>
      <c r="B195" s="16">
        <f t="shared" si="2"/>
        <v>1975</v>
      </c>
      <c r="C195" s="17">
        <v>10.43000030518</v>
      </c>
      <c r="D195" s="17">
        <v>10.43000030518</v>
      </c>
      <c r="E195" s="17">
        <v>10.43000030518</v>
      </c>
      <c r="F195" s="17" t="s">
        <v>192</v>
      </c>
      <c r="G195" s="17">
        <v>26.84</v>
      </c>
      <c r="H195" s="17" t="s">
        <v>192</v>
      </c>
      <c r="I195" s="17">
        <v>0.43</v>
      </c>
      <c r="J195" s="17">
        <v>1.6820935907700001</v>
      </c>
      <c r="K195" s="17" t="s">
        <v>192</v>
      </c>
      <c r="L195" s="17" t="s">
        <v>192</v>
      </c>
      <c r="M195" s="17">
        <v>1.246</v>
      </c>
      <c r="N195" s="17">
        <v>1.7830999999999999</v>
      </c>
      <c r="O195" s="17">
        <v>1.6776770000000001</v>
      </c>
      <c r="P195" s="17">
        <v>1.1065</v>
      </c>
      <c r="Q195" s="17">
        <v>0.79550019999999999</v>
      </c>
      <c r="R195" s="17">
        <v>1.399848</v>
      </c>
      <c r="S195" s="17">
        <v>1.1242000000000001</v>
      </c>
      <c r="T195" s="17">
        <v>368</v>
      </c>
      <c r="U195" s="17" t="s">
        <v>192</v>
      </c>
      <c r="V195" s="17" t="s">
        <v>192</v>
      </c>
      <c r="W195" s="17">
        <v>871</v>
      </c>
      <c r="X195" s="17">
        <v>412.35</v>
      </c>
      <c r="Y195" s="17" t="s">
        <v>192</v>
      </c>
      <c r="Z195" s="17">
        <v>227</v>
      </c>
      <c r="AA195" s="17">
        <v>551</v>
      </c>
      <c r="AB195" s="17">
        <v>169</v>
      </c>
      <c r="AC195" s="17" t="s">
        <v>192</v>
      </c>
      <c r="AD195" s="17" t="s">
        <v>192</v>
      </c>
      <c r="AE195" s="17">
        <v>62.702812825279999</v>
      </c>
      <c r="AF195" s="17">
        <v>122.31</v>
      </c>
      <c r="AG195" s="17">
        <v>118.17</v>
      </c>
      <c r="AH195" s="17">
        <v>336.21</v>
      </c>
      <c r="AI195" s="17" t="s">
        <v>192</v>
      </c>
      <c r="AJ195" s="17" t="s">
        <v>192</v>
      </c>
      <c r="AK195" s="17" t="s">
        <v>192</v>
      </c>
      <c r="AL195" s="17" t="s">
        <v>192</v>
      </c>
      <c r="AM195" s="17">
        <v>165.71</v>
      </c>
      <c r="AN195" s="17" t="s">
        <v>192</v>
      </c>
      <c r="AO195" s="17">
        <v>0.22</v>
      </c>
      <c r="AP195" s="17">
        <v>0.27379999999999999</v>
      </c>
      <c r="AQ195" s="17">
        <v>1.4165000000000001</v>
      </c>
      <c r="AR195" s="17">
        <v>0.58643768995000001</v>
      </c>
      <c r="AS195" s="17">
        <v>1.3875999999999999</v>
      </c>
      <c r="AT195" s="17">
        <v>5.8863354000000001</v>
      </c>
      <c r="AU195" s="17">
        <v>0.29982831999999998</v>
      </c>
      <c r="AV195" s="17">
        <v>0.38272203199999999</v>
      </c>
      <c r="AW195" s="17">
        <v>0.3417</v>
      </c>
      <c r="AX195" s="17">
        <v>1879.64</v>
      </c>
      <c r="AY195" s="17">
        <v>126.57</v>
      </c>
      <c r="AZ195" s="17">
        <v>68.239999999999995</v>
      </c>
      <c r="BA195" s="17" t="s">
        <v>192</v>
      </c>
      <c r="BB195" s="17">
        <v>224.76889005311</v>
      </c>
      <c r="BC195" s="17" t="s">
        <v>192</v>
      </c>
      <c r="BD195" s="17">
        <v>1.327</v>
      </c>
      <c r="BE195" s="17" t="s">
        <v>192</v>
      </c>
      <c r="BF195" s="17">
        <v>0.55510000000000004</v>
      </c>
      <c r="BG195" s="17">
        <v>68</v>
      </c>
      <c r="BH195" s="17">
        <v>192</v>
      </c>
      <c r="BI195" s="17">
        <v>158</v>
      </c>
      <c r="BJ195" s="17">
        <v>168</v>
      </c>
      <c r="BK195" s="17">
        <v>84</v>
      </c>
      <c r="BL195" s="17">
        <v>826.732421875</v>
      </c>
      <c r="BM195" s="17">
        <v>17.3</v>
      </c>
      <c r="BN195" s="17">
        <v>1210.0999999999999</v>
      </c>
      <c r="BO195" s="17">
        <v>370</v>
      </c>
      <c r="BP195" s="17">
        <v>6558.7</v>
      </c>
      <c r="BQ195" s="17">
        <v>4852</v>
      </c>
      <c r="BR195" s="17">
        <v>724</v>
      </c>
      <c r="BS195" s="17">
        <v>144.16999999999999</v>
      </c>
      <c r="BT195" s="17">
        <v>175</v>
      </c>
      <c r="BU195" s="17">
        <v>4.5159500000000001</v>
      </c>
    </row>
    <row r="196" spans="1:73" x14ac:dyDescent="0.4">
      <c r="A196" s="18" t="s">
        <v>382</v>
      </c>
      <c r="B196" s="16">
        <f t="shared" si="2"/>
        <v>1975</v>
      </c>
      <c r="C196" s="20">
        <v>10.46000003815</v>
      </c>
      <c r="D196" s="20">
        <v>10.46000003815</v>
      </c>
      <c r="E196" s="20">
        <v>10.46000003815</v>
      </c>
      <c r="F196" s="20" t="s">
        <v>192</v>
      </c>
      <c r="G196" s="20">
        <v>26.84</v>
      </c>
      <c r="H196" s="20" t="s">
        <v>192</v>
      </c>
      <c r="I196" s="20">
        <v>0.43</v>
      </c>
      <c r="J196" s="20">
        <v>1.6820935907700001</v>
      </c>
      <c r="K196" s="20" t="s">
        <v>192</v>
      </c>
      <c r="L196" s="20" t="s">
        <v>192</v>
      </c>
      <c r="M196" s="20">
        <v>1.246</v>
      </c>
      <c r="N196" s="20">
        <v>1.7723</v>
      </c>
      <c r="O196" s="20">
        <v>1.6108789999999999</v>
      </c>
      <c r="P196" s="20">
        <v>1.0791999999999999</v>
      </c>
      <c r="Q196" s="20">
        <v>0.75238850000000002</v>
      </c>
      <c r="R196" s="20">
        <v>1.3996189999999999</v>
      </c>
      <c r="S196" s="20">
        <v>1.08548</v>
      </c>
      <c r="T196" s="20">
        <v>347</v>
      </c>
      <c r="U196" s="20" t="s">
        <v>192</v>
      </c>
      <c r="V196" s="20" t="s">
        <v>192</v>
      </c>
      <c r="W196" s="20">
        <v>840</v>
      </c>
      <c r="X196" s="20">
        <v>412.19</v>
      </c>
      <c r="Y196" s="20" t="s">
        <v>192</v>
      </c>
      <c r="Z196" s="20">
        <v>211</v>
      </c>
      <c r="AA196" s="20">
        <v>495</v>
      </c>
      <c r="AB196" s="20">
        <v>163</v>
      </c>
      <c r="AC196" s="20" t="s">
        <v>192</v>
      </c>
      <c r="AD196" s="20" t="s">
        <v>192</v>
      </c>
      <c r="AE196" s="20">
        <v>61.13024393768</v>
      </c>
      <c r="AF196" s="20">
        <v>116.87</v>
      </c>
      <c r="AG196" s="20">
        <v>114.84</v>
      </c>
      <c r="AH196" s="20">
        <v>332.53</v>
      </c>
      <c r="AI196" s="20" t="s">
        <v>192</v>
      </c>
      <c r="AJ196" s="20" t="s">
        <v>192</v>
      </c>
      <c r="AK196" s="20" t="s">
        <v>192</v>
      </c>
      <c r="AL196" s="20" t="s">
        <v>192</v>
      </c>
      <c r="AM196" s="20">
        <v>161.66999999999999</v>
      </c>
      <c r="AN196" s="20" t="s">
        <v>192</v>
      </c>
      <c r="AO196" s="20">
        <v>0.192</v>
      </c>
      <c r="AP196" s="20">
        <v>0.27379999999999999</v>
      </c>
      <c r="AQ196" s="20">
        <v>1.5330999999999999</v>
      </c>
      <c r="AR196" s="20">
        <v>0.58699577704000006</v>
      </c>
      <c r="AS196" s="20">
        <v>1.4112</v>
      </c>
      <c r="AT196" s="20">
        <v>5.8863354000000001</v>
      </c>
      <c r="AU196" s="20">
        <v>0.301812478</v>
      </c>
      <c r="AV196" s="20">
        <v>0.34061379000000003</v>
      </c>
      <c r="AW196" s="20">
        <v>0.31009999999999999</v>
      </c>
      <c r="AX196" s="20">
        <v>1898.57</v>
      </c>
      <c r="AY196" s="20">
        <v>126.57</v>
      </c>
      <c r="AZ196" s="20">
        <v>67.13</v>
      </c>
      <c r="BA196" s="20" t="s">
        <v>192</v>
      </c>
      <c r="BB196" s="20">
        <v>222.78714118401999</v>
      </c>
      <c r="BC196" s="20" t="s">
        <v>192</v>
      </c>
      <c r="BD196" s="20">
        <v>1.3162</v>
      </c>
      <c r="BE196" s="20" t="s">
        <v>192</v>
      </c>
      <c r="BF196" s="20">
        <v>0.53400000000000003</v>
      </c>
      <c r="BG196" s="20">
        <v>68</v>
      </c>
      <c r="BH196" s="20">
        <v>162</v>
      </c>
      <c r="BI196" s="20">
        <v>131</v>
      </c>
      <c r="BJ196" s="20">
        <v>168</v>
      </c>
      <c r="BK196" s="20">
        <v>78</v>
      </c>
      <c r="BL196" s="20">
        <v>815.70947265625</v>
      </c>
      <c r="BM196" s="20">
        <v>17.3</v>
      </c>
      <c r="BN196" s="20">
        <v>1178.8</v>
      </c>
      <c r="BO196" s="20">
        <v>344.6</v>
      </c>
      <c r="BP196" s="20">
        <v>6347.1</v>
      </c>
      <c r="BQ196" s="20">
        <v>4852</v>
      </c>
      <c r="BR196" s="20">
        <v>706</v>
      </c>
      <c r="BS196" s="20">
        <v>142.79</v>
      </c>
      <c r="BT196" s="20">
        <v>172.17</v>
      </c>
      <c r="BU196" s="20">
        <v>4.3288599999999997</v>
      </c>
    </row>
    <row r="197" spans="1:73" x14ac:dyDescent="0.4">
      <c r="A197" s="16" t="s">
        <v>383</v>
      </c>
      <c r="B197" s="16">
        <f t="shared" si="2"/>
        <v>1975</v>
      </c>
      <c r="C197" s="17">
        <v>10.46000003815</v>
      </c>
      <c r="D197" s="17">
        <v>10.46000003815</v>
      </c>
      <c r="E197" s="17">
        <v>10.46000003815</v>
      </c>
      <c r="F197" s="17" t="s">
        <v>192</v>
      </c>
      <c r="G197" s="17">
        <v>26.84</v>
      </c>
      <c r="H197" s="17" t="s">
        <v>192</v>
      </c>
      <c r="I197" s="17">
        <v>0.43</v>
      </c>
      <c r="J197" s="17">
        <v>1.6820935907700001</v>
      </c>
      <c r="K197" s="17" t="s">
        <v>192</v>
      </c>
      <c r="L197" s="17" t="s">
        <v>192</v>
      </c>
      <c r="M197" s="17">
        <v>1.246</v>
      </c>
      <c r="N197" s="17">
        <v>1.7090000000000001</v>
      </c>
      <c r="O197" s="17">
        <v>1.5742830000000001</v>
      </c>
      <c r="P197" s="17">
        <v>1.0014000000000001</v>
      </c>
      <c r="Q197" s="17">
        <v>0.75677810000000001</v>
      </c>
      <c r="R197" s="17">
        <v>1.2667440000000001</v>
      </c>
      <c r="S197" s="17">
        <v>0.9805777</v>
      </c>
      <c r="T197" s="17">
        <v>327</v>
      </c>
      <c r="U197" s="17" t="s">
        <v>192</v>
      </c>
      <c r="V197" s="17" t="s">
        <v>192</v>
      </c>
      <c r="W197" s="17">
        <v>755</v>
      </c>
      <c r="X197" s="17">
        <v>378.8</v>
      </c>
      <c r="Y197" s="17" t="s">
        <v>192</v>
      </c>
      <c r="Z197" s="17">
        <v>192</v>
      </c>
      <c r="AA197" s="17">
        <v>423</v>
      </c>
      <c r="AB197" s="17">
        <v>152</v>
      </c>
      <c r="AC197" s="17" t="s">
        <v>192</v>
      </c>
      <c r="AD197" s="17" t="s">
        <v>192</v>
      </c>
      <c r="AE197" s="17">
        <v>57.442739873950003</v>
      </c>
      <c r="AF197" s="17">
        <v>110.26</v>
      </c>
      <c r="AG197" s="17">
        <v>108.85</v>
      </c>
      <c r="AH197" s="17">
        <v>309.45</v>
      </c>
      <c r="AI197" s="17" t="s">
        <v>192</v>
      </c>
      <c r="AJ197" s="17" t="s">
        <v>192</v>
      </c>
      <c r="AK197" s="17" t="s">
        <v>192</v>
      </c>
      <c r="AL197" s="17" t="s">
        <v>192</v>
      </c>
      <c r="AM197" s="17">
        <v>146.97</v>
      </c>
      <c r="AN197" s="17" t="s">
        <v>192</v>
      </c>
      <c r="AO197" s="17">
        <v>0.20300000000000001</v>
      </c>
      <c r="AP197" s="17">
        <v>0.13550000000000001</v>
      </c>
      <c r="AQ197" s="17">
        <v>1.4662999999999999</v>
      </c>
      <c r="AR197" s="17">
        <v>0.58670803845999997</v>
      </c>
      <c r="AS197" s="17">
        <v>1.4535</v>
      </c>
      <c r="AT197" s="17">
        <v>5.8863354000000001</v>
      </c>
      <c r="AU197" s="17">
        <v>0.30137155399999999</v>
      </c>
      <c r="AV197" s="17">
        <v>0.331354386</v>
      </c>
      <c r="AW197" s="17">
        <v>0.2969</v>
      </c>
      <c r="AX197" s="17">
        <v>1893.61</v>
      </c>
      <c r="AY197" s="17">
        <v>126.57</v>
      </c>
      <c r="AZ197" s="17">
        <v>69.25</v>
      </c>
      <c r="BA197" s="17" t="s">
        <v>192</v>
      </c>
      <c r="BB197" s="17">
        <v>226.55925668309001</v>
      </c>
      <c r="BC197" s="17" t="s">
        <v>192</v>
      </c>
      <c r="BD197" s="17">
        <v>1.2998000000000001</v>
      </c>
      <c r="BE197" s="17" t="s">
        <v>192</v>
      </c>
      <c r="BF197" s="17">
        <v>0.56859999999999999</v>
      </c>
      <c r="BG197" s="17">
        <v>68</v>
      </c>
      <c r="BH197" s="17">
        <v>150</v>
      </c>
      <c r="BI197" s="17">
        <v>123</v>
      </c>
      <c r="BJ197" s="17">
        <v>168</v>
      </c>
      <c r="BK197" s="17">
        <v>76</v>
      </c>
      <c r="BL197" s="17">
        <v>813.5048828125</v>
      </c>
      <c r="BM197" s="17">
        <v>17.3</v>
      </c>
      <c r="BN197" s="17">
        <v>1179.7</v>
      </c>
      <c r="BO197" s="17">
        <v>337.3</v>
      </c>
      <c r="BP197" s="17">
        <v>6281</v>
      </c>
      <c r="BQ197" s="17">
        <v>4852</v>
      </c>
      <c r="BR197" s="17">
        <v>705</v>
      </c>
      <c r="BS197" s="17">
        <v>142.41999999999999</v>
      </c>
      <c r="BT197" s="17">
        <v>160</v>
      </c>
      <c r="BU197" s="17">
        <v>4.3324400000000001</v>
      </c>
    </row>
    <row r="198" spans="1:73" x14ac:dyDescent="0.4">
      <c r="A198" s="18" t="s">
        <v>384</v>
      </c>
      <c r="B198" s="16">
        <f t="shared" si="2"/>
        <v>1975</v>
      </c>
      <c r="C198" s="20">
        <v>10.46000003815</v>
      </c>
      <c r="D198" s="20">
        <v>10.46000003815</v>
      </c>
      <c r="E198" s="20">
        <v>10.46000003815</v>
      </c>
      <c r="F198" s="20" t="s">
        <v>192</v>
      </c>
      <c r="G198" s="20">
        <v>26.84</v>
      </c>
      <c r="H198" s="20" t="s">
        <v>192</v>
      </c>
      <c r="I198" s="20">
        <v>0.43</v>
      </c>
      <c r="J198" s="20">
        <v>1.6820935907700001</v>
      </c>
      <c r="K198" s="20" t="s">
        <v>192</v>
      </c>
      <c r="L198" s="20" t="s">
        <v>192</v>
      </c>
      <c r="M198" s="20">
        <v>1.246</v>
      </c>
      <c r="N198" s="20">
        <v>1.8352999999999999</v>
      </c>
      <c r="O198" s="20">
        <v>1.6320429999999999</v>
      </c>
      <c r="P198" s="20">
        <v>0.98299999999999998</v>
      </c>
      <c r="Q198" s="20">
        <v>0.76883049999999997</v>
      </c>
      <c r="R198" s="20">
        <v>1.2063600000000001</v>
      </c>
      <c r="S198" s="20">
        <v>0.97381969999999995</v>
      </c>
      <c r="T198" s="20">
        <v>339</v>
      </c>
      <c r="U198" s="20" t="s">
        <v>192</v>
      </c>
      <c r="V198" s="20" t="s">
        <v>192</v>
      </c>
      <c r="W198" s="20">
        <v>713</v>
      </c>
      <c r="X198" s="20">
        <v>367.93</v>
      </c>
      <c r="Y198" s="20" t="s">
        <v>192</v>
      </c>
      <c r="Z198" s="20">
        <v>185</v>
      </c>
      <c r="AA198" s="20">
        <v>391</v>
      </c>
      <c r="AB198" s="20">
        <v>157</v>
      </c>
      <c r="AC198" s="20" t="s">
        <v>192</v>
      </c>
      <c r="AD198" s="20" t="s">
        <v>192</v>
      </c>
      <c r="AE198" s="20">
        <v>56.542956433480001</v>
      </c>
      <c r="AF198" s="20">
        <v>109.15</v>
      </c>
      <c r="AG198" s="20">
        <v>108.3</v>
      </c>
      <c r="AH198" s="20">
        <v>287.36</v>
      </c>
      <c r="AI198" s="20" t="s">
        <v>192</v>
      </c>
      <c r="AJ198" s="20" t="s">
        <v>192</v>
      </c>
      <c r="AK198" s="20" t="s">
        <v>192</v>
      </c>
      <c r="AL198" s="20" t="s">
        <v>192</v>
      </c>
      <c r="AM198" s="20">
        <v>142.57</v>
      </c>
      <c r="AN198" s="20" t="s">
        <v>192</v>
      </c>
      <c r="AO198" s="20">
        <v>0.191</v>
      </c>
      <c r="AP198" s="20">
        <v>0.17960000000000001</v>
      </c>
      <c r="AQ198" s="20">
        <v>1.4449000000000001</v>
      </c>
      <c r="AR198" s="20">
        <v>0.58898890623</v>
      </c>
      <c r="AS198" s="20">
        <v>1.4911000000000001</v>
      </c>
      <c r="AT198" s="20">
        <v>5.8863354000000001</v>
      </c>
      <c r="AU198" s="20">
        <v>0.29762369999999999</v>
      </c>
      <c r="AV198" s="20">
        <v>0.32628375999999998</v>
      </c>
      <c r="AW198" s="20">
        <v>0.2908</v>
      </c>
      <c r="AX198" s="20">
        <v>1905.39</v>
      </c>
      <c r="AY198" s="20">
        <v>126.57</v>
      </c>
      <c r="AZ198" s="20">
        <v>70.66</v>
      </c>
      <c r="BA198" s="20" t="s">
        <v>192</v>
      </c>
      <c r="BB198" s="20">
        <v>229.03871214220001</v>
      </c>
      <c r="BC198" s="20" t="s">
        <v>192</v>
      </c>
      <c r="BD198" s="20">
        <v>1.3461000000000001</v>
      </c>
      <c r="BE198" s="20" t="s">
        <v>192</v>
      </c>
      <c r="BF198" s="20">
        <v>0.62019999999999997</v>
      </c>
      <c r="BG198" s="20">
        <v>58</v>
      </c>
      <c r="BH198" s="20">
        <v>155</v>
      </c>
      <c r="BI198" s="20">
        <v>123</v>
      </c>
      <c r="BJ198" s="20">
        <v>168</v>
      </c>
      <c r="BK198" s="20">
        <v>75</v>
      </c>
      <c r="BL198" s="20">
        <v>837.75561523438</v>
      </c>
      <c r="BM198" s="20">
        <v>17.3</v>
      </c>
      <c r="BN198" s="20">
        <v>1151</v>
      </c>
      <c r="BO198" s="20">
        <v>333.1</v>
      </c>
      <c r="BP198" s="20">
        <v>6175.1</v>
      </c>
      <c r="BQ198" s="20">
        <v>4852</v>
      </c>
      <c r="BR198" s="20">
        <v>686</v>
      </c>
      <c r="BS198" s="20">
        <v>139.30000000000001</v>
      </c>
      <c r="BT198" s="20">
        <v>160</v>
      </c>
      <c r="BU198" s="20">
        <v>4.0848599999999999</v>
      </c>
    </row>
    <row r="199" spans="1:73" x14ac:dyDescent="0.4">
      <c r="A199" s="16" t="s">
        <v>385</v>
      </c>
      <c r="B199" s="16">
        <f t="shared" si="2"/>
        <v>1976</v>
      </c>
      <c r="C199" s="17">
        <v>11.510000228879999</v>
      </c>
      <c r="D199" s="17">
        <v>11.510000228879999</v>
      </c>
      <c r="E199" s="17">
        <v>11.510000228879999</v>
      </c>
      <c r="F199" s="17" t="s">
        <v>192</v>
      </c>
      <c r="G199" s="17">
        <v>27.16</v>
      </c>
      <c r="H199" s="17" t="s">
        <v>192</v>
      </c>
      <c r="I199" s="17">
        <v>0.54</v>
      </c>
      <c r="J199" s="17">
        <v>1.7351132997100001</v>
      </c>
      <c r="K199" s="17" t="s">
        <v>192</v>
      </c>
      <c r="L199" s="17" t="s">
        <v>192</v>
      </c>
      <c r="M199" s="17">
        <v>1.4046000000000001</v>
      </c>
      <c r="N199" s="17">
        <v>2.0470000000000002</v>
      </c>
      <c r="O199" s="17">
        <v>1.7444759999999999</v>
      </c>
      <c r="P199" s="17">
        <v>1.1020000000000001</v>
      </c>
      <c r="Q199" s="17">
        <v>0.85829120000000003</v>
      </c>
      <c r="R199" s="17">
        <v>1.2140029999999999</v>
      </c>
      <c r="S199" s="17">
        <v>1.233625</v>
      </c>
      <c r="T199" s="17">
        <v>332</v>
      </c>
      <c r="U199" s="17" t="s">
        <v>192</v>
      </c>
      <c r="V199" s="17" t="s">
        <v>192</v>
      </c>
      <c r="W199" s="17">
        <v>720</v>
      </c>
      <c r="X199" s="17">
        <v>353.88</v>
      </c>
      <c r="Y199" s="17" t="s">
        <v>192</v>
      </c>
      <c r="Z199" s="17">
        <v>189</v>
      </c>
      <c r="AA199" s="17">
        <v>385</v>
      </c>
      <c r="AB199" s="17">
        <v>160</v>
      </c>
      <c r="AC199" s="17" t="s">
        <v>192</v>
      </c>
      <c r="AD199" s="17" t="s">
        <v>192</v>
      </c>
      <c r="AE199" s="17">
        <v>57.036130707049999</v>
      </c>
      <c r="AF199" s="17">
        <v>110.26</v>
      </c>
      <c r="AG199" s="17">
        <v>108.58</v>
      </c>
      <c r="AH199" s="17">
        <v>259.86</v>
      </c>
      <c r="AI199" s="17" t="s">
        <v>192</v>
      </c>
      <c r="AJ199" s="17" t="s">
        <v>192</v>
      </c>
      <c r="AK199" s="17" t="s">
        <v>192</v>
      </c>
      <c r="AL199" s="17" t="s">
        <v>192</v>
      </c>
      <c r="AM199" s="17">
        <v>143.66999999999999</v>
      </c>
      <c r="AN199" s="17" t="s">
        <v>192</v>
      </c>
      <c r="AO199" s="17">
        <v>0.24299999999999999</v>
      </c>
      <c r="AP199" s="17">
        <v>0.216</v>
      </c>
      <c r="AQ199" s="17">
        <v>1.4861</v>
      </c>
      <c r="AR199" s="17">
        <v>0.59093909828000002</v>
      </c>
      <c r="AS199" s="17">
        <v>1.46</v>
      </c>
      <c r="AT199" s="17">
        <v>8.3114173999999998</v>
      </c>
      <c r="AU199" s="17">
        <v>0.29740323800000001</v>
      </c>
      <c r="AV199" s="17">
        <v>0.33995240399999999</v>
      </c>
      <c r="AW199" s="17">
        <v>0.30909999999999999</v>
      </c>
      <c r="AX199" s="17">
        <v>1977.71</v>
      </c>
      <c r="AY199" s="17">
        <v>145.74</v>
      </c>
      <c r="AZ199" s="17">
        <v>73.2</v>
      </c>
      <c r="BA199" s="17" t="s">
        <v>192</v>
      </c>
      <c r="BB199" s="17">
        <v>233.44851460571999</v>
      </c>
      <c r="BC199" s="17" t="s">
        <v>192</v>
      </c>
      <c r="BD199" s="17">
        <v>1.4743999999999999</v>
      </c>
      <c r="BE199" s="17" t="s">
        <v>192</v>
      </c>
      <c r="BF199" s="17">
        <v>0.63849999999999996</v>
      </c>
      <c r="BG199" s="17">
        <v>40</v>
      </c>
      <c r="BH199" s="17">
        <v>130</v>
      </c>
      <c r="BI199" s="17">
        <v>105</v>
      </c>
      <c r="BJ199" s="17">
        <v>82</v>
      </c>
      <c r="BK199" s="17">
        <v>70</v>
      </c>
      <c r="BL199" s="17">
        <v>853.18798828125</v>
      </c>
      <c r="BM199" s="17">
        <v>22.72</v>
      </c>
      <c r="BN199" s="17">
        <v>1193</v>
      </c>
      <c r="BO199" s="17">
        <v>337</v>
      </c>
      <c r="BP199" s="17">
        <v>6241.3</v>
      </c>
      <c r="BQ199" s="17">
        <v>4850</v>
      </c>
      <c r="BR199" s="17">
        <v>692</v>
      </c>
      <c r="BS199" s="17">
        <v>131.05000000000001</v>
      </c>
      <c r="BT199" s="17">
        <v>160</v>
      </c>
      <c r="BU199" s="17">
        <v>4.0626499999999997</v>
      </c>
    </row>
    <row r="200" spans="1:73" x14ac:dyDescent="0.4">
      <c r="A200" s="18" t="s">
        <v>386</v>
      </c>
      <c r="B200" s="16">
        <f t="shared" ref="B200:B263" si="3">VALUE(LEFT(A200,4))</f>
        <v>1976</v>
      </c>
      <c r="C200" s="20">
        <v>11.510000228879999</v>
      </c>
      <c r="D200" s="20">
        <v>11.510000228879999</v>
      </c>
      <c r="E200" s="20">
        <v>11.510000228879999</v>
      </c>
      <c r="F200" s="20" t="s">
        <v>192</v>
      </c>
      <c r="G200" s="20">
        <v>27.16</v>
      </c>
      <c r="H200" s="20" t="s">
        <v>192</v>
      </c>
      <c r="I200" s="20">
        <v>0.54</v>
      </c>
      <c r="J200" s="20">
        <v>1.7351132997100001</v>
      </c>
      <c r="K200" s="20" t="s">
        <v>192</v>
      </c>
      <c r="L200" s="20" t="s">
        <v>192</v>
      </c>
      <c r="M200" s="20">
        <v>1.4340999999999999</v>
      </c>
      <c r="N200" s="20">
        <v>2.1873999999999998</v>
      </c>
      <c r="O200" s="20">
        <v>1.8222970000000001</v>
      </c>
      <c r="P200" s="20">
        <v>1.0791999999999999</v>
      </c>
      <c r="Q200" s="20">
        <v>0.81809929999999997</v>
      </c>
      <c r="R200" s="20">
        <v>1.1882600000000001</v>
      </c>
      <c r="S200" s="20">
        <v>1.2312350000000001</v>
      </c>
      <c r="T200" s="20">
        <v>336</v>
      </c>
      <c r="U200" s="20" t="s">
        <v>192</v>
      </c>
      <c r="V200" s="20" t="s">
        <v>192</v>
      </c>
      <c r="W200" s="20">
        <v>734</v>
      </c>
      <c r="X200" s="20">
        <v>365.84</v>
      </c>
      <c r="Y200" s="20" t="s">
        <v>192</v>
      </c>
      <c r="Z200" s="20">
        <v>191</v>
      </c>
      <c r="AA200" s="20">
        <v>390</v>
      </c>
      <c r="AB200" s="20">
        <v>164</v>
      </c>
      <c r="AC200" s="20" t="s">
        <v>192</v>
      </c>
      <c r="AD200" s="20" t="s">
        <v>192</v>
      </c>
      <c r="AE200" s="20">
        <v>59.322428982840002</v>
      </c>
      <c r="AF200" s="20">
        <v>113.24</v>
      </c>
      <c r="AG200" s="20">
        <v>110.07</v>
      </c>
      <c r="AH200" s="20">
        <v>233.35</v>
      </c>
      <c r="AI200" s="20" t="s">
        <v>192</v>
      </c>
      <c r="AJ200" s="20" t="s">
        <v>192</v>
      </c>
      <c r="AK200" s="20" t="s">
        <v>192</v>
      </c>
      <c r="AL200" s="20" t="s">
        <v>192</v>
      </c>
      <c r="AM200" s="20">
        <v>152.85</v>
      </c>
      <c r="AN200" s="20" t="s">
        <v>192</v>
      </c>
      <c r="AO200" s="20">
        <v>0.26100000000000001</v>
      </c>
      <c r="AP200" s="20">
        <v>0.216</v>
      </c>
      <c r="AQ200" s="20">
        <v>1.5871</v>
      </c>
      <c r="AR200" s="20">
        <v>0.59403950554999996</v>
      </c>
      <c r="AS200" s="20">
        <v>1.36</v>
      </c>
      <c r="AT200" s="20">
        <v>8.3114173999999998</v>
      </c>
      <c r="AU200" s="20">
        <v>0.29563954199999998</v>
      </c>
      <c r="AV200" s="20">
        <v>0.33157484799999998</v>
      </c>
      <c r="AW200" s="20">
        <v>0.29759999999999998</v>
      </c>
      <c r="AX200" s="20">
        <v>2052.2600000000002</v>
      </c>
      <c r="AY200" s="20">
        <v>145.43</v>
      </c>
      <c r="AZ200" s="20">
        <v>77.510000000000005</v>
      </c>
      <c r="BA200" s="20" t="s">
        <v>192</v>
      </c>
      <c r="BB200" s="20">
        <v>240.77329107945999</v>
      </c>
      <c r="BC200" s="20" t="s">
        <v>192</v>
      </c>
      <c r="BD200" s="20">
        <v>1.5169999999999999</v>
      </c>
      <c r="BE200" s="20" t="s">
        <v>192</v>
      </c>
      <c r="BF200" s="20">
        <v>0.7077</v>
      </c>
      <c r="BG200" s="20">
        <v>40</v>
      </c>
      <c r="BH200" s="20">
        <v>125</v>
      </c>
      <c r="BI200" s="20">
        <v>98</v>
      </c>
      <c r="BJ200" s="20">
        <v>82</v>
      </c>
      <c r="BK200" s="20">
        <v>56</v>
      </c>
      <c r="BL200" s="20">
        <v>850.9833984375</v>
      </c>
      <c r="BM200" s="20">
        <v>22.72</v>
      </c>
      <c r="BN200" s="20">
        <v>1219</v>
      </c>
      <c r="BO200" s="20">
        <v>348</v>
      </c>
      <c r="BP200" s="20">
        <v>6508</v>
      </c>
      <c r="BQ200" s="20">
        <v>4850</v>
      </c>
      <c r="BR200" s="20">
        <v>690</v>
      </c>
      <c r="BS200" s="20">
        <v>131.06</v>
      </c>
      <c r="BT200" s="20">
        <v>160</v>
      </c>
      <c r="BU200" s="20">
        <v>4.0864200000000004</v>
      </c>
    </row>
    <row r="201" spans="1:73" x14ac:dyDescent="0.4">
      <c r="A201" s="16" t="s">
        <v>387</v>
      </c>
      <c r="B201" s="16">
        <f t="shared" si="3"/>
        <v>1976</v>
      </c>
      <c r="C201" s="17">
        <v>11.510000228879999</v>
      </c>
      <c r="D201" s="17">
        <v>11.510000228879999</v>
      </c>
      <c r="E201" s="17">
        <v>11.510000228879999</v>
      </c>
      <c r="F201" s="17" t="s">
        <v>192</v>
      </c>
      <c r="G201" s="17">
        <v>27.16</v>
      </c>
      <c r="H201" s="17" t="s">
        <v>192</v>
      </c>
      <c r="I201" s="17">
        <v>0.54</v>
      </c>
      <c r="J201" s="17">
        <v>1.7351132997100001</v>
      </c>
      <c r="K201" s="17" t="s">
        <v>192</v>
      </c>
      <c r="L201" s="17" t="s">
        <v>192</v>
      </c>
      <c r="M201" s="17">
        <v>1.4151</v>
      </c>
      <c r="N201" s="17">
        <v>2.1958000000000002</v>
      </c>
      <c r="O201" s="17">
        <v>1.815904</v>
      </c>
      <c r="P201" s="17">
        <v>1.0711999999999999</v>
      </c>
      <c r="Q201" s="17">
        <v>0.84592909999999999</v>
      </c>
      <c r="R201" s="17">
        <v>1.1485700000000001</v>
      </c>
      <c r="S201" s="17">
        <v>1.219025</v>
      </c>
      <c r="T201" s="17">
        <v>349</v>
      </c>
      <c r="U201" s="17" t="s">
        <v>192</v>
      </c>
      <c r="V201" s="17" t="s">
        <v>192</v>
      </c>
      <c r="W201" s="17">
        <v>669</v>
      </c>
      <c r="X201" s="17">
        <v>375.79</v>
      </c>
      <c r="Y201" s="17" t="s">
        <v>192</v>
      </c>
      <c r="Z201" s="17">
        <v>190</v>
      </c>
      <c r="AA201" s="17">
        <v>399</v>
      </c>
      <c r="AB201" s="17">
        <v>162</v>
      </c>
      <c r="AC201" s="17" t="s">
        <v>192</v>
      </c>
      <c r="AD201" s="17" t="s">
        <v>192</v>
      </c>
      <c r="AE201" s="17">
        <v>59.324002671179997</v>
      </c>
      <c r="AF201" s="17">
        <v>113.06</v>
      </c>
      <c r="AG201" s="17">
        <v>110.51</v>
      </c>
      <c r="AH201" s="17">
        <v>228.44</v>
      </c>
      <c r="AI201" s="17" t="s">
        <v>192</v>
      </c>
      <c r="AJ201" s="17" t="s">
        <v>192</v>
      </c>
      <c r="AK201" s="17" t="s">
        <v>192</v>
      </c>
      <c r="AL201" s="17" t="s">
        <v>192</v>
      </c>
      <c r="AM201" s="17">
        <v>152.49</v>
      </c>
      <c r="AN201" s="17" t="s">
        <v>192</v>
      </c>
      <c r="AO201" s="17">
        <v>0.27100000000000002</v>
      </c>
      <c r="AP201" s="17">
        <v>0.216</v>
      </c>
      <c r="AQ201" s="17">
        <v>1.7070000000000001</v>
      </c>
      <c r="AR201" s="17">
        <v>0.59621336881999998</v>
      </c>
      <c r="AS201" s="17">
        <v>1.5196000000000001</v>
      </c>
      <c r="AT201" s="17">
        <v>8.3114173999999998</v>
      </c>
      <c r="AU201" s="17">
        <v>0.288584758</v>
      </c>
      <c r="AV201" s="17">
        <v>0.35869167400000002</v>
      </c>
      <c r="AW201" s="17">
        <v>0.3261</v>
      </c>
      <c r="AX201" s="17">
        <v>2110.0100000000002</v>
      </c>
      <c r="AY201" s="17">
        <v>140.59</v>
      </c>
      <c r="AZ201" s="17">
        <v>79.64</v>
      </c>
      <c r="BA201" s="17" t="s">
        <v>192</v>
      </c>
      <c r="BB201" s="17">
        <v>244.32393079246</v>
      </c>
      <c r="BC201" s="17" t="s">
        <v>192</v>
      </c>
      <c r="BD201" s="17">
        <v>1.5431999999999999</v>
      </c>
      <c r="BE201" s="17" t="s">
        <v>192</v>
      </c>
      <c r="BF201" s="17">
        <v>0.73880000000000001</v>
      </c>
      <c r="BG201" s="17">
        <v>35</v>
      </c>
      <c r="BH201" s="17">
        <v>126</v>
      </c>
      <c r="BI201" s="17">
        <v>98</v>
      </c>
      <c r="BJ201" s="17">
        <v>82</v>
      </c>
      <c r="BK201" s="17">
        <v>56</v>
      </c>
      <c r="BL201" s="17">
        <v>815.70947265625</v>
      </c>
      <c r="BM201" s="17">
        <v>22.72</v>
      </c>
      <c r="BN201" s="17">
        <v>1329</v>
      </c>
      <c r="BO201" s="17">
        <v>384</v>
      </c>
      <c r="BP201" s="17">
        <v>6902.7</v>
      </c>
      <c r="BQ201" s="17">
        <v>4850</v>
      </c>
      <c r="BR201" s="17">
        <v>728</v>
      </c>
      <c r="BS201" s="17">
        <v>132.76</v>
      </c>
      <c r="BT201" s="17">
        <v>160</v>
      </c>
      <c r="BU201" s="17">
        <v>4.1891299999999996</v>
      </c>
    </row>
    <row r="202" spans="1:73" x14ac:dyDescent="0.4">
      <c r="A202" s="18" t="s">
        <v>388</v>
      </c>
      <c r="B202" s="16">
        <f t="shared" si="3"/>
        <v>1976</v>
      </c>
      <c r="C202" s="20">
        <v>11.510000228879999</v>
      </c>
      <c r="D202" s="20">
        <v>11.510000228879999</v>
      </c>
      <c r="E202" s="20">
        <v>11.510000228879999</v>
      </c>
      <c r="F202" s="20" t="s">
        <v>192</v>
      </c>
      <c r="G202" s="20">
        <v>27.16</v>
      </c>
      <c r="H202" s="20" t="s">
        <v>192</v>
      </c>
      <c r="I202" s="20">
        <v>0.55000000000000004</v>
      </c>
      <c r="J202" s="20">
        <v>1.7351132997100001</v>
      </c>
      <c r="K202" s="20" t="s">
        <v>192</v>
      </c>
      <c r="L202" s="20" t="s">
        <v>192</v>
      </c>
      <c r="M202" s="20">
        <v>1.6389</v>
      </c>
      <c r="N202" s="20">
        <v>2.7002000000000002</v>
      </c>
      <c r="O202" s="20">
        <v>2.3763049999999999</v>
      </c>
      <c r="P202" s="20">
        <v>1.2695000000000001</v>
      </c>
      <c r="Q202" s="20">
        <v>0.88701810000000003</v>
      </c>
      <c r="R202" s="20">
        <v>1.7090110000000001</v>
      </c>
      <c r="S202" s="20">
        <v>1.2125189999999999</v>
      </c>
      <c r="T202" s="20">
        <v>347</v>
      </c>
      <c r="U202" s="20" t="s">
        <v>192</v>
      </c>
      <c r="V202" s="20" t="s">
        <v>192</v>
      </c>
      <c r="W202" s="20">
        <v>701</v>
      </c>
      <c r="X202" s="20">
        <v>348.4</v>
      </c>
      <c r="Y202" s="20" t="s">
        <v>192</v>
      </c>
      <c r="Z202" s="20">
        <v>190</v>
      </c>
      <c r="AA202" s="20">
        <v>384</v>
      </c>
      <c r="AB202" s="20">
        <v>163</v>
      </c>
      <c r="AC202" s="20" t="s">
        <v>192</v>
      </c>
      <c r="AD202" s="20" t="s">
        <v>192</v>
      </c>
      <c r="AE202" s="20">
        <v>57.806047704370002</v>
      </c>
      <c r="AF202" s="20">
        <v>111.1</v>
      </c>
      <c r="AG202" s="20">
        <v>107.8</v>
      </c>
      <c r="AH202" s="20">
        <v>226.47</v>
      </c>
      <c r="AI202" s="20" t="s">
        <v>192</v>
      </c>
      <c r="AJ202" s="20" t="s">
        <v>192</v>
      </c>
      <c r="AK202" s="20" t="s">
        <v>192</v>
      </c>
      <c r="AL202" s="20" t="s">
        <v>192</v>
      </c>
      <c r="AM202" s="20">
        <v>145.5</v>
      </c>
      <c r="AN202" s="20" t="s">
        <v>192</v>
      </c>
      <c r="AO202" s="20">
        <v>0.27100000000000002</v>
      </c>
      <c r="AP202" s="20">
        <v>0.216</v>
      </c>
      <c r="AQ202" s="20">
        <v>1.8070999999999999</v>
      </c>
      <c r="AR202" s="20">
        <v>0.59886666139</v>
      </c>
      <c r="AS202" s="20">
        <v>1.4899</v>
      </c>
      <c r="AT202" s="20">
        <v>8.3114173999999998</v>
      </c>
      <c r="AU202" s="20">
        <v>0.29762369999999999</v>
      </c>
      <c r="AV202" s="20">
        <v>0.343479796</v>
      </c>
      <c r="AW202" s="20">
        <v>0.30969999999999998</v>
      </c>
      <c r="AX202" s="20">
        <v>2107.46</v>
      </c>
      <c r="AY202" s="20">
        <v>143.47</v>
      </c>
      <c r="AZ202" s="20">
        <v>83.04</v>
      </c>
      <c r="BA202" s="20" t="s">
        <v>192</v>
      </c>
      <c r="BB202" s="20">
        <v>249.90232406204001</v>
      </c>
      <c r="BC202" s="20" t="s">
        <v>192</v>
      </c>
      <c r="BD202" s="20">
        <v>1.5565</v>
      </c>
      <c r="BE202" s="20" t="s">
        <v>192</v>
      </c>
      <c r="BF202" s="20">
        <v>0.74709999999999999</v>
      </c>
      <c r="BG202" s="20">
        <v>35</v>
      </c>
      <c r="BH202" s="20">
        <v>113</v>
      </c>
      <c r="BI202" s="20">
        <v>90</v>
      </c>
      <c r="BJ202" s="20">
        <v>82</v>
      </c>
      <c r="BK202" s="20">
        <v>55</v>
      </c>
      <c r="BL202" s="20">
        <v>820.11865234375</v>
      </c>
      <c r="BM202" s="20">
        <v>22.72</v>
      </c>
      <c r="BN202" s="20">
        <v>1510</v>
      </c>
      <c r="BO202" s="20">
        <v>454</v>
      </c>
      <c r="BP202" s="20">
        <v>7123.1</v>
      </c>
      <c r="BQ202" s="20">
        <v>4850</v>
      </c>
      <c r="BR202" s="20">
        <v>789</v>
      </c>
      <c r="BS202" s="20">
        <v>127.94</v>
      </c>
      <c r="BT202" s="20">
        <v>160</v>
      </c>
      <c r="BU202" s="20">
        <v>4.3555200000000003</v>
      </c>
    </row>
    <row r="203" spans="1:73" x14ac:dyDescent="0.4">
      <c r="A203" s="16" t="s">
        <v>389</v>
      </c>
      <c r="B203" s="16">
        <f t="shared" si="3"/>
        <v>1976</v>
      </c>
      <c r="C203" s="17">
        <v>11.510000228879999</v>
      </c>
      <c r="D203" s="17">
        <v>11.510000228879999</v>
      </c>
      <c r="E203" s="17">
        <v>11.510000228879999</v>
      </c>
      <c r="F203" s="17" t="s">
        <v>192</v>
      </c>
      <c r="G203" s="17">
        <v>27.16</v>
      </c>
      <c r="H203" s="17" t="s">
        <v>192</v>
      </c>
      <c r="I203" s="17">
        <v>0.55000000000000004</v>
      </c>
      <c r="J203" s="17">
        <v>1.7351132997100001</v>
      </c>
      <c r="K203" s="17" t="s">
        <v>192</v>
      </c>
      <c r="L203" s="17" t="s">
        <v>192</v>
      </c>
      <c r="M203" s="17">
        <v>1.7685</v>
      </c>
      <c r="N203" s="17">
        <v>2.9864000000000002</v>
      </c>
      <c r="O203" s="17">
        <v>2.681638</v>
      </c>
      <c r="P203" s="17">
        <v>1.1373</v>
      </c>
      <c r="Q203" s="17">
        <v>0.86450249999999995</v>
      </c>
      <c r="R203" s="17">
        <v>1.338079</v>
      </c>
      <c r="S203" s="17">
        <v>1.209206</v>
      </c>
      <c r="T203" s="17">
        <v>355</v>
      </c>
      <c r="U203" s="17" t="s">
        <v>192</v>
      </c>
      <c r="V203" s="17" t="s">
        <v>192</v>
      </c>
      <c r="W203" s="17">
        <v>643</v>
      </c>
      <c r="X203" s="17">
        <v>344.8</v>
      </c>
      <c r="Y203" s="17" t="s">
        <v>192</v>
      </c>
      <c r="Z203" s="17">
        <v>210</v>
      </c>
      <c r="AA203" s="17">
        <v>370</v>
      </c>
      <c r="AB203" s="17">
        <v>189</v>
      </c>
      <c r="AC203" s="17" t="s">
        <v>192</v>
      </c>
      <c r="AD203" s="17" t="s">
        <v>192</v>
      </c>
      <c r="AE203" s="17">
        <v>58.46623896386</v>
      </c>
      <c r="AF203" s="17">
        <v>118.2</v>
      </c>
      <c r="AG203" s="17">
        <v>107.8</v>
      </c>
      <c r="AH203" s="17">
        <v>226.47</v>
      </c>
      <c r="AI203" s="17" t="s">
        <v>192</v>
      </c>
      <c r="AJ203" s="17" t="s">
        <v>192</v>
      </c>
      <c r="AK203" s="17" t="s">
        <v>192</v>
      </c>
      <c r="AL203" s="17" t="s">
        <v>192</v>
      </c>
      <c r="AM203" s="17">
        <v>141.83000000000001</v>
      </c>
      <c r="AN203" s="17" t="s">
        <v>192</v>
      </c>
      <c r="AO203" s="17">
        <v>0.28000000000000003</v>
      </c>
      <c r="AP203" s="17">
        <v>0.216</v>
      </c>
      <c r="AQ203" s="17">
        <v>1.7758</v>
      </c>
      <c r="AR203" s="17">
        <v>0.60519023137000005</v>
      </c>
      <c r="AS203" s="17">
        <v>1.5590999999999999</v>
      </c>
      <c r="AT203" s="17">
        <v>8.3114173999999998</v>
      </c>
      <c r="AU203" s="17">
        <v>0.29563954199999998</v>
      </c>
      <c r="AV203" s="17">
        <v>0.35207781399999999</v>
      </c>
      <c r="AW203" s="17">
        <v>0.3206</v>
      </c>
      <c r="AX203" s="17">
        <v>2174.4299999999998</v>
      </c>
      <c r="AY203" s="17">
        <v>142.55000000000001</v>
      </c>
      <c r="AZ203" s="17">
        <v>83.06</v>
      </c>
      <c r="BA203" s="17" t="s">
        <v>192</v>
      </c>
      <c r="BB203" s="17">
        <v>249.93482400916</v>
      </c>
      <c r="BC203" s="17" t="s">
        <v>192</v>
      </c>
      <c r="BD203" s="17">
        <v>1.6137999999999999</v>
      </c>
      <c r="BE203" s="17" t="s">
        <v>192</v>
      </c>
      <c r="BF203" s="17">
        <v>0.81200000000000006</v>
      </c>
      <c r="BG203" s="17">
        <v>35</v>
      </c>
      <c r="BH203" s="17">
        <v>104</v>
      </c>
      <c r="BI203" s="17">
        <v>80</v>
      </c>
      <c r="BJ203" s="17">
        <v>82</v>
      </c>
      <c r="BK203" s="17">
        <v>53</v>
      </c>
      <c r="BL203" s="17">
        <v>824.52783203125</v>
      </c>
      <c r="BM203" s="17">
        <v>22.72</v>
      </c>
      <c r="BN203" s="17">
        <v>1512</v>
      </c>
      <c r="BO203" s="17">
        <v>483</v>
      </c>
      <c r="BP203" s="17">
        <v>7449.4</v>
      </c>
      <c r="BQ203" s="17">
        <v>4850</v>
      </c>
      <c r="BR203" s="17">
        <v>774</v>
      </c>
      <c r="BS203" s="17">
        <v>126.92</v>
      </c>
      <c r="BT203" s="17">
        <v>160</v>
      </c>
      <c r="BU203" s="17">
        <v>4.4884500000000003</v>
      </c>
    </row>
    <row r="204" spans="1:73" x14ac:dyDescent="0.4">
      <c r="A204" s="18" t="s">
        <v>390</v>
      </c>
      <c r="B204" s="16">
        <f t="shared" si="3"/>
        <v>1976</v>
      </c>
      <c r="C204" s="20">
        <v>11.510000228879999</v>
      </c>
      <c r="D204" s="20">
        <v>11.510000228879999</v>
      </c>
      <c r="E204" s="20">
        <v>11.510000228879999</v>
      </c>
      <c r="F204" s="20" t="s">
        <v>192</v>
      </c>
      <c r="G204" s="20">
        <v>27.16</v>
      </c>
      <c r="H204" s="20" t="s">
        <v>192</v>
      </c>
      <c r="I204" s="20">
        <v>0.57999999999999996</v>
      </c>
      <c r="J204" s="20">
        <v>1.7351132997100001</v>
      </c>
      <c r="K204" s="20" t="s">
        <v>192</v>
      </c>
      <c r="L204" s="20" t="s">
        <v>192</v>
      </c>
      <c r="M204" s="20">
        <v>1.9241999999999999</v>
      </c>
      <c r="N204" s="20">
        <v>3.2976999999999999</v>
      </c>
      <c r="O204" s="20">
        <v>2.8672629999999999</v>
      </c>
      <c r="P204" s="20">
        <v>1.2145999999999999</v>
      </c>
      <c r="Q204" s="20">
        <v>0.85786859999999998</v>
      </c>
      <c r="R204" s="20">
        <v>1.5818270000000001</v>
      </c>
      <c r="S204" s="20">
        <v>1.203978</v>
      </c>
      <c r="T204" s="20">
        <v>380</v>
      </c>
      <c r="U204" s="20" t="s">
        <v>192</v>
      </c>
      <c r="V204" s="20" t="s">
        <v>192</v>
      </c>
      <c r="W204" s="20">
        <v>671</v>
      </c>
      <c r="X204" s="20">
        <v>394.8</v>
      </c>
      <c r="Y204" s="20" t="s">
        <v>192</v>
      </c>
      <c r="Z204" s="20">
        <v>248</v>
      </c>
      <c r="AA204" s="20">
        <v>408</v>
      </c>
      <c r="AB204" s="20">
        <v>244</v>
      </c>
      <c r="AC204" s="20" t="s">
        <v>192</v>
      </c>
      <c r="AD204" s="20" t="s">
        <v>192</v>
      </c>
      <c r="AE204" s="20">
        <v>60.01133589877</v>
      </c>
      <c r="AF204" s="20">
        <v>121.8</v>
      </c>
      <c r="AG204" s="20">
        <v>109.5</v>
      </c>
      <c r="AH204" s="20">
        <v>222.84</v>
      </c>
      <c r="AI204" s="20" t="s">
        <v>192</v>
      </c>
      <c r="AJ204" s="20" t="s">
        <v>192</v>
      </c>
      <c r="AK204" s="20" t="s">
        <v>192</v>
      </c>
      <c r="AL204" s="20" t="s">
        <v>192</v>
      </c>
      <c r="AM204" s="20">
        <v>146.24</v>
      </c>
      <c r="AN204" s="20" t="s">
        <v>192</v>
      </c>
      <c r="AO204" s="20">
        <v>0.26500000000000001</v>
      </c>
      <c r="AP204" s="20">
        <v>0.216</v>
      </c>
      <c r="AQ204" s="20">
        <v>1.6006</v>
      </c>
      <c r="AR204" s="20">
        <v>0.61439551869999998</v>
      </c>
      <c r="AS204" s="20">
        <v>1.5347</v>
      </c>
      <c r="AT204" s="20">
        <v>8.3114173999999998</v>
      </c>
      <c r="AU204" s="20">
        <v>0.29321446000000001</v>
      </c>
      <c r="AV204" s="20">
        <v>0.31746528000000002</v>
      </c>
      <c r="AW204" s="20">
        <v>0.28639999999999999</v>
      </c>
      <c r="AX204" s="20">
        <v>2198.62</v>
      </c>
      <c r="AY204" s="20">
        <v>141.43</v>
      </c>
      <c r="AZ204" s="20">
        <v>86.57</v>
      </c>
      <c r="BA204" s="20" t="s">
        <v>192</v>
      </c>
      <c r="BB204" s="20">
        <v>255.58392577031</v>
      </c>
      <c r="BC204" s="20" t="s">
        <v>192</v>
      </c>
      <c r="BD204" s="20">
        <v>1.8011999999999999</v>
      </c>
      <c r="BE204" s="20" t="s">
        <v>192</v>
      </c>
      <c r="BF204" s="20">
        <v>0.85140000000000005</v>
      </c>
      <c r="BG204" s="20">
        <v>35</v>
      </c>
      <c r="BH204" s="20">
        <v>100</v>
      </c>
      <c r="BI204" s="20">
        <v>80</v>
      </c>
      <c r="BJ204" s="20">
        <v>82</v>
      </c>
      <c r="BK204" s="20">
        <v>53</v>
      </c>
      <c r="BL204" s="20">
        <v>804.68627929688</v>
      </c>
      <c r="BM204" s="20">
        <v>22.72</v>
      </c>
      <c r="BN204" s="20">
        <v>1550</v>
      </c>
      <c r="BO204" s="20">
        <v>476</v>
      </c>
      <c r="BP204" s="20">
        <v>7766.9</v>
      </c>
      <c r="BQ204" s="20">
        <v>4850</v>
      </c>
      <c r="BR204" s="20">
        <v>750</v>
      </c>
      <c r="BS204" s="20">
        <v>125.71</v>
      </c>
      <c r="BT204" s="20">
        <v>163.54</v>
      </c>
      <c r="BU204" s="20">
        <v>4.8117299999999998</v>
      </c>
    </row>
    <row r="205" spans="1:73" x14ac:dyDescent="0.4">
      <c r="A205" s="16" t="s">
        <v>391</v>
      </c>
      <c r="B205" s="16">
        <f t="shared" si="3"/>
        <v>1976</v>
      </c>
      <c r="C205" s="17">
        <v>11.60000038147</v>
      </c>
      <c r="D205" s="17">
        <v>11.60000038147</v>
      </c>
      <c r="E205" s="17">
        <v>11.60000038147</v>
      </c>
      <c r="F205" s="17" t="s">
        <v>192</v>
      </c>
      <c r="G205" s="17">
        <v>27.16</v>
      </c>
      <c r="H205" s="17" t="s">
        <v>192</v>
      </c>
      <c r="I205" s="17">
        <v>0.57999999999999996</v>
      </c>
      <c r="J205" s="17">
        <v>1.7351132997100001</v>
      </c>
      <c r="K205" s="17" t="s">
        <v>192</v>
      </c>
      <c r="L205" s="17" t="s">
        <v>192</v>
      </c>
      <c r="M205" s="17">
        <v>1.9570000000000001</v>
      </c>
      <c r="N205" s="17">
        <v>3.0255999999999998</v>
      </c>
      <c r="O205" s="17">
        <v>2.7841499999999999</v>
      </c>
      <c r="P205" s="17">
        <v>1.2606999999999999</v>
      </c>
      <c r="Q205" s="17">
        <v>0.94700459999999997</v>
      </c>
      <c r="R205" s="17">
        <v>1.629308</v>
      </c>
      <c r="S205" s="17">
        <v>1.2058850000000001</v>
      </c>
      <c r="T205" s="17">
        <v>455</v>
      </c>
      <c r="U205" s="17" t="s">
        <v>192</v>
      </c>
      <c r="V205" s="17" t="s">
        <v>192</v>
      </c>
      <c r="W205" s="17">
        <v>420</v>
      </c>
      <c r="X205" s="17">
        <v>450.5</v>
      </c>
      <c r="Y205" s="17" t="s">
        <v>192</v>
      </c>
      <c r="Z205" s="17">
        <v>264</v>
      </c>
      <c r="AA205" s="17">
        <v>457</v>
      </c>
      <c r="AB205" s="17">
        <v>231</v>
      </c>
      <c r="AC205" s="17" t="s">
        <v>192</v>
      </c>
      <c r="AD205" s="17" t="s">
        <v>192</v>
      </c>
      <c r="AE205" s="17">
        <v>59.258800179449999</v>
      </c>
      <c r="AF205" s="17">
        <v>121.3</v>
      </c>
      <c r="AG205" s="17">
        <v>113</v>
      </c>
      <c r="AH205" s="17">
        <v>222.74</v>
      </c>
      <c r="AI205" s="17" t="s">
        <v>192</v>
      </c>
      <c r="AJ205" s="17" t="s">
        <v>192</v>
      </c>
      <c r="AK205" s="17" t="s">
        <v>192</v>
      </c>
      <c r="AL205" s="17" t="s">
        <v>192</v>
      </c>
      <c r="AM205" s="17">
        <v>142.19999999999999</v>
      </c>
      <c r="AN205" s="17" t="s">
        <v>192</v>
      </c>
      <c r="AO205" s="17">
        <v>0.25800000000000001</v>
      </c>
      <c r="AP205" s="17">
        <v>0.216</v>
      </c>
      <c r="AQ205" s="17">
        <v>1.5302</v>
      </c>
      <c r="AR205" s="17">
        <v>0.61552509375999997</v>
      </c>
      <c r="AS205" s="17">
        <v>1.5457000000000001</v>
      </c>
      <c r="AT205" s="17">
        <v>8.3114173999999998</v>
      </c>
      <c r="AU205" s="17">
        <v>0.29299399799999998</v>
      </c>
      <c r="AV205" s="17">
        <v>0.32165405800000002</v>
      </c>
      <c r="AW205" s="17">
        <v>0.29120000000000001</v>
      </c>
      <c r="AX205" s="17">
        <v>2212.9499999999998</v>
      </c>
      <c r="AY205" s="17">
        <v>138.30000000000001</v>
      </c>
      <c r="AZ205" s="17">
        <v>94.04</v>
      </c>
      <c r="BA205" s="17" t="s">
        <v>192</v>
      </c>
      <c r="BB205" s="17">
        <v>267.26614296423998</v>
      </c>
      <c r="BC205" s="17" t="s">
        <v>192</v>
      </c>
      <c r="BD205" s="17">
        <v>2.0017999999999998</v>
      </c>
      <c r="BE205" s="17" t="s">
        <v>192</v>
      </c>
      <c r="BF205" s="17">
        <v>0.79210000000000003</v>
      </c>
      <c r="BG205" s="17">
        <v>35</v>
      </c>
      <c r="BH205" s="17">
        <v>120</v>
      </c>
      <c r="BI205" s="17">
        <v>85</v>
      </c>
      <c r="BJ205" s="17">
        <v>82</v>
      </c>
      <c r="BK205" s="17">
        <v>55</v>
      </c>
      <c r="BL205" s="17">
        <v>903.89428710938</v>
      </c>
      <c r="BM205" s="17">
        <v>22.72</v>
      </c>
      <c r="BN205" s="17">
        <v>1647</v>
      </c>
      <c r="BO205" s="17">
        <v>509</v>
      </c>
      <c r="BP205" s="17">
        <v>8496.6</v>
      </c>
      <c r="BQ205" s="17">
        <v>4850</v>
      </c>
      <c r="BR205" s="17">
        <v>776</v>
      </c>
      <c r="BS205" s="17">
        <v>117.73</v>
      </c>
      <c r="BT205" s="17">
        <v>171.12</v>
      </c>
      <c r="BU205" s="17">
        <v>4.7606000000000002</v>
      </c>
    </row>
    <row r="206" spans="1:73" x14ac:dyDescent="0.4">
      <c r="A206" s="18" t="s">
        <v>392</v>
      </c>
      <c r="B206" s="16">
        <f t="shared" si="3"/>
        <v>1976</v>
      </c>
      <c r="C206" s="20">
        <v>11.60000038147</v>
      </c>
      <c r="D206" s="20">
        <v>11.60000038147</v>
      </c>
      <c r="E206" s="20">
        <v>11.60000038147</v>
      </c>
      <c r="F206" s="20" t="s">
        <v>192</v>
      </c>
      <c r="G206" s="20">
        <v>27.16</v>
      </c>
      <c r="H206" s="20" t="s">
        <v>192</v>
      </c>
      <c r="I206" s="20">
        <v>0.6</v>
      </c>
      <c r="J206" s="20">
        <v>1.7351132997100001</v>
      </c>
      <c r="K206" s="20" t="s">
        <v>192</v>
      </c>
      <c r="L206" s="20" t="s">
        <v>192</v>
      </c>
      <c r="M206" s="20">
        <v>2.1219000000000001</v>
      </c>
      <c r="N206" s="20">
        <v>3.3847999999999998</v>
      </c>
      <c r="O206" s="20">
        <v>2.9157630000000001</v>
      </c>
      <c r="P206" s="20">
        <v>1.2365999999999999</v>
      </c>
      <c r="Q206" s="20">
        <v>1.0311060000000001</v>
      </c>
      <c r="R206" s="20">
        <v>1.469708</v>
      </c>
      <c r="S206" s="20">
        <v>1.208915</v>
      </c>
      <c r="T206" s="20">
        <v>451</v>
      </c>
      <c r="U206" s="20" t="s">
        <v>192</v>
      </c>
      <c r="V206" s="20" t="s">
        <v>192</v>
      </c>
      <c r="W206" s="20">
        <v>748</v>
      </c>
      <c r="X206" s="20">
        <v>431</v>
      </c>
      <c r="Y206" s="20" t="s">
        <v>192</v>
      </c>
      <c r="Z206" s="20">
        <v>248</v>
      </c>
      <c r="AA206" s="20">
        <v>456</v>
      </c>
      <c r="AB206" s="20">
        <v>212</v>
      </c>
      <c r="AC206" s="20" t="s">
        <v>192</v>
      </c>
      <c r="AD206" s="20" t="s">
        <v>192</v>
      </c>
      <c r="AE206" s="20">
        <v>55.388592817830002</v>
      </c>
      <c r="AF206" s="20">
        <v>116.1</v>
      </c>
      <c r="AG206" s="20">
        <v>101.3</v>
      </c>
      <c r="AH206" s="20">
        <v>223.53</v>
      </c>
      <c r="AI206" s="20" t="s">
        <v>192</v>
      </c>
      <c r="AJ206" s="20" t="s">
        <v>192</v>
      </c>
      <c r="AK206" s="20" t="s">
        <v>192</v>
      </c>
      <c r="AL206" s="20" t="s">
        <v>192</v>
      </c>
      <c r="AM206" s="20">
        <v>126.4</v>
      </c>
      <c r="AN206" s="20" t="s">
        <v>192</v>
      </c>
      <c r="AO206" s="20">
        <v>0.26500000000000001</v>
      </c>
      <c r="AP206" s="20">
        <v>0.216</v>
      </c>
      <c r="AQ206" s="20">
        <v>1.5785</v>
      </c>
      <c r="AR206" s="20">
        <v>0.61583797033999998</v>
      </c>
      <c r="AS206" s="20">
        <v>1.605</v>
      </c>
      <c r="AT206" s="20">
        <v>8.3114173999999998</v>
      </c>
      <c r="AU206" s="20">
        <v>0.293875846</v>
      </c>
      <c r="AV206" s="20">
        <v>0.24956298399999999</v>
      </c>
      <c r="AW206" s="20">
        <v>0.22090000000000001</v>
      </c>
      <c r="AX206" s="20">
        <v>2231.33</v>
      </c>
      <c r="AY206" s="20">
        <v>135.02000000000001</v>
      </c>
      <c r="AZ206" s="20">
        <v>100.91</v>
      </c>
      <c r="BA206" s="20" t="s">
        <v>192</v>
      </c>
      <c r="BB206" s="20">
        <v>277.63844446133999</v>
      </c>
      <c r="BC206" s="20" t="s">
        <v>192</v>
      </c>
      <c r="BD206" s="20">
        <v>1.9157999999999999</v>
      </c>
      <c r="BE206" s="20" t="s">
        <v>192</v>
      </c>
      <c r="BF206" s="20">
        <v>0.78310000000000002</v>
      </c>
      <c r="BG206" s="20">
        <v>35</v>
      </c>
      <c r="BH206" s="20">
        <v>125</v>
      </c>
      <c r="BI206" s="20">
        <v>93</v>
      </c>
      <c r="BJ206" s="20">
        <v>82</v>
      </c>
      <c r="BK206" s="20">
        <v>53</v>
      </c>
      <c r="BL206" s="20">
        <v>939.16821289063</v>
      </c>
      <c r="BM206" s="20">
        <v>22.72</v>
      </c>
      <c r="BN206" s="20">
        <v>1539</v>
      </c>
      <c r="BO206" s="20">
        <v>483</v>
      </c>
      <c r="BP206" s="20">
        <v>8084.3</v>
      </c>
      <c r="BQ206" s="20">
        <v>4850</v>
      </c>
      <c r="BR206" s="20">
        <v>741</v>
      </c>
      <c r="BS206" s="20">
        <v>109.93</v>
      </c>
      <c r="BT206" s="20">
        <v>156.15</v>
      </c>
      <c r="BU206" s="20">
        <v>4.2766000000000002</v>
      </c>
    </row>
    <row r="207" spans="1:73" x14ac:dyDescent="0.4">
      <c r="A207" s="16" t="s">
        <v>393</v>
      </c>
      <c r="B207" s="16">
        <f t="shared" si="3"/>
        <v>1976</v>
      </c>
      <c r="C207" s="17">
        <v>11.60000038147</v>
      </c>
      <c r="D207" s="17">
        <v>11.60000038147</v>
      </c>
      <c r="E207" s="17">
        <v>11.60000038147</v>
      </c>
      <c r="F207" s="17" t="s">
        <v>192</v>
      </c>
      <c r="G207" s="17">
        <v>27.16</v>
      </c>
      <c r="H207" s="17" t="s">
        <v>192</v>
      </c>
      <c r="I207" s="17">
        <v>0.6</v>
      </c>
      <c r="J207" s="17">
        <v>1.7351132997100001</v>
      </c>
      <c r="K207" s="17" t="s">
        <v>192</v>
      </c>
      <c r="L207" s="17" t="s">
        <v>192</v>
      </c>
      <c r="M207" s="17">
        <v>2.3904999999999998</v>
      </c>
      <c r="N207" s="17">
        <v>3.5133000000000001</v>
      </c>
      <c r="O207" s="17">
        <v>3.022024</v>
      </c>
      <c r="P207" s="17">
        <v>1.2104999999999999</v>
      </c>
      <c r="Q207" s="17">
        <v>1.0050539999999999</v>
      </c>
      <c r="R207" s="17">
        <v>1.4120619999999999</v>
      </c>
      <c r="S207" s="17">
        <v>1.2143630000000001</v>
      </c>
      <c r="T207" s="17">
        <v>484</v>
      </c>
      <c r="U207" s="17" t="s">
        <v>192</v>
      </c>
      <c r="V207" s="17" t="s">
        <v>192</v>
      </c>
      <c r="W207" s="17">
        <v>808</v>
      </c>
      <c r="X207" s="17">
        <v>456.5</v>
      </c>
      <c r="Y207" s="17" t="s">
        <v>192</v>
      </c>
      <c r="Z207" s="17">
        <v>261</v>
      </c>
      <c r="AA207" s="17">
        <v>505</v>
      </c>
      <c r="AB207" s="17">
        <v>218</v>
      </c>
      <c r="AC207" s="17" t="s">
        <v>192</v>
      </c>
      <c r="AD207" s="17" t="s">
        <v>192</v>
      </c>
      <c r="AE207" s="17">
        <v>53.949854285180002</v>
      </c>
      <c r="AF207" s="17">
        <v>115</v>
      </c>
      <c r="AG207" s="17">
        <v>105.9</v>
      </c>
      <c r="AH207" s="17">
        <v>244.93</v>
      </c>
      <c r="AI207" s="17" t="s">
        <v>192</v>
      </c>
      <c r="AJ207" s="17" t="s">
        <v>192</v>
      </c>
      <c r="AK207" s="17" t="s">
        <v>192</v>
      </c>
      <c r="AL207" s="17" t="s">
        <v>192</v>
      </c>
      <c r="AM207" s="17">
        <v>119.78</v>
      </c>
      <c r="AN207" s="17" t="s">
        <v>192</v>
      </c>
      <c r="AO207" s="17">
        <v>0.25800000000000001</v>
      </c>
      <c r="AP207" s="17">
        <v>0.216</v>
      </c>
      <c r="AQ207" s="17">
        <v>1.5615000000000001</v>
      </c>
      <c r="AR207" s="17">
        <v>0.61915413003999997</v>
      </c>
      <c r="AS207" s="17">
        <v>1.6248</v>
      </c>
      <c r="AT207" s="17">
        <v>8.3114173999999998</v>
      </c>
      <c r="AU207" s="17">
        <v>0.29563954199999998</v>
      </c>
      <c r="AV207" s="17">
        <v>0.21605276000000001</v>
      </c>
      <c r="AW207" s="17">
        <v>0.1792</v>
      </c>
      <c r="AX207" s="17">
        <v>2280.46</v>
      </c>
      <c r="AY207" s="17">
        <v>136.31</v>
      </c>
      <c r="AZ207" s="17">
        <v>105.12</v>
      </c>
      <c r="BA207" s="17" t="s">
        <v>192</v>
      </c>
      <c r="BB207" s="17">
        <v>283.83452526645999</v>
      </c>
      <c r="BC207" s="17" t="s">
        <v>192</v>
      </c>
      <c r="BD207" s="17">
        <v>1.8761000000000001</v>
      </c>
      <c r="BE207" s="17" t="s">
        <v>192</v>
      </c>
      <c r="BF207" s="17">
        <v>0.76900000000000002</v>
      </c>
      <c r="BG207" s="17">
        <v>35</v>
      </c>
      <c r="BH207" s="17">
        <v>140</v>
      </c>
      <c r="BI207" s="17">
        <v>100</v>
      </c>
      <c r="BJ207" s="17">
        <v>82</v>
      </c>
      <c r="BK207" s="17">
        <v>53</v>
      </c>
      <c r="BL207" s="17">
        <v>996.48828125</v>
      </c>
      <c r="BM207" s="17">
        <v>22.72</v>
      </c>
      <c r="BN207" s="17">
        <v>1459</v>
      </c>
      <c r="BO207" s="17">
        <v>481</v>
      </c>
      <c r="BP207" s="17">
        <v>7960.9</v>
      </c>
      <c r="BQ207" s="17">
        <v>4938</v>
      </c>
      <c r="BR207" s="17">
        <v>712</v>
      </c>
      <c r="BS207" s="17">
        <v>114.15</v>
      </c>
      <c r="BT207" s="17">
        <v>158.24</v>
      </c>
      <c r="BU207" s="17">
        <v>4.3034999999999997</v>
      </c>
    </row>
    <row r="208" spans="1:73" x14ac:dyDescent="0.4">
      <c r="A208" s="18" t="s">
        <v>394</v>
      </c>
      <c r="B208" s="16">
        <f t="shared" si="3"/>
        <v>1976</v>
      </c>
      <c r="C208" s="20">
        <v>11.89999961853</v>
      </c>
      <c r="D208" s="20">
        <v>11.89999961853</v>
      </c>
      <c r="E208" s="20">
        <v>11.89999961853</v>
      </c>
      <c r="F208" s="20" t="s">
        <v>192</v>
      </c>
      <c r="G208" s="20">
        <v>27.16</v>
      </c>
      <c r="H208" s="20" t="s">
        <v>192</v>
      </c>
      <c r="I208" s="20">
        <v>0.62</v>
      </c>
      <c r="J208" s="20">
        <v>1.7351132997100001</v>
      </c>
      <c r="K208" s="20" t="s">
        <v>192</v>
      </c>
      <c r="L208" s="20" t="s">
        <v>192</v>
      </c>
      <c r="M208" s="20">
        <v>2.5935000000000001</v>
      </c>
      <c r="N208" s="20">
        <v>3.8214999999999999</v>
      </c>
      <c r="O208" s="20">
        <v>3.3487399999999998</v>
      </c>
      <c r="P208" s="20">
        <v>1.2196</v>
      </c>
      <c r="Q208" s="20">
        <v>1.023298</v>
      </c>
      <c r="R208" s="20">
        <v>1.4192929999999999</v>
      </c>
      <c r="S208" s="20">
        <v>1.2160709999999999</v>
      </c>
      <c r="T208" s="20">
        <v>481</v>
      </c>
      <c r="U208" s="20" t="s">
        <v>192</v>
      </c>
      <c r="V208" s="20" t="s">
        <v>192</v>
      </c>
      <c r="W208" s="20">
        <v>829</v>
      </c>
      <c r="X208" s="20">
        <v>443.6</v>
      </c>
      <c r="Y208" s="20" t="s">
        <v>192</v>
      </c>
      <c r="Z208" s="20">
        <v>254</v>
      </c>
      <c r="AA208" s="20">
        <v>495</v>
      </c>
      <c r="AB208" s="20">
        <v>211</v>
      </c>
      <c r="AC208" s="20" t="s">
        <v>192</v>
      </c>
      <c r="AD208" s="20" t="s">
        <v>192</v>
      </c>
      <c r="AE208" s="20">
        <v>50.836539608940001</v>
      </c>
      <c r="AF208" s="20">
        <v>106.2</v>
      </c>
      <c r="AG208" s="20">
        <v>98.1</v>
      </c>
      <c r="AH208" s="20">
        <v>250.04</v>
      </c>
      <c r="AI208" s="20" t="s">
        <v>192</v>
      </c>
      <c r="AJ208" s="20" t="s">
        <v>192</v>
      </c>
      <c r="AK208" s="20" t="s">
        <v>192</v>
      </c>
      <c r="AL208" s="20" t="s">
        <v>192</v>
      </c>
      <c r="AM208" s="20">
        <v>111.33</v>
      </c>
      <c r="AN208" s="20" t="s">
        <v>192</v>
      </c>
      <c r="AO208" s="20">
        <v>0.26500000000000001</v>
      </c>
      <c r="AP208" s="20">
        <v>0.216</v>
      </c>
      <c r="AQ208" s="20">
        <v>1.4283999999999999</v>
      </c>
      <c r="AR208" s="20">
        <v>0.62087910073999997</v>
      </c>
      <c r="AS208" s="20">
        <v>1.6458999999999999</v>
      </c>
      <c r="AT208" s="20">
        <v>8.3114173999999998</v>
      </c>
      <c r="AU208" s="20">
        <v>0.29586000400000001</v>
      </c>
      <c r="AV208" s="20">
        <v>0.23479203000000001</v>
      </c>
      <c r="AW208" s="20">
        <v>0.17699999999999999</v>
      </c>
      <c r="AX208" s="20">
        <v>2276.0300000000002</v>
      </c>
      <c r="AY208" s="20">
        <v>134.53</v>
      </c>
      <c r="AZ208" s="20">
        <v>107.04</v>
      </c>
      <c r="BA208" s="20" t="s">
        <v>192</v>
      </c>
      <c r="BB208" s="20">
        <v>286.62233214916</v>
      </c>
      <c r="BC208" s="20" t="s">
        <v>192</v>
      </c>
      <c r="BD208" s="20">
        <v>1.9201999999999999</v>
      </c>
      <c r="BE208" s="20" t="s">
        <v>192</v>
      </c>
      <c r="BF208" s="20">
        <v>0.82869999999999999</v>
      </c>
      <c r="BG208" s="20">
        <v>35</v>
      </c>
      <c r="BH208" s="20">
        <v>128</v>
      </c>
      <c r="BI208" s="20">
        <v>93</v>
      </c>
      <c r="BJ208" s="20">
        <v>82</v>
      </c>
      <c r="BK208" s="20">
        <v>55</v>
      </c>
      <c r="BL208" s="20">
        <v>947.98657226563</v>
      </c>
      <c r="BM208" s="20">
        <v>22.72</v>
      </c>
      <c r="BN208" s="20">
        <v>1285</v>
      </c>
      <c r="BO208" s="20">
        <v>465</v>
      </c>
      <c r="BP208" s="20">
        <v>7971.9</v>
      </c>
      <c r="BQ208" s="20">
        <v>5313</v>
      </c>
      <c r="BR208" s="20">
        <v>639</v>
      </c>
      <c r="BS208" s="20">
        <v>116.15</v>
      </c>
      <c r="BT208" s="20">
        <v>157.9</v>
      </c>
      <c r="BU208" s="20">
        <v>4.2195</v>
      </c>
    </row>
    <row r="209" spans="1:73" x14ac:dyDescent="0.4">
      <c r="A209" s="16" t="s">
        <v>395</v>
      </c>
      <c r="B209" s="16">
        <f t="shared" si="3"/>
        <v>1976</v>
      </c>
      <c r="C209" s="17">
        <v>11.89999961853</v>
      </c>
      <c r="D209" s="17">
        <v>11.89999961853</v>
      </c>
      <c r="E209" s="17">
        <v>11.89999961853</v>
      </c>
      <c r="F209" s="17" t="s">
        <v>192</v>
      </c>
      <c r="G209" s="17">
        <v>27.16</v>
      </c>
      <c r="H209" s="17" t="s">
        <v>192</v>
      </c>
      <c r="I209" s="17">
        <v>0.63</v>
      </c>
      <c r="J209" s="17">
        <v>1.7351132997100001</v>
      </c>
      <c r="K209" s="17" t="s">
        <v>192</v>
      </c>
      <c r="L209" s="17" t="s">
        <v>192</v>
      </c>
      <c r="M209" s="17">
        <v>2.9253</v>
      </c>
      <c r="N209" s="17">
        <v>4.0342000000000002</v>
      </c>
      <c r="O209" s="17">
        <v>3.8857729999999999</v>
      </c>
      <c r="P209" s="17">
        <v>1.2096</v>
      </c>
      <c r="Q209" s="17">
        <v>0.98394499999999996</v>
      </c>
      <c r="R209" s="17">
        <v>1.4295789999999999</v>
      </c>
      <c r="S209" s="17">
        <v>1.2152959999999999</v>
      </c>
      <c r="T209" s="17">
        <v>499</v>
      </c>
      <c r="U209" s="17" t="s">
        <v>192</v>
      </c>
      <c r="V209" s="17" t="s">
        <v>192</v>
      </c>
      <c r="W209" s="17">
        <v>834</v>
      </c>
      <c r="X209" s="17">
        <v>456.5</v>
      </c>
      <c r="Y209" s="17" t="s">
        <v>192</v>
      </c>
      <c r="Z209" s="17">
        <v>260</v>
      </c>
      <c r="AA209" s="17">
        <v>506</v>
      </c>
      <c r="AB209" s="17">
        <v>215</v>
      </c>
      <c r="AC209" s="17" t="s">
        <v>192</v>
      </c>
      <c r="AD209" s="17" t="s">
        <v>192</v>
      </c>
      <c r="AE209" s="17">
        <v>48.659850092470002</v>
      </c>
      <c r="AF209" s="17">
        <v>98.7</v>
      </c>
      <c r="AG209" s="17">
        <v>93.5</v>
      </c>
      <c r="AH209" s="17">
        <v>239.24</v>
      </c>
      <c r="AI209" s="17" t="s">
        <v>192</v>
      </c>
      <c r="AJ209" s="17" t="s">
        <v>192</v>
      </c>
      <c r="AK209" s="17" t="s">
        <v>192</v>
      </c>
      <c r="AL209" s="17" t="s">
        <v>192</v>
      </c>
      <c r="AM209" s="17">
        <v>106.56</v>
      </c>
      <c r="AN209" s="17" t="s">
        <v>192</v>
      </c>
      <c r="AO209" s="17">
        <v>0.23100000000000001</v>
      </c>
      <c r="AP209" s="17">
        <v>0.216</v>
      </c>
      <c r="AQ209" s="17">
        <v>1.4125000000000001</v>
      </c>
      <c r="AR209" s="17">
        <v>0.62397885565</v>
      </c>
      <c r="AS209" s="17">
        <v>1.6947000000000001</v>
      </c>
      <c r="AT209" s="17">
        <v>8.3114173999999998</v>
      </c>
      <c r="AU209" s="17">
        <v>0.29652139</v>
      </c>
      <c r="AV209" s="17">
        <v>0.23060325200000001</v>
      </c>
      <c r="AW209" s="17">
        <v>0.17369999999999999</v>
      </c>
      <c r="AX209" s="17">
        <v>2292.6999999999998</v>
      </c>
      <c r="AY209" s="17">
        <v>148.31</v>
      </c>
      <c r="AZ209" s="17">
        <v>107.04</v>
      </c>
      <c r="BA209" s="17" t="s">
        <v>192</v>
      </c>
      <c r="BB209" s="17">
        <v>286.62233214916</v>
      </c>
      <c r="BC209" s="17" t="s">
        <v>192</v>
      </c>
      <c r="BD209" s="17">
        <v>1.907</v>
      </c>
      <c r="BE209" s="17" t="s">
        <v>192</v>
      </c>
      <c r="BF209" s="17">
        <v>0.83069999999999999</v>
      </c>
      <c r="BG209" s="17">
        <v>35</v>
      </c>
      <c r="BH209" s="17">
        <v>115</v>
      </c>
      <c r="BI209" s="17">
        <v>86</v>
      </c>
      <c r="BJ209" s="17">
        <v>82</v>
      </c>
      <c r="BK209" s="17">
        <v>54</v>
      </c>
      <c r="BL209" s="17">
        <v>947.98657226563</v>
      </c>
      <c r="BM209" s="17">
        <v>22.72</v>
      </c>
      <c r="BN209" s="17">
        <v>1279</v>
      </c>
      <c r="BO209" s="17">
        <v>459</v>
      </c>
      <c r="BP209" s="17">
        <v>8121.8</v>
      </c>
      <c r="BQ209" s="17">
        <v>5313</v>
      </c>
      <c r="BR209" s="17">
        <v>604</v>
      </c>
      <c r="BS209" s="17">
        <v>130.46</v>
      </c>
      <c r="BT209" s="17">
        <v>156.83000000000001</v>
      </c>
      <c r="BU209" s="17">
        <v>4.3532999999999999</v>
      </c>
    </row>
    <row r="210" spans="1:73" x14ac:dyDescent="0.4">
      <c r="A210" s="18" t="s">
        <v>396</v>
      </c>
      <c r="B210" s="16">
        <f t="shared" si="3"/>
        <v>1976</v>
      </c>
      <c r="C210" s="20">
        <v>11.89999961853</v>
      </c>
      <c r="D210" s="20">
        <v>11.89999961853</v>
      </c>
      <c r="E210" s="20">
        <v>11.89999961853</v>
      </c>
      <c r="F210" s="20" t="s">
        <v>192</v>
      </c>
      <c r="G210" s="20">
        <v>27.16</v>
      </c>
      <c r="H210" s="20" t="s">
        <v>192</v>
      </c>
      <c r="I210" s="20">
        <v>0.64</v>
      </c>
      <c r="J210" s="20">
        <v>1.7351132997100001</v>
      </c>
      <c r="K210" s="20" t="s">
        <v>192</v>
      </c>
      <c r="L210" s="20" t="s">
        <v>192</v>
      </c>
      <c r="M210" s="20">
        <v>2.9754</v>
      </c>
      <c r="N210" s="20">
        <v>4.5659999999999998</v>
      </c>
      <c r="O210" s="20">
        <v>4.4964389999999996</v>
      </c>
      <c r="P210" s="20">
        <v>1.2345999999999999</v>
      </c>
      <c r="Q210" s="20">
        <v>1.0086919999999999</v>
      </c>
      <c r="R210" s="20">
        <v>1.4789049999999999</v>
      </c>
      <c r="S210" s="20">
        <v>1.216245</v>
      </c>
      <c r="T210" s="20">
        <v>553</v>
      </c>
      <c r="U210" s="20" t="s">
        <v>192</v>
      </c>
      <c r="V210" s="20" t="s">
        <v>192</v>
      </c>
      <c r="W210" s="20">
        <v>777</v>
      </c>
      <c r="X210" s="20">
        <v>456.8</v>
      </c>
      <c r="Y210" s="20" t="s">
        <v>192</v>
      </c>
      <c r="Z210" s="20">
        <v>269</v>
      </c>
      <c r="AA210" s="20">
        <v>505</v>
      </c>
      <c r="AB210" s="20">
        <v>231</v>
      </c>
      <c r="AC210" s="20" t="s">
        <v>192</v>
      </c>
      <c r="AD210" s="20" t="s">
        <v>192</v>
      </c>
      <c r="AE210" s="20">
        <v>49.46854338168</v>
      </c>
      <c r="AF210" s="20">
        <v>103.5</v>
      </c>
      <c r="AG210" s="20">
        <v>96.5</v>
      </c>
      <c r="AH210" s="20">
        <v>238.26</v>
      </c>
      <c r="AI210" s="20" t="s">
        <v>192</v>
      </c>
      <c r="AJ210" s="20" t="s">
        <v>192</v>
      </c>
      <c r="AK210" s="20" t="s">
        <v>192</v>
      </c>
      <c r="AL210" s="20" t="s">
        <v>192</v>
      </c>
      <c r="AM210" s="20">
        <v>106.19</v>
      </c>
      <c r="AN210" s="20" t="s">
        <v>192</v>
      </c>
      <c r="AO210" s="20">
        <v>0.23499999999999999</v>
      </c>
      <c r="AP210" s="20">
        <v>0.216</v>
      </c>
      <c r="AQ210" s="20">
        <v>1.4972000000000001</v>
      </c>
      <c r="AR210" s="20">
        <v>0.62851646310999998</v>
      </c>
      <c r="AS210" s="20">
        <v>1.7536</v>
      </c>
      <c r="AT210" s="20">
        <v>8.3114173999999998</v>
      </c>
      <c r="AU210" s="20">
        <v>0.299607858</v>
      </c>
      <c r="AV210" s="20">
        <v>0.22531216400000001</v>
      </c>
      <c r="AW210" s="20">
        <v>0.16639999999999999</v>
      </c>
      <c r="AX210" s="20">
        <v>2326.62</v>
      </c>
      <c r="AY210" s="20">
        <v>156.38999999999999</v>
      </c>
      <c r="AZ210" s="20">
        <v>107.04</v>
      </c>
      <c r="BA210" s="20" t="s">
        <v>192</v>
      </c>
      <c r="BB210" s="20">
        <v>286.62233214916</v>
      </c>
      <c r="BC210" s="20" t="s">
        <v>192</v>
      </c>
      <c r="BD210" s="20">
        <v>1.8431</v>
      </c>
      <c r="BE210" s="20" t="s">
        <v>192</v>
      </c>
      <c r="BF210" s="20">
        <v>0.78569999999999995</v>
      </c>
      <c r="BG210" s="20">
        <v>35</v>
      </c>
      <c r="BH210" s="20">
        <v>113</v>
      </c>
      <c r="BI210" s="20">
        <v>83</v>
      </c>
      <c r="BJ210" s="20">
        <v>82</v>
      </c>
      <c r="BK210" s="20">
        <v>53</v>
      </c>
      <c r="BL210" s="20">
        <v>974.44213867188</v>
      </c>
      <c r="BM210" s="20">
        <v>22.72</v>
      </c>
      <c r="BN210" s="20">
        <v>1287</v>
      </c>
      <c r="BO210" s="20">
        <v>478</v>
      </c>
      <c r="BP210" s="20">
        <v>8399.6</v>
      </c>
      <c r="BQ210" s="20">
        <v>5313</v>
      </c>
      <c r="BR210" s="20">
        <v>642</v>
      </c>
      <c r="BS210" s="20">
        <v>133.93</v>
      </c>
      <c r="BT210" s="20">
        <v>151.99</v>
      </c>
      <c r="BU210" s="20">
        <v>4.3601000000000001</v>
      </c>
    </row>
    <row r="211" spans="1:73" x14ac:dyDescent="0.4">
      <c r="A211" s="16" t="s">
        <v>397</v>
      </c>
      <c r="B211" s="16">
        <f t="shared" si="3"/>
        <v>1977</v>
      </c>
      <c r="C211" s="17">
        <v>12.5</v>
      </c>
      <c r="D211" s="17">
        <v>12.5</v>
      </c>
      <c r="E211" s="17">
        <v>12.5</v>
      </c>
      <c r="F211" s="17" t="s">
        <v>192</v>
      </c>
      <c r="G211" s="17">
        <v>28.68</v>
      </c>
      <c r="H211" s="17" t="s">
        <v>192</v>
      </c>
      <c r="I211" s="17">
        <v>0.67</v>
      </c>
      <c r="J211" s="17">
        <v>1.7916226068200001</v>
      </c>
      <c r="K211" s="17">
        <v>2.7711628728200002</v>
      </c>
      <c r="L211" s="17">
        <v>18.530830763960001</v>
      </c>
      <c r="M211" s="17">
        <v>3.45</v>
      </c>
      <c r="N211" s="17">
        <v>4.8272000000000004</v>
      </c>
      <c r="O211" s="17">
        <v>4.767601</v>
      </c>
      <c r="P211" s="17">
        <v>1.5964</v>
      </c>
      <c r="Q211" s="17">
        <v>1.1550739999999999</v>
      </c>
      <c r="R211" s="17">
        <v>1.5512159999999999</v>
      </c>
      <c r="S211" s="17">
        <v>2.082884</v>
      </c>
      <c r="T211" s="17">
        <v>546</v>
      </c>
      <c r="U211" s="17" t="s">
        <v>192</v>
      </c>
      <c r="V211" s="17" t="s">
        <v>192</v>
      </c>
      <c r="W211" s="17">
        <v>933</v>
      </c>
      <c r="X211" s="17">
        <v>462</v>
      </c>
      <c r="Y211" s="17" t="s">
        <v>192</v>
      </c>
      <c r="Z211" s="17">
        <v>287</v>
      </c>
      <c r="AA211" s="17">
        <v>502</v>
      </c>
      <c r="AB211" s="17">
        <v>251</v>
      </c>
      <c r="AC211" s="17" t="s">
        <v>192</v>
      </c>
      <c r="AD211" s="17" t="s">
        <v>192</v>
      </c>
      <c r="AE211" s="17">
        <v>51.419833102790001</v>
      </c>
      <c r="AF211" s="17">
        <v>111.6</v>
      </c>
      <c r="AG211" s="17">
        <v>99.7</v>
      </c>
      <c r="AH211" s="17">
        <v>239.53</v>
      </c>
      <c r="AI211" s="17" t="s">
        <v>192</v>
      </c>
      <c r="AJ211" s="17" t="s">
        <v>192</v>
      </c>
      <c r="AK211" s="17" t="s">
        <v>192</v>
      </c>
      <c r="AL211" s="17" t="s">
        <v>192</v>
      </c>
      <c r="AM211" s="17">
        <v>108.76</v>
      </c>
      <c r="AN211" s="17" t="s">
        <v>192</v>
      </c>
      <c r="AO211" s="17">
        <v>0.24099999999999999</v>
      </c>
      <c r="AP211" s="17">
        <v>0.254</v>
      </c>
      <c r="AQ211" s="17">
        <v>1.5773999999999999</v>
      </c>
      <c r="AR211" s="17">
        <v>0.63339175275000004</v>
      </c>
      <c r="AS211" s="17">
        <v>1.7942</v>
      </c>
      <c r="AT211" s="17">
        <v>7.9145858000000002</v>
      </c>
      <c r="AU211" s="17">
        <v>0.29938739599999997</v>
      </c>
      <c r="AV211" s="17">
        <v>0.24140589000000001</v>
      </c>
      <c r="AW211" s="17">
        <v>0.18390000000000001</v>
      </c>
      <c r="AX211" s="17">
        <v>2323.42</v>
      </c>
      <c r="AY211" s="17">
        <v>156.96</v>
      </c>
      <c r="AZ211" s="17">
        <v>92</v>
      </c>
      <c r="BA211" s="17" t="s">
        <v>192</v>
      </c>
      <c r="BB211" s="17">
        <v>264.11955563443001</v>
      </c>
      <c r="BC211" s="17" t="s">
        <v>192</v>
      </c>
      <c r="BD211" s="17">
        <v>1.7514000000000001</v>
      </c>
      <c r="BE211" s="17" t="s">
        <v>192</v>
      </c>
      <c r="BF211" s="17">
        <v>0.82169999999999999</v>
      </c>
      <c r="BG211" s="17">
        <v>140</v>
      </c>
      <c r="BH211" s="17">
        <v>130</v>
      </c>
      <c r="BI211" s="17">
        <v>95</v>
      </c>
      <c r="BJ211" s="17">
        <v>115</v>
      </c>
      <c r="BK211" s="17">
        <v>54.5</v>
      </c>
      <c r="BL211" s="17">
        <v>1058.21752929688</v>
      </c>
      <c r="BM211" s="17">
        <v>23.06</v>
      </c>
      <c r="BN211" s="17">
        <v>1396</v>
      </c>
      <c r="BO211" s="17">
        <v>560</v>
      </c>
      <c r="BP211" s="17">
        <v>9486.5</v>
      </c>
      <c r="BQ211" s="17">
        <v>5313</v>
      </c>
      <c r="BR211" s="17">
        <v>692</v>
      </c>
      <c r="BS211" s="17">
        <v>132.26</v>
      </c>
      <c r="BT211" s="17">
        <v>154.55000000000001</v>
      </c>
      <c r="BU211" s="17">
        <v>4.4192</v>
      </c>
    </row>
    <row r="212" spans="1:73" x14ac:dyDescent="0.4">
      <c r="A212" s="18" t="s">
        <v>398</v>
      </c>
      <c r="B212" s="16">
        <f t="shared" si="3"/>
        <v>1977</v>
      </c>
      <c r="C212" s="20">
        <v>12.5</v>
      </c>
      <c r="D212" s="20">
        <v>12.5</v>
      </c>
      <c r="E212" s="20">
        <v>12.5</v>
      </c>
      <c r="F212" s="20" t="s">
        <v>192</v>
      </c>
      <c r="G212" s="20">
        <v>28.68</v>
      </c>
      <c r="H212" s="20" t="s">
        <v>192</v>
      </c>
      <c r="I212" s="20">
        <v>0.71</v>
      </c>
      <c r="J212" s="20">
        <v>1.7916226068200001</v>
      </c>
      <c r="K212" s="20">
        <v>2.7711628728200002</v>
      </c>
      <c r="L212" s="20">
        <v>19.016565682909999</v>
      </c>
      <c r="M212" s="20">
        <v>3.8176999999999999</v>
      </c>
      <c r="N212" s="20">
        <v>5.4119000000000002</v>
      </c>
      <c r="O212" s="20">
        <v>5.4313969999999996</v>
      </c>
      <c r="P212" s="20">
        <v>1.893</v>
      </c>
      <c r="Q212" s="20">
        <v>1.695557</v>
      </c>
      <c r="R212" s="20">
        <v>1.90513</v>
      </c>
      <c r="S212" s="20">
        <v>2.0784250000000002</v>
      </c>
      <c r="T212" s="20">
        <v>576</v>
      </c>
      <c r="U212" s="20" t="s">
        <v>192</v>
      </c>
      <c r="V212" s="20" t="s">
        <v>192</v>
      </c>
      <c r="W212" s="20">
        <v>856</v>
      </c>
      <c r="X212" s="20">
        <v>507</v>
      </c>
      <c r="Y212" s="20" t="s">
        <v>192</v>
      </c>
      <c r="Z212" s="20">
        <v>293</v>
      </c>
      <c r="AA212" s="20">
        <v>553</v>
      </c>
      <c r="AB212" s="20">
        <v>248</v>
      </c>
      <c r="AC212" s="20" t="s">
        <v>192</v>
      </c>
      <c r="AD212" s="20" t="s">
        <v>192</v>
      </c>
      <c r="AE212" s="20">
        <v>51.741940393759997</v>
      </c>
      <c r="AF212" s="20">
        <v>110.6</v>
      </c>
      <c r="AG212" s="20">
        <v>99.5</v>
      </c>
      <c r="AH212" s="20">
        <v>235.11</v>
      </c>
      <c r="AI212" s="20" t="s">
        <v>192</v>
      </c>
      <c r="AJ212" s="20" t="s">
        <v>192</v>
      </c>
      <c r="AK212" s="20" t="s">
        <v>192</v>
      </c>
      <c r="AL212" s="20" t="s">
        <v>192</v>
      </c>
      <c r="AM212" s="20">
        <v>110.6</v>
      </c>
      <c r="AN212" s="20" t="s">
        <v>192</v>
      </c>
      <c r="AO212" s="20">
        <v>0.3</v>
      </c>
      <c r="AP212" s="20">
        <v>0.254</v>
      </c>
      <c r="AQ212" s="20">
        <v>1.6383000000000001</v>
      </c>
      <c r="AR212" s="20">
        <v>0.63689532489</v>
      </c>
      <c r="AS212" s="20">
        <v>1.6501999999999999</v>
      </c>
      <c r="AT212" s="20">
        <v>7.9145858000000002</v>
      </c>
      <c r="AU212" s="20">
        <v>0.29828508599999998</v>
      </c>
      <c r="AV212" s="20">
        <v>0.24383097200000001</v>
      </c>
      <c r="AW212" s="20">
        <v>0.18940000000000001</v>
      </c>
      <c r="AX212" s="20">
        <v>2269.89</v>
      </c>
      <c r="AY212" s="20">
        <v>156.66</v>
      </c>
      <c r="AZ212" s="20">
        <v>95.2</v>
      </c>
      <c r="BA212" s="20" t="s">
        <v>192</v>
      </c>
      <c r="BB212" s="20">
        <v>269.04138082950999</v>
      </c>
      <c r="BC212" s="20" t="s">
        <v>192</v>
      </c>
      <c r="BD212" s="20">
        <v>1.8629</v>
      </c>
      <c r="BE212" s="20" t="s">
        <v>192</v>
      </c>
      <c r="BF212" s="20">
        <v>0.81659999999999999</v>
      </c>
      <c r="BG212" s="20">
        <v>142.5</v>
      </c>
      <c r="BH212" s="20">
        <v>133</v>
      </c>
      <c r="BI212" s="20">
        <v>95</v>
      </c>
      <c r="BJ212" s="20">
        <v>100.5</v>
      </c>
      <c r="BK212" s="20">
        <v>54.5</v>
      </c>
      <c r="BL212" s="20">
        <v>1078.05908203125</v>
      </c>
      <c r="BM212" s="20">
        <v>23.06</v>
      </c>
      <c r="BN212" s="20">
        <v>1426</v>
      </c>
      <c r="BO212" s="20">
        <v>648</v>
      </c>
      <c r="BP212" s="20">
        <v>10227.200000000001</v>
      </c>
      <c r="BQ212" s="20">
        <v>5313</v>
      </c>
      <c r="BR212" s="20">
        <v>703</v>
      </c>
      <c r="BS212" s="20">
        <v>136.24</v>
      </c>
      <c r="BT212" s="20">
        <v>161.27000000000001</v>
      </c>
      <c r="BU212" s="20">
        <v>4.5324999999999998</v>
      </c>
    </row>
    <row r="213" spans="1:73" x14ac:dyDescent="0.4">
      <c r="A213" s="16" t="s">
        <v>399</v>
      </c>
      <c r="B213" s="16">
        <f t="shared" si="3"/>
        <v>1977</v>
      </c>
      <c r="C213" s="17">
        <v>12.5</v>
      </c>
      <c r="D213" s="17">
        <v>12.5</v>
      </c>
      <c r="E213" s="17">
        <v>12.5</v>
      </c>
      <c r="F213" s="17" t="s">
        <v>192</v>
      </c>
      <c r="G213" s="17">
        <v>28.68</v>
      </c>
      <c r="H213" s="17" t="s">
        <v>192</v>
      </c>
      <c r="I213" s="17">
        <v>0.75</v>
      </c>
      <c r="J213" s="17">
        <v>1.7916226068200001</v>
      </c>
      <c r="K213" s="17">
        <v>2.7711628728200002</v>
      </c>
      <c r="L213" s="17">
        <v>19.502300601849999</v>
      </c>
      <c r="M213" s="17">
        <v>4.0342000000000002</v>
      </c>
      <c r="N213" s="17">
        <v>6.7058</v>
      </c>
      <c r="O213" s="17">
        <v>6.7479659999999999</v>
      </c>
      <c r="P213" s="17">
        <v>2.1875</v>
      </c>
      <c r="Q213" s="17">
        <v>2.4231060000000002</v>
      </c>
      <c r="R213" s="17">
        <v>2.0574849999999998</v>
      </c>
      <c r="S213" s="17">
        <v>2.0820110000000001</v>
      </c>
      <c r="T213" s="17">
        <v>735</v>
      </c>
      <c r="U213" s="17" t="s">
        <v>192</v>
      </c>
      <c r="V213" s="17" t="s">
        <v>192</v>
      </c>
      <c r="W213" s="17">
        <v>871</v>
      </c>
      <c r="X213" s="17">
        <v>598</v>
      </c>
      <c r="Y213" s="17" t="s">
        <v>192</v>
      </c>
      <c r="Z213" s="17">
        <v>328</v>
      </c>
      <c r="AA213" s="17">
        <v>630</v>
      </c>
      <c r="AB213" s="17">
        <v>272</v>
      </c>
      <c r="AC213" s="17" t="s">
        <v>192</v>
      </c>
      <c r="AD213" s="17" t="s">
        <v>192</v>
      </c>
      <c r="AE213" s="17">
        <v>50.611217801999999</v>
      </c>
      <c r="AF213" s="17">
        <v>108</v>
      </c>
      <c r="AG213" s="17">
        <v>98</v>
      </c>
      <c r="AH213" s="17">
        <v>242.48</v>
      </c>
      <c r="AI213" s="17" t="s">
        <v>192</v>
      </c>
      <c r="AJ213" s="17" t="s">
        <v>192</v>
      </c>
      <c r="AK213" s="17" t="s">
        <v>192</v>
      </c>
      <c r="AL213" s="17" t="s">
        <v>192</v>
      </c>
      <c r="AM213" s="17">
        <v>106.92</v>
      </c>
      <c r="AN213" s="17" t="s">
        <v>192</v>
      </c>
      <c r="AO213" s="17">
        <v>0.32800000000000001</v>
      </c>
      <c r="AP213" s="17">
        <v>0.254</v>
      </c>
      <c r="AQ213" s="17">
        <v>1.6222000000000001</v>
      </c>
      <c r="AR213" s="17">
        <v>0.64328271278000004</v>
      </c>
      <c r="AS213" s="17">
        <v>1.5915999999999999</v>
      </c>
      <c r="AT213" s="17">
        <v>7.9145858000000002</v>
      </c>
      <c r="AU213" s="17">
        <v>0.299166934</v>
      </c>
      <c r="AV213" s="17">
        <v>0.25727915400000001</v>
      </c>
      <c r="AW213" s="17">
        <v>0.19800000000000001</v>
      </c>
      <c r="AX213" s="17">
        <v>2240.98</v>
      </c>
      <c r="AY213" s="17">
        <v>156.58000000000001</v>
      </c>
      <c r="AZ213" s="17">
        <v>96.6</v>
      </c>
      <c r="BA213" s="17" t="s">
        <v>192</v>
      </c>
      <c r="BB213" s="17">
        <v>271.17071075373002</v>
      </c>
      <c r="BC213" s="17" t="s">
        <v>192</v>
      </c>
      <c r="BD213" s="17">
        <v>1.9169</v>
      </c>
      <c r="BE213" s="17" t="s">
        <v>192</v>
      </c>
      <c r="BF213" s="17">
        <v>0.81859999999999999</v>
      </c>
      <c r="BG213" s="17">
        <v>123.5</v>
      </c>
      <c r="BH213" s="17">
        <v>137</v>
      </c>
      <c r="BI213" s="17">
        <v>99</v>
      </c>
      <c r="BJ213" s="17">
        <v>100.5</v>
      </c>
      <c r="BK213" s="17">
        <v>54.5</v>
      </c>
      <c r="BL213" s="17">
        <v>1082.46850585938</v>
      </c>
      <c r="BM213" s="17">
        <v>23.06</v>
      </c>
      <c r="BN213" s="17">
        <v>1515</v>
      </c>
      <c r="BO213" s="17">
        <v>703</v>
      </c>
      <c r="BP213" s="17">
        <v>10372.700000000001</v>
      </c>
      <c r="BQ213" s="17">
        <v>5313</v>
      </c>
      <c r="BR213" s="17">
        <v>719</v>
      </c>
      <c r="BS213" s="17">
        <v>148.22999999999999</v>
      </c>
      <c r="BT213" s="17">
        <v>162.99</v>
      </c>
      <c r="BU213" s="17">
        <v>4.8653000000000004</v>
      </c>
    </row>
    <row r="214" spans="1:73" x14ac:dyDescent="0.4">
      <c r="A214" s="18" t="s">
        <v>400</v>
      </c>
      <c r="B214" s="16">
        <f t="shared" si="3"/>
        <v>1977</v>
      </c>
      <c r="C214" s="20">
        <v>12.44999980927</v>
      </c>
      <c r="D214" s="20">
        <v>12.44999980927</v>
      </c>
      <c r="E214" s="20">
        <v>12.44999980927</v>
      </c>
      <c r="F214" s="20" t="s">
        <v>192</v>
      </c>
      <c r="G214" s="20">
        <v>28.68</v>
      </c>
      <c r="H214" s="20" t="s">
        <v>192</v>
      </c>
      <c r="I214" s="20">
        <v>0.77</v>
      </c>
      <c r="J214" s="20">
        <v>1.7916226068200001</v>
      </c>
      <c r="K214" s="20">
        <v>2.7711628728200002</v>
      </c>
      <c r="L214" s="20">
        <v>19.745168061329998</v>
      </c>
      <c r="M214" s="20">
        <v>3.5878000000000001</v>
      </c>
      <c r="N214" s="20">
        <v>7.0035999999999996</v>
      </c>
      <c r="O214" s="20">
        <v>6.8835470000000001</v>
      </c>
      <c r="P214" s="20">
        <v>2.8752</v>
      </c>
      <c r="Q214" s="20">
        <v>3.5588799999999998</v>
      </c>
      <c r="R214" s="20">
        <v>2.9788489999999999</v>
      </c>
      <c r="S214" s="20">
        <v>2.087888</v>
      </c>
      <c r="T214" s="20">
        <v>793</v>
      </c>
      <c r="U214" s="20" t="s">
        <v>192</v>
      </c>
      <c r="V214" s="20" t="s">
        <v>192</v>
      </c>
      <c r="W214" s="20">
        <v>881</v>
      </c>
      <c r="X214" s="20">
        <v>647</v>
      </c>
      <c r="Y214" s="20" t="s">
        <v>192</v>
      </c>
      <c r="Z214" s="20">
        <v>384</v>
      </c>
      <c r="AA214" s="20">
        <v>782</v>
      </c>
      <c r="AB214" s="20">
        <v>316</v>
      </c>
      <c r="AC214" s="20" t="s">
        <v>192</v>
      </c>
      <c r="AD214" s="20" t="s">
        <v>192</v>
      </c>
      <c r="AE214" s="20">
        <v>49.292532772210002</v>
      </c>
      <c r="AF214" s="20">
        <v>105.8</v>
      </c>
      <c r="AG214" s="20">
        <v>93.6</v>
      </c>
      <c r="AH214" s="20">
        <v>232.56</v>
      </c>
      <c r="AI214" s="20" t="s">
        <v>192</v>
      </c>
      <c r="AJ214" s="20" t="s">
        <v>192</v>
      </c>
      <c r="AK214" s="20" t="s">
        <v>192</v>
      </c>
      <c r="AL214" s="20" t="s">
        <v>192</v>
      </c>
      <c r="AM214" s="20">
        <v>102.15</v>
      </c>
      <c r="AN214" s="20" t="s">
        <v>192</v>
      </c>
      <c r="AO214" s="20">
        <v>0.3</v>
      </c>
      <c r="AP214" s="20">
        <v>0.254</v>
      </c>
      <c r="AQ214" s="20">
        <v>1.5505</v>
      </c>
      <c r="AR214" s="20">
        <v>0.65133503758</v>
      </c>
      <c r="AS214" s="20">
        <v>1.5737000000000001</v>
      </c>
      <c r="AT214" s="20">
        <v>7.9145858000000002</v>
      </c>
      <c r="AU214" s="20">
        <v>0.30048970600000002</v>
      </c>
      <c r="AV214" s="20">
        <v>0.27712073399999998</v>
      </c>
      <c r="AW214" s="20">
        <v>0.2213</v>
      </c>
      <c r="AX214" s="20">
        <v>2260.9299999999998</v>
      </c>
      <c r="AY214" s="20">
        <v>157.11000000000001</v>
      </c>
      <c r="AZ214" s="20">
        <v>94.7</v>
      </c>
      <c r="BA214" s="20" t="s">
        <v>192</v>
      </c>
      <c r="BB214" s="20">
        <v>268.27741919971999</v>
      </c>
      <c r="BC214" s="20" t="s">
        <v>192</v>
      </c>
      <c r="BD214" s="20">
        <v>1.8905000000000001</v>
      </c>
      <c r="BE214" s="20" t="s">
        <v>192</v>
      </c>
      <c r="BF214" s="20">
        <v>0.79339999999999999</v>
      </c>
      <c r="BG214" s="20">
        <v>44</v>
      </c>
      <c r="BH214" s="20">
        <v>134</v>
      </c>
      <c r="BI214" s="20">
        <v>98</v>
      </c>
      <c r="BJ214" s="20">
        <v>109.5</v>
      </c>
      <c r="BK214" s="20">
        <v>54.5</v>
      </c>
      <c r="BL214" s="20">
        <v>1082.46850585938</v>
      </c>
      <c r="BM214" s="20">
        <v>23.06</v>
      </c>
      <c r="BN214" s="20">
        <v>1429</v>
      </c>
      <c r="BO214" s="20">
        <v>648</v>
      </c>
      <c r="BP214" s="20">
        <v>9596.7000000000007</v>
      </c>
      <c r="BQ214" s="20">
        <v>5187</v>
      </c>
      <c r="BR214" s="20">
        <v>655</v>
      </c>
      <c r="BS214" s="20">
        <v>149.16999999999999</v>
      </c>
      <c r="BT214" s="20">
        <v>160.74</v>
      </c>
      <c r="BU214" s="20">
        <v>4.79</v>
      </c>
    </row>
    <row r="215" spans="1:73" x14ac:dyDescent="0.4">
      <c r="A215" s="16" t="s">
        <v>401</v>
      </c>
      <c r="B215" s="16">
        <f t="shared" si="3"/>
        <v>1977</v>
      </c>
      <c r="C215" s="17">
        <v>12.44999980927</v>
      </c>
      <c r="D215" s="17">
        <v>12.44999980927</v>
      </c>
      <c r="E215" s="17">
        <v>12.44999980927</v>
      </c>
      <c r="F215" s="17" t="s">
        <v>192</v>
      </c>
      <c r="G215" s="17">
        <v>28.677777777780001</v>
      </c>
      <c r="H215" s="17" t="s">
        <v>192</v>
      </c>
      <c r="I215" s="17">
        <v>0.77</v>
      </c>
      <c r="J215" s="17">
        <v>1.7916226068200001</v>
      </c>
      <c r="K215" s="17">
        <v>2.7711628728200002</v>
      </c>
      <c r="L215" s="17">
        <v>19.745168061329998</v>
      </c>
      <c r="M215" s="17">
        <v>3.7831000000000001</v>
      </c>
      <c r="N215" s="17">
        <v>6.2888999999999999</v>
      </c>
      <c r="O215" s="17">
        <v>5.9426360000000003</v>
      </c>
      <c r="P215" s="17">
        <v>2.1995</v>
      </c>
      <c r="Q215" s="17">
        <v>2.2605</v>
      </c>
      <c r="R215" s="17">
        <v>2.248183</v>
      </c>
      <c r="S215" s="17">
        <v>2.0899220000000001</v>
      </c>
      <c r="T215" s="17">
        <v>718</v>
      </c>
      <c r="U215" s="17" t="s">
        <v>192</v>
      </c>
      <c r="V215" s="17" t="s">
        <v>192</v>
      </c>
      <c r="W215" s="17">
        <v>897</v>
      </c>
      <c r="X215" s="17">
        <v>659</v>
      </c>
      <c r="Y215" s="17" t="s">
        <v>192</v>
      </c>
      <c r="Z215" s="17">
        <v>371</v>
      </c>
      <c r="AA215" s="17">
        <v>741</v>
      </c>
      <c r="AB215" s="17">
        <v>298</v>
      </c>
      <c r="AC215" s="17" t="s">
        <v>192</v>
      </c>
      <c r="AD215" s="17" t="s">
        <v>192</v>
      </c>
      <c r="AE215" s="17">
        <v>46.935191091969998</v>
      </c>
      <c r="AF215" s="17">
        <v>100.9</v>
      </c>
      <c r="AG215" s="17">
        <v>91.7</v>
      </c>
      <c r="AH215" s="17">
        <v>237.67</v>
      </c>
      <c r="AI215" s="17" t="s">
        <v>192</v>
      </c>
      <c r="AJ215" s="17" t="s">
        <v>192</v>
      </c>
      <c r="AK215" s="17" t="s">
        <v>192</v>
      </c>
      <c r="AL215" s="17" t="s">
        <v>192</v>
      </c>
      <c r="AM215" s="17">
        <v>94.8</v>
      </c>
      <c r="AN215" s="17" t="s">
        <v>192</v>
      </c>
      <c r="AO215" s="17">
        <v>0.31900000000000001</v>
      </c>
      <c r="AP215" s="17">
        <v>0.254</v>
      </c>
      <c r="AQ215" s="17">
        <v>1.498</v>
      </c>
      <c r="AR215" s="17">
        <v>0.65363380170999996</v>
      </c>
      <c r="AS215" s="17">
        <v>1.6044</v>
      </c>
      <c r="AT215" s="17">
        <v>7.9145858000000002</v>
      </c>
      <c r="AU215" s="17">
        <v>0.30776495199999998</v>
      </c>
      <c r="AV215" s="17">
        <v>0.250003908</v>
      </c>
      <c r="AW215" s="17">
        <v>0.1986</v>
      </c>
      <c r="AX215" s="17">
        <v>2264.9699999999998</v>
      </c>
      <c r="AY215" s="17">
        <v>157.47999999999999</v>
      </c>
      <c r="AZ215" s="17">
        <v>91.1</v>
      </c>
      <c r="BA215" s="17" t="s">
        <v>192</v>
      </c>
      <c r="BB215" s="17">
        <v>262.72116104627003</v>
      </c>
      <c r="BC215" s="17" t="s">
        <v>192</v>
      </c>
      <c r="BD215" s="17">
        <v>1.7802</v>
      </c>
      <c r="BE215" s="17" t="s">
        <v>192</v>
      </c>
      <c r="BF215" s="17">
        <v>0.7833</v>
      </c>
      <c r="BG215" s="17">
        <v>44</v>
      </c>
      <c r="BH215" s="17">
        <v>129</v>
      </c>
      <c r="BI215" s="17">
        <v>92</v>
      </c>
      <c r="BJ215" s="17">
        <v>116.1</v>
      </c>
      <c r="BK215" s="17">
        <v>54.3</v>
      </c>
      <c r="BL215" s="17">
        <v>1082.46850585938</v>
      </c>
      <c r="BM215" s="17">
        <v>23.06</v>
      </c>
      <c r="BN215" s="17">
        <v>1371</v>
      </c>
      <c r="BO215" s="17">
        <v>661</v>
      </c>
      <c r="BP215" s="17">
        <v>9843.6</v>
      </c>
      <c r="BQ215" s="17">
        <v>5282</v>
      </c>
      <c r="BR215" s="17">
        <v>611</v>
      </c>
      <c r="BS215" s="17">
        <v>146.61000000000001</v>
      </c>
      <c r="BT215" s="17">
        <v>156.55000000000001</v>
      </c>
      <c r="BU215" s="17">
        <v>4.6997999999999998</v>
      </c>
    </row>
    <row r="216" spans="1:73" x14ac:dyDescent="0.4">
      <c r="A216" s="18" t="s">
        <v>402</v>
      </c>
      <c r="B216" s="16">
        <f t="shared" si="3"/>
        <v>1977</v>
      </c>
      <c r="C216" s="20">
        <v>12.44999980927</v>
      </c>
      <c r="D216" s="20">
        <v>12.44999980927</v>
      </c>
      <c r="E216" s="20">
        <v>12.44999980927</v>
      </c>
      <c r="F216" s="20" t="s">
        <v>192</v>
      </c>
      <c r="G216" s="20">
        <v>28.677777777780001</v>
      </c>
      <c r="H216" s="20" t="s">
        <v>192</v>
      </c>
      <c r="I216" s="20">
        <v>0.82</v>
      </c>
      <c r="J216" s="20">
        <v>1.7916226068200001</v>
      </c>
      <c r="K216" s="20">
        <v>2.7711628728200002</v>
      </c>
      <c r="L216" s="20">
        <v>20.35233671001</v>
      </c>
      <c r="M216" s="20">
        <v>4.2535999999999996</v>
      </c>
      <c r="N216" s="20">
        <v>5.7781000000000002</v>
      </c>
      <c r="O216" s="20">
        <v>4.9386760000000001</v>
      </c>
      <c r="P216" s="20">
        <v>2.0911</v>
      </c>
      <c r="Q216" s="20">
        <v>1.6318969999999999</v>
      </c>
      <c r="R216" s="20">
        <v>2.5508060000000001</v>
      </c>
      <c r="S216" s="20">
        <v>2.0907010000000001</v>
      </c>
      <c r="T216" s="20">
        <v>620</v>
      </c>
      <c r="U216" s="20" t="s">
        <v>192</v>
      </c>
      <c r="V216" s="20" t="s">
        <v>192</v>
      </c>
      <c r="W216" s="20">
        <v>848</v>
      </c>
      <c r="X216" s="20">
        <v>619</v>
      </c>
      <c r="Y216" s="20" t="s">
        <v>192</v>
      </c>
      <c r="Z216" s="20">
        <v>326</v>
      </c>
      <c r="AA216" s="20">
        <v>666</v>
      </c>
      <c r="AB216" s="20">
        <v>253</v>
      </c>
      <c r="AC216" s="20" t="s">
        <v>192</v>
      </c>
      <c r="AD216" s="20" t="s">
        <v>192</v>
      </c>
      <c r="AE216" s="20">
        <v>45.54828176326</v>
      </c>
      <c r="AF216" s="20">
        <v>94.5</v>
      </c>
      <c r="AG216" s="20">
        <v>84.2</v>
      </c>
      <c r="AH216" s="20">
        <v>244.64</v>
      </c>
      <c r="AI216" s="20" t="s">
        <v>192</v>
      </c>
      <c r="AJ216" s="20" t="s">
        <v>192</v>
      </c>
      <c r="AK216" s="20" t="s">
        <v>192</v>
      </c>
      <c r="AL216" s="20" t="s">
        <v>192</v>
      </c>
      <c r="AM216" s="20">
        <v>92.96</v>
      </c>
      <c r="AN216" s="20" t="s">
        <v>192</v>
      </c>
      <c r="AO216" s="20">
        <v>0.28499999999999998</v>
      </c>
      <c r="AP216" s="20">
        <v>0.254</v>
      </c>
      <c r="AQ216" s="20">
        <v>1.4612000000000001</v>
      </c>
      <c r="AR216" s="20">
        <v>0.65300151780000004</v>
      </c>
      <c r="AS216" s="20">
        <v>1.6180000000000001</v>
      </c>
      <c r="AT216" s="20">
        <v>7.9145858000000002</v>
      </c>
      <c r="AU216" s="20">
        <v>0.30776495199999998</v>
      </c>
      <c r="AV216" s="20">
        <v>0.22663493600000001</v>
      </c>
      <c r="AW216" s="20">
        <v>0.17349999999999999</v>
      </c>
      <c r="AX216" s="20">
        <v>2246.77</v>
      </c>
      <c r="AY216" s="20">
        <v>157.88999999999999</v>
      </c>
      <c r="AZ216" s="20">
        <v>90.8</v>
      </c>
      <c r="BA216" s="20" t="s">
        <v>192</v>
      </c>
      <c r="BB216" s="20">
        <v>262.25361861125998</v>
      </c>
      <c r="BC216" s="20" t="s">
        <v>192</v>
      </c>
      <c r="BD216" s="20">
        <v>1.605</v>
      </c>
      <c r="BE216" s="20" t="s">
        <v>192</v>
      </c>
      <c r="BF216" s="20">
        <v>0.76680000000000004</v>
      </c>
      <c r="BG216" s="20">
        <v>40.75</v>
      </c>
      <c r="BH216" s="20">
        <v>133</v>
      </c>
      <c r="BI216" s="20">
        <v>96</v>
      </c>
      <c r="BJ216" s="20">
        <v>120</v>
      </c>
      <c r="BK216" s="20">
        <v>55</v>
      </c>
      <c r="BL216" s="20">
        <v>1102.31005859375</v>
      </c>
      <c r="BM216" s="20">
        <v>23.06</v>
      </c>
      <c r="BN216" s="20">
        <v>1312</v>
      </c>
      <c r="BO216" s="20">
        <v>567</v>
      </c>
      <c r="BP216" s="20">
        <v>9627.6</v>
      </c>
      <c r="BQ216" s="20">
        <v>5313</v>
      </c>
      <c r="BR216" s="20">
        <v>542</v>
      </c>
      <c r="BS216" s="20">
        <v>140.78</v>
      </c>
      <c r="BT216" s="20">
        <v>150.36000000000001</v>
      </c>
      <c r="BU216" s="20">
        <v>4.4814999999999996</v>
      </c>
    </row>
    <row r="217" spans="1:73" x14ac:dyDescent="0.4">
      <c r="A217" s="16" t="s">
        <v>403</v>
      </c>
      <c r="B217" s="16">
        <f t="shared" si="3"/>
        <v>1977</v>
      </c>
      <c r="C217" s="17">
        <v>12.63000011444</v>
      </c>
      <c r="D217" s="17">
        <v>12.63000011444</v>
      </c>
      <c r="E217" s="17">
        <v>12.63000011444</v>
      </c>
      <c r="F217" s="17" t="s">
        <v>192</v>
      </c>
      <c r="G217" s="17">
        <v>28.677777777780001</v>
      </c>
      <c r="H217" s="17" t="s">
        <v>192</v>
      </c>
      <c r="I217" s="17">
        <v>0.83</v>
      </c>
      <c r="J217" s="17">
        <v>1.7916226068200001</v>
      </c>
      <c r="K217" s="17">
        <v>2.7711628728200002</v>
      </c>
      <c r="L217" s="17">
        <v>20.473770439750002</v>
      </c>
      <c r="M217" s="17">
        <v>4.3628999999999998</v>
      </c>
      <c r="N217" s="17">
        <v>4.8487999999999998</v>
      </c>
      <c r="O217" s="17">
        <v>4.3317579999999998</v>
      </c>
      <c r="P217" s="17">
        <v>2.0543</v>
      </c>
      <c r="Q217" s="17">
        <v>1.6181719999999999</v>
      </c>
      <c r="R217" s="17">
        <v>2.4343840000000001</v>
      </c>
      <c r="S217" s="17">
        <v>2.1102219999999998</v>
      </c>
      <c r="T217" s="17">
        <v>513</v>
      </c>
      <c r="U217" s="17" t="s">
        <v>192</v>
      </c>
      <c r="V217" s="17" t="s">
        <v>192</v>
      </c>
      <c r="W217" s="17">
        <v>804</v>
      </c>
      <c r="X217" s="17">
        <v>520</v>
      </c>
      <c r="Y217" s="17" t="s">
        <v>192</v>
      </c>
      <c r="Z217" s="17">
        <v>252</v>
      </c>
      <c r="AA217" s="17">
        <v>548</v>
      </c>
      <c r="AB217" s="17">
        <v>193</v>
      </c>
      <c r="AC217" s="17" t="s">
        <v>192</v>
      </c>
      <c r="AD217" s="17" t="s">
        <v>192</v>
      </c>
      <c r="AE217" s="17">
        <v>44.773282760039997</v>
      </c>
      <c r="AF217" s="17">
        <v>85</v>
      </c>
      <c r="AG217" s="17">
        <v>80.3</v>
      </c>
      <c r="AH217" s="17">
        <v>251.22</v>
      </c>
      <c r="AI217" s="17" t="s">
        <v>192</v>
      </c>
      <c r="AJ217" s="17" t="s">
        <v>192</v>
      </c>
      <c r="AK217" s="17" t="s">
        <v>192</v>
      </c>
      <c r="AL217" s="17" t="s">
        <v>192</v>
      </c>
      <c r="AM217" s="17">
        <v>96.64</v>
      </c>
      <c r="AN217" s="17" t="s">
        <v>192</v>
      </c>
      <c r="AO217" s="17">
        <v>0.23400000000000001</v>
      </c>
      <c r="AP217" s="17">
        <v>0.254</v>
      </c>
      <c r="AQ217" s="17">
        <v>1.4177999999999999</v>
      </c>
      <c r="AR217" s="17">
        <v>0.64939282676999999</v>
      </c>
      <c r="AS217" s="17">
        <v>1.5881000000000001</v>
      </c>
      <c r="AT217" s="17">
        <v>7.9145858000000002</v>
      </c>
      <c r="AU217" s="17">
        <v>0.31305603999999998</v>
      </c>
      <c r="AV217" s="17">
        <v>0.22376893</v>
      </c>
      <c r="AW217" s="17">
        <v>0.16289999999999999</v>
      </c>
      <c r="AX217" s="17">
        <v>2222.4</v>
      </c>
      <c r="AY217" s="17">
        <v>160.80000000000001</v>
      </c>
      <c r="AZ217" s="17">
        <v>91.5</v>
      </c>
      <c r="BA217" s="17" t="s">
        <v>192</v>
      </c>
      <c r="BB217" s="17">
        <v>263.34345066778002</v>
      </c>
      <c r="BC217" s="17" t="s">
        <v>192</v>
      </c>
      <c r="BD217" s="17">
        <v>1.5721000000000001</v>
      </c>
      <c r="BE217" s="17" t="s">
        <v>192</v>
      </c>
      <c r="BF217" s="17">
        <v>0.77029999999999998</v>
      </c>
      <c r="BG217" s="17">
        <v>37.5</v>
      </c>
      <c r="BH217" s="17">
        <v>133</v>
      </c>
      <c r="BI217" s="17">
        <v>95</v>
      </c>
      <c r="BJ217" s="17">
        <v>123.125</v>
      </c>
      <c r="BK217" s="17">
        <v>55</v>
      </c>
      <c r="BL217" s="17">
        <v>1170.6533203125</v>
      </c>
      <c r="BM217" s="17">
        <v>23.06</v>
      </c>
      <c r="BN217" s="17">
        <v>1248</v>
      </c>
      <c r="BO217" s="17">
        <v>562</v>
      </c>
      <c r="BP217" s="17">
        <v>10416.799999999999</v>
      </c>
      <c r="BQ217" s="17">
        <v>5313</v>
      </c>
      <c r="BR217" s="17">
        <v>542</v>
      </c>
      <c r="BS217" s="17">
        <v>143.38999999999999</v>
      </c>
      <c r="BT217" s="17">
        <v>149.57</v>
      </c>
      <c r="BU217" s="17">
        <v>4.5323000000000002</v>
      </c>
    </row>
    <row r="218" spans="1:73" x14ac:dyDescent="0.4">
      <c r="A218" s="18" t="s">
        <v>404</v>
      </c>
      <c r="B218" s="16">
        <f t="shared" si="3"/>
        <v>1977</v>
      </c>
      <c r="C218" s="20">
        <v>12.63000011444</v>
      </c>
      <c r="D218" s="20">
        <v>12.63000011444</v>
      </c>
      <c r="E218" s="20">
        <v>12.63000011444</v>
      </c>
      <c r="F218" s="20" t="s">
        <v>192</v>
      </c>
      <c r="G218" s="20">
        <v>28.677777777780001</v>
      </c>
      <c r="H218" s="20" t="s">
        <v>192</v>
      </c>
      <c r="I218" s="20">
        <v>0.82</v>
      </c>
      <c r="J218" s="20">
        <v>1.7916226068200001</v>
      </c>
      <c r="K218" s="20">
        <v>2.7711628728200002</v>
      </c>
      <c r="L218" s="20">
        <v>20.35233671001</v>
      </c>
      <c r="M218" s="20">
        <v>3.9701</v>
      </c>
      <c r="N218" s="20">
        <v>4.3959999999999999</v>
      </c>
      <c r="O218" s="20">
        <v>4.482551</v>
      </c>
      <c r="P218" s="20">
        <v>1.9267000000000001</v>
      </c>
      <c r="Q218" s="20">
        <v>1.5506629999999999</v>
      </c>
      <c r="R218" s="20">
        <v>2.1302810000000001</v>
      </c>
      <c r="S218" s="20">
        <v>2.099059</v>
      </c>
      <c r="T218" s="20">
        <v>451</v>
      </c>
      <c r="U218" s="20" t="s">
        <v>192</v>
      </c>
      <c r="V218" s="20" t="s">
        <v>192</v>
      </c>
      <c r="W218" s="20">
        <v>807</v>
      </c>
      <c r="X218" s="20">
        <v>493</v>
      </c>
      <c r="Y218" s="20" t="s">
        <v>192</v>
      </c>
      <c r="Z218" s="20">
        <v>230</v>
      </c>
      <c r="AA218" s="20">
        <v>498</v>
      </c>
      <c r="AB218" s="20">
        <v>174</v>
      </c>
      <c r="AC218" s="20" t="s">
        <v>192</v>
      </c>
      <c r="AD218" s="20" t="s">
        <v>192</v>
      </c>
      <c r="AE218" s="20">
        <v>43.092125591859997</v>
      </c>
      <c r="AF218" s="20">
        <v>76.900000000000006</v>
      </c>
      <c r="AG218" s="20">
        <v>75.7</v>
      </c>
      <c r="AH218" s="20">
        <v>254.95</v>
      </c>
      <c r="AI218" s="20" t="s">
        <v>192</v>
      </c>
      <c r="AJ218" s="20" t="s">
        <v>192</v>
      </c>
      <c r="AK218" s="20" t="s">
        <v>192</v>
      </c>
      <c r="AL218" s="20" t="s">
        <v>192</v>
      </c>
      <c r="AM218" s="20">
        <v>95.53</v>
      </c>
      <c r="AN218" s="20" t="s">
        <v>192</v>
      </c>
      <c r="AO218" s="20">
        <v>0.24299999999999999</v>
      </c>
      <c r="AP218" s="20">
        <v>0.254</v>
      </c>
      <c r="AQ218" s="20">
        <v>1.3891</v>
      </c>
      <c r="AR218" s="20">
        <v>0.65043270612000004</v>
      </c>
      <c r="AS218" s="20">
        <v>1.5936999999999999</v>
      </c>
      <c r="AT218" s="20">
        <v>7.9145858000000002</v>
      </c>
      <c r="AU218" s="20">
        <v>0.31151280599999998</v>
      </c>
      <c r="AV218" s="20">
        <v>0.24713790199999999</v>
      </c>
      <c r="AW218" s="20">
        <v>0.1678</v>
      </c>
      <c r="AX218" s="20">
        <v>2206.8200000000002</v>
      </c>
      <c r="AY218" s="20">
        <v>159.35</v>
      </c>
      <c r="AZ218" s="20">
        <v>90.9</v>
      </c>
      <c r="BA218" s="20" t="s">
        <v>192</v>
      </c>
      <c r="BB218" s="20">
        <v>262.40954493408998</v>
      </c>
      <c r="BC218" s="20" t="s">
        <v>192</v>
      </c>
      <c r="BD218" s="20">
        <v>1.506</v>
      </c>
      <c r="BE218" s="20" t="s">
        <v>192</v>
      </c>
      <c r="BF218" s="20">
        <v>0.79630000000000001</v>
      </c>
      <c r="BG218" s="20">
        <v>31.2</v>
      </c>
      <c r="BH218" s="20">
        <v>143</v>
      </c>
      <c r="BI218" s="20">
        <v>104</v>
      </c>
      <c r="BJ218" s="20">
        <v>129.6</v>
      </c>
      <c r="BK218" s="20">
        <v>55.1</v>
      </c>
      <c r="BL218" s="20">
        <v>1183.880859375</v>
      </c>
      <c r="BM218" s="20">
        <v>23.06</v>
      </c>
      <c r="BN218" s="20">
        <v>1160</v>
      </c>
      <c r="BO218" s="20">
        <v>551</v>
      </c>
      <c r="BP218" s="20">
        <v>11309.7</v>
      </c>
      <c r="BQ218" s="20">
        <v>5313</v>
      </c>
      <c r="BR218" s="20">
        <v>520</v>
      </c>
      <c r="BS218" s="20">
        <v>144.94</v>
      </c>
      <c r="BT218" s="20">
        <v>148.86000000000001</v>
      </c>
      <c r="BU218" s="20">
        <v>4.4732000000000003</v>
      </c>
    </row>
    <row r="219" spans="1:73" x14ac:dyDescent="0.4">
      <c r="A219" s="16" t="s">
        <v>405</v>
      </c>
      <c r="B219" s="16">
        <f t="shared" si="3"/>
        <v>1977</v>
      </c>
      <c r="C219" s="17">
        <v>12.63000011444</v>
      </c>
      <c r="D219" s="17">
        <v>12.63000011444</v>
      </c>
      <c r="E219" s="17">
        <v>12.63000011444</v>
      </c>
      <c r="F219" s="17" t="s">
        <v>192</v>
      </c>
      <c r="G219" s="17">
        <v>28.677777777780001</v>
      </c>
      <c r="H219" s="17" t="s">
        <v>192</v>
      </c>
      <c r="I219" s="17">
        <v>0.83</v>
      </c>
      <c r="J219" s="17">
        <v>1.7916226068200001</v>
      </c>
      <c r="K219" s="17">
        <v>2.7711628728200002</v>
      </c>
      <c r="L219" s="17">
        <v>20.473770439750002</v>
      </c>
      <c r="M219" s="17">
        <v>3.8515000000000001</v>
      </c>
      <c r="N219" s="17">
        <v>4.1778000000000004</v>
      </c>
      <c r="O219" s="17">
        <v>4.4422069999999998</v>
      </c>
      <c r="P219" s="17">
        <v>1.8091999999999999</v>
      </c>
      <c r="Q219" s="17">
        <v>1.349386</v>
      </c>
      <c r="R219" s="17">
        <v>1.989215</v>
      </c>
      <c r="S219" s="17">
        <v>2.089118</v>
      </c>
      <c r="T219" s="17">
        <v>463</v>
      </c>
      <c r="U219" s="17" t="s">
        <v>192</v>
      </c>
      <c r="V219" s="17" t="s">
        <v>192</v>
      </c>
      <c r="W219" s="17">
        <v>773</v>
      </c>
      <c r="X219" s="17">
        <v>459.5</v>
      </c>
      <c r="Y219" s="17" t="s">
        <v>192</v>
      </c>
      <c r="Z219" s="17">
        <v>205</v>
      </c>
      <c r="AA219" s="17">
        <v>512</v>
      </c>
      <c r="AB219" s="17">
        <v>174</v>
      </c>
      <c r="AC219" s="17" t="s">
        <v>192</v>
      </c>
      <c r="AD219" s="17" t="s">
        <v>192</v>
      </c>
      <c r="AE219" s="17">
        <v>44.342642061749999</v>
      </c>
      <c r="AF219" s="17">
        <v>78.3</v>
      </c>
      <c r="AG219" s="17">
        <v>76.8</v>
      </c>
      <c r="AH219" s="17">
        <v>254.95</v>
      </c>
      <c r="AI219" s="17" t="s">
        <v>192</v>
      </c>
      <c r="AJ219" s="17" t="s">
        <v>192</v>
      </c>
      <c r="AK219" s="17" t="s">
        <v>192</v>
      </c>
      <c r="AL219" s="17" t="s">
        <v>192</v>
      </c>
      <c r="AM219" s="17">
        <v>99.94</v>
      </c>
      <c r="AN219" s="17" t="s">
        <v>192</v>
      </c>
      <c r="AO219" s="17">
        <v>0.253</v>
      </c>
      <c r="AP219" s="17">
        <v>0.254</v>
      </c>
      <c r="AQ219" s="17">
        <v>1.4149</v>
      </c>
      <c r="AR219" s="17">
        <v>0.65436680415000004</v>
      </c>
      <c r="AS219" s="17">
        <v>1.6822999999999999</v>
      </c>
      <c r="AT219" s="17">
        <v>7.9145858000000002</v>
      </c>
      <c r="AU219" s="17">
        <v>0.310190034</v>
      </c>
      <c r="AV219" s="17">
        <v>0.22950094200000001</v>
      </c>
      <c r="AW219" s="17">
        <v>0.16120000000000001</v>
      </c>
      <c r="AX219" s="17">
        <v>2224.09</v>
      </c>
      <c r="AY219" s="17">
        <v>158.47</v>
      </c>
      <c r="AZ219" s="17">
        <v>90.9</v>
      </c>
      <c r="BA219" s="17" t="s">
        <v>192</v>
      </c>
      <c r="BB219" s="17">
        <v>262.40954493408998</v>
      </c>
      <c r="BC219" s="17" t="s">
        <v>192</v>
      </c>
      <c r="BD219" s="17">
        <v>1.4286000000000001</v>
      </c>
      <c r="BE219" s="17" t="s">
        <v>192</v>
      </c>
      <c r="BF219" s="17">
        <v>0.85980000000000001</v>
      </c>
      <c r="BG219" s="17">
        <v>34.5</v>
      </c>
      <c r="BH219" s="17">
        <v>148</v>
      </c>
      <c r="BI219" s="17">
        <v>108</v>
      </c>
      <c r="BJ219" s="17">
        <v>132.5</v>
      </c>
      <c r="BK219" s="17">
        <v>56.625</v>
      </c>
      <c r="BL219" s="17">
        <v>1183.880859375</v>
      </c>
      <c r="BM219" s="17">
        <v>23.06</v>
      </c>
      <c r="BN219" s="17">
        <v>1195</v>
      </c>
      <c r="BO219" s="17">
        <v>582</v>
      </c>
      <c r="BP219" s="17">
        <v>11157.6</v>
      </c>
      <c r="BQ219" s="17">
        <v>5313</v>
      </c>
      <c r="BR219" s="17">
        <v>518</v>
      </c>
      <c r="BS219" s="17">
        <v>149.53</v>
      </c>
      <c r="BT219" s="17">
        <v>150.33000000000001</v>
      </c>
      <c r="BU219" s="17">
        <v>4.5380000000000003</v>
      </c>
    </row>
    <row r="220" spans="1:73" x14ac:dyDescent="0.4">
      <c r="A220" s="18" t="s">
        <v>406</v>
      </c>
      <c r="B220" s="16">
        <f t="shared" si="3"/>
        <v>1977</v>
      </c>
      <c r="C220" s="20">
        <v>12.68000030518</v>
      </c>
      <c r="D220" s="20">
        <v>12.68000030518</v>
      </c>
      <c r="E220" s="20">
        <v>12.68000030518</v>
      </c>
      <c r="F220" s="20" t="s">
        <v>192</v>
      </c>
      <c r="G220" s="20">
        <v>28.677777777780001</v>
      </c>
      <c r="H220" s="20" t="s">
        <v>192</v>
      </c>
      <c r="I220" s="20">
        <v>0.84</v>
      </c>
      <c r="J220" s="20">
        <v>1.7916226068200001</v>
      </c>
      <c r="K220" s="20">
        <v>2.7711628728200002</v>
      </c>
      <c r="L220" s="20">
        <v>20.595204169479999</v>
      </c>
      <c r="M220" s="20">
        <v>3.6934</v>
      </c>
      <c r="N220" s="20">
        <v>3.7703000000000002</v>
      </c>
      <c r="O220" s="20">
        <v>3.8344070000000001</v>
      </c>
      <c r="P220" s="20">
        <v>1.7714000000000001</v>
      </c>
      <c r="Q220" s="20">
        <v>1.358385</v>
      </c>
      <c r="R220" s="20">
        <v>1.849116</v>
      </c>
      <c r="S220" s="20">
        <v>2.1067429999999998</v>
      </c>
      <c r="T220" s="20">
        <v>479</v>
      </c>
      <c r="U220" s="20" t="s">
        <v>192</v>
      </c>
      <c r="V220" s="20" t="s">
        <v>192</v>
      </c>
      <c r="W220" s="20">
        <v>794</v>
      </c>
      <c r="X220" s="20">
        <v>450</v>
      </c>
      <c r="Y220" s="20" t="s">
        <v>192</v>
      </c>
      <c r="Z220" s="20">
        <v>209</v>
      </c>
      <c r="AA220" s="20">
        <v>490</v>
      </c>
      <c r="AB220" s="20">
        <v>179</v>
      </c>
      <c r="AC220" s="20" t="s">
        <v>192</v>
      </c>
      <c r="AD220" s="20" t="s">
        <v>192</v>
      </c>
      <c r="AE220" s="20">
        <v>46.19074401964</v>
      </c>
      <c r="AF220" s="20">
        <v>83.2</v>
      </c>
      <c r="AG220" s="20">
        <v>81</v>
      </c>
      <c r="AH220" s="20">
        <v>256.91000000000003</v>
      </c>
      <c r="AI220" s="20" t="s">
        <v>192</v>
      </c>
      <c r="AJ220" s="20" t="s">
        <v>192</v>
      </c>
      <c r="AK220" s="20" t="s">
        <v>192</v>
      </c>
      <c r="AL220" s="20" t="s">
        <v>192</v>
      </c>
      <c r="AM220" s="20">
        <v>103.98</v>
      </c>
      <c r="AN220" s="20" t="s">
        <v>192</v>
      </c>
      <c r="AO220" s="20">
        <v>0.25800000000000001</v>
      </c>
      <c r="AP220" s="20">
        <v>0.254</v>
      </c>
      <c r="AQ220" s="20">
        <v>1.4632000000000001</v>
      </c>
      <c r="AR220" s="20">
        <v>0.65912245922000001</v>
      </c>
      <c r="AS220" s="20">
        <v>1.855</v>
      </c>
      <c r="AT220" s="20">
        <v>7.9145858000000002</v>
      </c>
      <c r="AU220" s="20">
        <v>0.31459927399999998</v>
      </c>
      <c r="AV220" s="20">
        <v>0.22575308799999999</v>
      </c>
      <c r="AW220" s="20">
        <v>0.15629999999999999</v>
      </c>
      <c r="AX220" s="20">
        <v>2255.52</v>
      </c>
      <c r="AY220" s="20">
        <v>160.52000000000001</v>
      </c>
      <c r="AZ220" s="20">
        <v>92.3</v>
      </c>
      <c r="BA220" s="20" t="s">
        <v>192</v>
      </c>
      <c r="BB220" s="20">
        <v>264.58428746390001</v>
      </c>
      <c r="BC220" s="20" t="s">
        <v>192</v>
      </c>
      <c r="BD220" s="20">
        <v>1.3944000000000001</v>
      </c>
      <c r="BE220" s="20" t="s">
        <v>192</v>
      </c>
      <c r="BF220" s="20">
        <v>0.86750000000000005</v>
      </c>
      <c r="BG220" s="20">
        <v>34.5</v>
      </c>
      <c r="BH220" s="20">
        <v>138</v>
      </c>
      <c r="BI220" s="20">
        <v>107</v>
      </c>
      <c r="BJ220" s="20">
        <v>131</v>
      </c>
      <c r="BK220" s="20">
        <v>57.5</v>
      </c>
      <c r="BL220" s="20">
        <v>1203.72241210938</v>
      </c>
      <c r="BM220" s="20">
        <v>23.06</v>
      </c>
      <c r="BN220" s="20">
        <v>1210</v>
      </c>
      <c r="BO220" s="20">
        <v>615</v>
      </c>
      <c r="BP220" s="20">
        <v>12153.8</v>
      </c>
      <c r="BQ220" s="20">
        <v>4586</v>
      </c>
      <c r="BR220" s="20">
        <v>511</v>
      </c>
      <c r="BS220" s="20">
        <v>158.94999999999999</v>
      </c>
      <c r="BT220" s="20">
        <v>157.62</v>
      </c>
      <c r="BU220" s="20">
        <v>4.7586000000000004</v>
      </c>
    </row>
    <row r="221" spans="1:73" x14ac:dyDescent="0.4">
      <c r="A221" s="16" t="s">
        <v>407</v>
      </c>
      <c r="B221" s="16">
        <f t="shared" si="3"/>
        <v>1977</v>
      </c>
      <c r="C221" s="17">
        <v>12.68000030518</v>
      </c>
      <c r="D221" s="17">
        <v>12.68000030518</v>
      </c>
      <c r="E221" s="17">
        <v>12.68000030518</v>
      </c>
      <c r="F221" s="17" t="s">
        <v>192</v>
      </c>
      <c r="G221" s="17">
        <v>28.677777777780001</v>
      </c>
      <c r="H221" s="17" t="s">
        <v>192</v>
      </c>
      <c r="I221" s="17">
        <v>0.83</v>
      </c>
      <c r="J221" s="17">
        <v>1.7916226068200001</v>
      </c>
      <c r="K221" s="17">
        <v>2.7711628728200002</v>
      </c>
      <c r="L221" s="17">
        <v>20.473770439750002</v>
      </c>
      <c r="M221" s="17">
        <v>3.4817999999999998</v>
      </c>
      <c r="N221" s="17">
        <v>4.3465999999999996</v>
      </c>
      <c r="O221" s="17">
        <v>3.6752370000000001</v>
      </c>
      <c r="P221" s="17">
        <v>1.5442</v>
      </c>
      <c r="Q221" s="17">
        <v>0.96895430000000005</v>
      </c>
      <c r="R221" s="17">
        <v>1.5364359999999999</v>
      </c>
      <c r="S221" s="17">
        <v>2.1270609999999999</v>
      </c>
      <c r="T221" s="17">
        <v>505</v>
      </c>
      <c r="U221" s="17" t="s">
        <v>192</v>
      </c>
      <c r="V221" s="17" t="s">
        <v>192</v>
      </c>
      <c r="W221" s="17">
        <v>852</v>
      </c>
      <c r="X221" s="17">
        <v>444.8</v>
      </c>
      <c r="Y221" s="17" t="s">
        <v>192</v>
      </c>
      <c r="Z221" s="17">
        <v>236</v>
      </c>
      <c r="AA221" s="17">
        <v>500</v>
      </c>
      <c r="AB221" s="17">
        <v>200</v>
      </c>
      <c r="AC221" s="17" t="s">
        <v>192</v>
      </c>
      <c r="AD221" s="17" t="s">
        <v>192</v>
      </c>
      <c r="AE221" s="17">
        <v>49.763932459199999</v>
      </c>
      <c r="AF221" s="17">
        <v>93.4</v>
      </c>
      <c r="AG221" s="17">
        <v>90</v>
      </c>
      <c r="AH221" s="17">
        <v>274.10000000000002</v>
      </c>
      <c r="AI221" s="17" t="s">
        <v>192</v>
      </c>
      <c r="AJ221" s="17" t="s">
        <v>192</v>
      </c>
      <c r="AK221" s="17" t="s">
        <v>192</v>
      </c>
      <c r="AL221" s="17" t="s">
        <v>192</v>
      </c>
      <c r="AM221" s="17">
        <v>111.7</v>
      </c>
      <c r="AN221" s="17" t="s">
        <v>192</v>
      </c>
      <c r="AO221" s="17">
        <v>0.26200000000000001</v>
      </c>
      <c r="AP221" s="17">
        <v>0.254</v>
      </c>
      <c r="AQ221" s="17">
        <v>1.4601</v>
      </c>
      <c r="AR221" s="17">
        <v>0.66626111558000001</v>
      </c>
      <c r="AS221" s="17">
        <v>1.9164000000000001</v>
      </c>
      <c r="AT221" s="17">
        <v>7.9145858000000002</v>
      </c>
      <c r="AU221" s="17">
        <v>0.31790620400000003</v>
      </c>
      <c r="AV221" s="17">
        <v>0.22972140399999999</v>
      </c>
      <c r="AW221" s="17">
        <v>0.15590000000000001</v>
      </c>
      <c r="AX221" s="17">
        <v>2261.85</v>
      </c>
      <c r="AY221" s="17">
        <v>160.69999999999999</v>
      </c>
      <c r="AZ221" s="17">
        <v>93.1</v>
      </c>
      <c r="BA221" s="17" t="s">
        <v>192</v>
      </c>
      <c r="BB221" s="17">
        <v>265.82018681835001</v>
      </c>
      <c r="BC221" s="17" t="s">
        <v>192</v>
      </c>
      <c r="BD221" s="17">
        <v>1.4137999999999999</v>
      </c>
      <c r="BE221" s="17" t="s">
        <v>192</v>
      </c>
      <c r="BF221" s="17">
        <v>0.85540000000000005</v>
      </c>
      <c r="BG221" s="17">
        <v>34.5</v>
      </c>
      <c r="BH221" s="17">
        <v>123</v>
      </c>
      <c r="BI221" s="17">
        <v>93</v>
      </c>
      <c r="BJ221" s="17">
        <v>137</v>
      </c>
      <c r="BK221" s="17">
        <v>56</v>
      </c>
      <c r="BL221" s="17">
        <v>1236.79174804688</v>
      </c>
      <c r="BM221" s="17">
        <v>23.06</v>
      </c>
      <c r="BN221" s="17">
        <v>1182</v>
      </c>
      <c r="BO221" s="17">
        <v>633</v>
      </c>
      <c r="BP221" s="17">
        <v>12676.6</v>
      </c>
      <c r="BQ221" s="17">
        <v>4586</v>
      </c>
      <c r="BR221" s="17">
        <v>525</v>
      </c>
      <c r="BS221" s="17">
        <v>162.1</v>
      </c>
      <c r="BT221" s="17">
        <v>169.67</v>
      </c>
      <c r="BU221" s="17">
        <v>4.8258000000000001</v>
      </c>
    </row>
    <row r="222" spans="1:73" x14ac:dyDescent="0.4">
      <c r="A222" s="18" t="s">
        <v>408</v>
      </c>
      <c r="B222" s="16">
        <f t="shared" si="3"/>
        <v>1977</v>
      </c>
      <c r="C222" s="20">
        <v>12.68000030518</v>
      </c>
      <c r="D222" s="20">
        <v>12.68000030518</v>
      </c>
      <c r="E222" s="20">
        <v>12.68000030518</v>
      </c>
      <c r="F222" s="20" t="s">
        <v>192</v>
      </c>
      <c r="G222" s="20">
        <v>28.677777777780001</v>
      </c>
      <c r="H222" s="20" t="s">
        <v>192</v>
      </c>
      <c r="I222" s="20">
        <v>0.84</v>
      </c>
      <c r="J222" s="20">
        <v>1.7916226068200001</v>
      </c>
      <c r="K222" s="20">
        <v>2.7711628728200002</v>
      </c>
      <c r="L222" s="20">
        <v>20.595204169479999</v>
      </c>
      <c r="M222" s="20">
        <v>3.1947000000000001</v>
      </c>
      <c r="N222" s="20">
        <v>4.4714</v>
      </c>
      <c r="O222" s="20">
        <v>3.7162419999999998</v>
      </c>
      <c r="P222" s="20">
        <v>1.5047999999999999</v>
      </c>
      <c r="Q222" s="20">
        <v>0.77943510000000005</v>
      </c>
      <c r="R222" s="20">
        <v>1.577477</v>
      </c>
      <c r="S222" s="20">
        <v>2.157524</v>
      </c>
      <c r="T222" s="20">
        <v>539</v>
      </c>
      <c r="U222" s="20" t="s">
        <v>192</v>
      </c>
      <c r="V222" s="20" t="s">
        <v>192</v>
      </c>
      <c r="W222" s="20">
        <v>917</v>
      </c>
      <c r="X222" s="20">
        <v>501</v>
      </c>
      <c r="Y222" s="20" t="s">
        <v>192</v>
      </c>
      <c r="Z222" s="20">
        <v>241</v>
      </c>
      <c r="AA222" s="20">
        <v>541</v>
      </c>
      <c r="AB222" s="20">
        <v>200</v>
      </c>
      <c r="AC222" s="20" t="s">
        <v>192</v>
      </c>
      <c r="AD222" s="20" t="s">
        <v>192</v>
      </c>
      <c r="AE222" s="20">
        <v>50.925569640859997</v>
      </c>
      <c r="AF222" s="20">
        <v>96</v>
      </c>
      <c r="AG222" s="20">
        <v>89.9</v>
      </c>
      <c r="AH222" s="20">
        <v>302.58</v>
      </c>
      <c r="AI222" s="20" t="s">
        <v>192</v>
      </c>
      <c r="AJ222" s="20" t="s">
        <v>192</v>
      </c>
      <c r="AK222" s="20" t="s">
        <v>192</v>
      </c>
      <c r="AL222" s="20" t="s">
        <v>192</v>
      </c>
      <c r="AM222" s="20">
        <v>114.64</v>
      </c>
      <c r="AN222" s="20" t="s">
        <v>192</v>
      </c>
      <c r="AO222" s="20">
        <v>0.26200000000000001</v>
      </c>
      <c r="AP222" s="20">
        <v>0.254</v>
      </c>
      <c r="AQ222" s="20">
        <v>1.5849</v>
      </c>
      <c r="AR222" s="20">
        <v>0.67029095067</v>
      </c>
      <c r="AS222" s="20">
        <v>1.9399</v>
      </c>
      <c r="AT222" s="20">
        <v>7.9145858000000002</v>
      </c>
      <c r="AU222" s="20">
        <v>0.32694514600000002</v>
      </c>
      <c r="AV222" s="20">
        <v>0.25904284999999999</v>
      </c>
      <c r="AW222" s="20">
        <v>0.1784</v>
      </c>
      <c r="AX222" s="20">
        <v>2269.4699999999998</v>
      </c>
      <c r="AY222" s="20">
        <v>162.72</v>
      </c>
      <c r="AZ222" s="20">
        <v>91.7</v>
      </c>
      <c r="BA222" s="20" t="s">
        <v>192</v>
      </c>
      <c r="BB222" s="20">
        <v>263.65412618261001</v>
      </c>
      <c r="BC222" s="20" t="s">
        <v>192</v>
      </c>
      <c r="BD222" s="20">
        <v>1.4207000000000001</v>
      </c>
      <c r="BE222" s="20" t="s">
        <v>192</v>
      </c>
      <c r="BF222" s="20">
        <v>0.82650000000000001</v>
      </c>
      <c r="BG222" s="20">
        <v>34.5</v>
      </c>
      <c r="BH222" s="20">
        <v>128</v>
      </c>
      <c r="BI222" s="20">
        <v>93</v>
      </c>
      <c r="BJ222" s="20">
        <v>134.33333333332999</v>
      </c>
      <c r="BK222" s="20">
        <v>56</v>
      </c>
      <c r="BL222" s="20">
        <v>1261.04272460938</v>
      </c>
      <c r="BM222" s="20">
        <v>23.06</v>
      </c>
      <c r="BN222" s="20">
        <v>1261</v>
      </c>
      <c r="BO222" s="20">
        <v>686</v>
      </c>
      <c r="BP222" s="20">
        <v>12784.6</v>
      </c>
      <c r="BQ222" s="20">
        <v>4586</v>
      </c>
      <c r="BR222" s="20">
        <v>538</v>
      </c>
      <c r="BS222" s="20">
        <v>160.44999999999999</v>
      </c>
      <c r="BT222" s="20">
        <v>177.35</v>
      </c>
      <c r="BU222" s="20">
        <v>4.7168000000000001</v>
      </c>
    </row>
    <row r="223" spans="1:73" x14ac:dyDescent="0.4">
      <c r="A223" s="16" t="s">
        <v>409</v>
      </c>
      <c r="B223" s="16">
        <f t="shared" si="3"/>
        <v>1978</v>
      </c>
      <c r="C223" s="17">
        <v>12.659999847410001</v>
      </c>
      <c r="D223" s="17">
        <v>12.659999847410001</v>
      </c>
      <c r="E223" s="17">
        <v>12.659999847410001</v>
      </c>
      <c r="F223" s="17" t="s">
        <v>192</v>
      </c>
      <c r="G223" s="17">
        <v>27.868888888890002</v>
      </c>
      <c r="H223" s="17" t="s">
        <v>192</v>
      </c>
      <c r="I223" s="17">
        <v>0.87</v>
      </c>
      <c r="J223" s="17">
        <v>2.3022180992700001</v>
      </c>
      <c r="K223" s="17">
        <v>3.0360808420400001</v>
      </c>
      <c r="L223" s="17">
        <v>23.566342590360001</v>
      </c>
      <c r="M223" s="17">
        <v>2.9790999999999999</v>
      </c>
      <c r="N223" s="17">
        <v>4.5449999999999999</v>
      </c>
      <c r="O223" s="17">
        <v>3.9049529999999999</v>
      </c>
      <c r="P223" s="17">
        <v>1.3594999999999999</v>
      </c>
      <c r="Q223" s="17">
        <v>0.7810781</v>
      </c>
      <c r="R223" s="17">
        <v>1.7368749999999999</v>
      </c>
      <c r="S223" s="17">
        <v>1.560419</v>
      </c>
      <c r="T223" s="17">
        <v>541</v>
      </c>
      <c r="U223" s="17" t="s">
        <v>192</v>
      </c>
      <c r="V223" s="17" t="s">
        <v>192</v>
      </c>
      <c r="W223" s="17">
        <v>956</v>
      </c>
      <c r="X223" s="17">
        <v>514</v>
      </c>
      <c r="Y223" s="17" t="s">
        <v>192</v>
      </c>
      <c r="Z223" s="17">
        <v>239</v>
      </c>
      <c r="AA223" s="17">
        <v>522</v>
      </c>
      <c r="AB223" s="17">
        <v>200</v>
      </c>
      <c r="AC223" s="17" t="s">
        <v>192</v>
      </c>
      <c r="AD223" s="17" t="s">
        <v>192</v>
      </c>
      <c r="AE223" s="17">
        <v>50.897776394520001</v>
      </c>
      <c r="AF223" s="17">
        <v>95.8</v>
      </c>
      <c r="AG223" s="17">
        <v>88.4</v>
      </c>
      <c r="AH223" s="17">
        <v>317.31</v>
      </c>
      <c r="AI223" s="17" t="s">
        <v>192</v>
      </c>
      <c r="AJ223" s="17" t="s">
        <v>192</v>
      </c>
      <c r="AK223" s="17" t="s">
        <v>192</v>
      </c>
      <c r="AL223" s="17" t="s">
        <v>192</v>
      </c>
      <c r="AM223" s="17">
        <v>114.27</v>
      </c>
      <c r="AN223" s="17" t="s">
        <v>192</v>
      </c>
      <c r="AO223" s="17">
        <v>0.25700000000000001</v>
      </c>
      <c r="AP223" s="17">
        <v>0.26939999999999997</v>
      </c>
      <c r="AQ223" s="17">
        <v>1.7154</v>
      </c>
      <c r="AR223" s="17">
        <v>0.67434515993999999</v>
      </c>
      <c r="AS223" s="17">
        <v>1.9975000000000001</v>
      </c>
      <c r="AT223" s="17">
        <v>8.0689092000000002</v>
      </c>
      <c r="AU223" s="17">
        <v>0.33399993</v>
      </c>
      <c r="AV223" s="17">
        <v>0.292773536</v>
      </c>
      <c r="AW223" s="17">
        <v>0.1933</v>
      </c>
      <c r="AX223" s="17">
        <v>2212.4699999999998</v>
      </c>
      <c r="AY223" s="17">
        <v>165.36</v>
      </c>
      <c r="AZ223" s="17">
        <v>93.9</v>
      </c>
      <c r="BA223" s="17" t="s">
        <v>192</v>
      </c>
      <c r="BB223" s="17">
        <v>267.05121055379999</v>
      </c>
      <c r="BC223" s="17" t="s">
        <v>192</v>
      </c>
      <c r="BD223" s="17">
        <v>1.4605999999999999</v>
      </c>
      <c r="BE223" s="17" t="s">
        <v>192</v>
      </c>
      <c r="BF223" s="17">
        <v>0.84499999999999997</v>
      </c>
      <c r="BG223" s="17">
        <v>28</v>
      </c>
      <c r="BH223" s="17">
        <v>138</v>
      </c>
      <c r="BI223" s="17">
        <v>98</v>
      </c>
      <c r="BJ223" s="17">
        <v>133</v>
      </c>
      <c r="BK223" s="17">
        <v>56</v>
      </c>
      <c r="BL223" s="17">
        <v>1316.158203125</v>
      </c>
      <c r="BM223" s="17">
        <v>21.45</v>
      </c>
      <c r="BN223" s="17">
        <v>1261</v>
      </c>
      <c r="BO223" s="17">
        <v>664</v>
      </c>
      <c r="BP223" s="17">
        <v>12121</v>
      </c>
      <c r="BQ223" s="17">
        <v>4586</v>
      </c>
      <c r="BR223" s="17">
        <v>518</v>
      </c>
      <c r="BS223" s="17">
        <v>173.18</v>
      </c>
      <c r="BT223" s="17">
        <v>201.73</v>
      </c>
      <c r="BU223" s="17">
        <v>4.9238</v>
      </c>
    </row>
    <row r="224" spans="1:73" x14ac:dyDescent="0.4">
      <c r="A224" s="18" t="s">
        <v>410</v>
      </c>
      <c r="B224" s="16">
        <f t="shared" si="3"/>
        <v>1978</v>
      </c>
      <c r="C224" s="20">
        <v>12.659999847410001</v>
      </c>
      <c r="D224" s="20">
        <v>12.659999847410001</v>
      </c>
      <c r="E224" s="20">
        <v>12.659999847410001</v>
      </c>
      <c r="F224" s="20" t="s">
        <v>192</v>
      </c>
      <c r="G224" s="20">
        <v>27.06</v>
      </c>
      <c r="H224" s="20" t="s">
        <v>192</v>
      </c>
      <c r="I224" s="20">
        <v>0.88</v>
      </c>
      <c r="J224" s="20">
        <v>2.3022180992700001</v>
      </c>
      <c r="K224" s="20">
        <v>3.0360808420400001</v>
      </c>
      <c r="L224" s="20">
        <v>23.687776320099999</v>
      </c>
      <c r="M224" s="20">
        <v>2.8258999999999999</v>
      </c>
      <c r="N224" s="20">
        <v>4.3560999999999996</v>
      </c>
      <c r="O224" s="20">
        <v>3.8482959999999999</v>
      </c>
      <c r="P224" s="20">
        <v>1.4025000000000001</v>
      </c>
      <c r="Q224" s="20">
        <v>0.91662319999999997</v>
      </c>
      <c r="R224" s="20">
        <v>1.7254750000000001</v>
      </c>
      <c r="S224" s="20">
        <v>1.5652980000000001</v>
      </c>
      <c r="T224" s="20">
        <v>561</v>
      </c>
      <c r="U224" s="20" t="s">
        <v>192</v>
      </c>
      <c r="V224" s="20" t="s">
        <v>192</v>
      </c>
      <c r="W224" s="20">
        <v>910</v>
      </c>
      <c r="X224" s="20">
        <v>558</v>
      </c>
      <c r="Y224" s="20" t="s">
        <v>192</v>
      </c>
      <c r="Z224" s="20">
        <v>239</v>
      </c>
      <c r="AA224" s="20">
        <v>534</v>
      </c>
      <c r="AB224" s="20">
        <v>187.5</v>
      </c>
      <c r="AC224" s="20" t="s">
        <v>192</v>
      </c>
      <c r="AD224" s="20" t="s">
        <v>192</v>
      </c>
      <c r="AE224" s="20">
        <v>52.22811274979</v>
      </c>
      <c r="AF224" s="20">
        <v>101</v>
      </c>
      <c r="AG224" s="20">
        <v>89.9</v>
      </c>
      <c r="AH224" s="20">
        <v>341.07</v>
      </c>
      <c r="AI224" s="20" t="s">
        <v>192</v>
      </c>
      <c r="AJ224" s="20" t="s">
        <v>192</v>
      </c>
      <c r="AK224" s="20" t="s">
        <v>192</v>
      </c>
      <c r="AL224" s="20" t="s">
        <v>192</v>
      </c>
      <c r="AM224" s="20">
        <v>115.74</v>
      </c>
      <c r="AN224" s="20" t="s">
        <v>192</v>
      </c>
      <c r="AO224" s="20">
        <v>0.30299999999999999</v>
      </c>
      <c r="AP224" s="20">
        <v>0.25009999999999999</v>
      </c>
      <c r="AQ224" s="20">
        <v>1.9136</v>
      </c>
      <c r="AR224" s="20">
        <v>0.67584648048999996</v>
      </c>
      <c r="AS224" s="20">
        <v>1.9591000000000001</v>
      </c>
      <c r="AT224" s="20">
        <v>8.0689092000000002</v>
      </c>
      <c r="AU224" s="20">
        <v>0.33642501200000002</v>
      </c>
      <c r="AV224" s="20">
        <v>0.32518144999999998</v>
      </c>
      <c r="AW224" s="20">
        <v>0.187</v>
      </c>
      <c r="AX224" s="20">
        <v>2230.98</v>
      </c>
      <c r="AY224" s="20">
        <v>161.19</v>
      </c>
      <c r="AZ224" s="20">
        <v>96.6</v>
      </c>
      <c r="BA224" s="20" t="s">
        <v>192</v>
      </c>
      <c r="BB224" s="20">
        <v>271.17071075373002</v>
      </c>
      <c r="BC224" s="20" t="s">
        <v>192</v>
      </c>
      <c r="BD224" s="20">
        <v>1.5335000000000001</v>
      </c>
      <c r="BE224" s="20" t="s">
        <v>192</v>
      </c>
      <c r="BF224" s="20">
        <v>0.86329999999999996</v>
      </c>
      <c r="BG224" s="20">
        <v>28</v>
      </c>
      <c r="BH224" s="20">
        <v>138</v>
      </c>
      <c r="BI224" s="20">
        <v>93</v>
      </c>
      <c r="BJ224" s="20">
        <v>134.75</v>
      </c>
      <c r="BK224" s="20">
        <v>56</v>
      </c>
      <c r="BL224" s="20">
        <v>1320.5673828125</v>
      </c>
      <c r="BM224" s="20">
        <v>21.45</v>
      </c>
      <c r="BN224" s="20">
        <v>1217</v>
      </c>
      <c r="BO224" s="20">
        <v>582</v>
      </c>
      <c r="BP224" s="20">
        <v>12149.7</v>
      </c>
      <c r="BQ224" s="20">
        <v>4586</v>
      </c>
      <c r="BR224" s="20">
        <v>478</v>
      </c>
      <c r="BS224" s="20">
        <v>178.14</v>
      </c>
      <c r="BT224" s="20">
        <v>224.41</v>
      </c>
      <c r="BU224" s="20">
        <v>4.9607000000000001</v>
      </c>
    </row>
    <row r="225" spans="1:73" x14ac:dyDescent="0.4">
      <c r="A225" s="16" t="s">
        <v>411</v>
      </c>
      <c r="B225" s="16">
        <f t="shared" si="3"/>
        <v>1978</v>
      </c>
      <c r="C225" s="17">
        <v>12.659999847410001</v>
      </c>
      <c r="D225" s="17">
        <v>12.659999847410001</v>
      </c>
      <c r="E225" s="17">
        <v>12.659999847410001</v>
      </c>
      <c r="F225" s="17" t="s">
        <v>192</v>
      </c>
      <c r="G225" s="17">
        <v>27.06</v>
      </c>
      <c r="H225" s="17" t="s">
        <v>192</v>
      </c>
      <c r="I225" s="17">
        <v>0.89</v>
      </c>
      <c r="J225" s="17">
        <v>2.3022180992700001</v>
      </c>
      <c r="K225" s="17">
        <v>3.0360808420400001</v>
      </c>
      <c r="L225" s="17">
        <v>23.809210049840001</v>
      </c>
      <c r="M225" s="17">
        <v>3.3818999999999999</v>
      </c>
      <c r="N225" s="17">
        <v>3.8576000000000001</v>
      </c>
      <c r="O225" s="17">
        <v>3.4752830000000001</v>
      </c>
      <c r="P225" s="17">
        <v>1.3586</v>
      </c>
      <c r="Q225" s="17">
        <v>0.84892829999999997</v>
      </c>
      <c r="R225" s="17">
        <v>1.6463300000000001</v>
      </c>
      <c r="S225" s="17">
        <v>1.580495</v>
      </c>
      <c r="T225" s="17">
        <v>650</v>
      </c>
      <c r="U225" s="17" t="s">
        <v>192</v>
      </c>
      <c r="V225" s="17" t="s">
        <v>192</v>
      </c>
      <c r="W225" s="17">
        <v>1020</v>
      </c>
      <c r="X225" s="17">
        <v>598</v>
      </c>
      <c r="Y225" s="17" t="s">
        <v>192</v>
      </c>
      <c r="Z225" s="17">
        <v>273</v>
      </c>
      <c r="AA225" s="17">
        <v>629</v>
      </c>
      <c r="AB225" s="17">
        <v>215</v>
      </c>
      <c r="AC225" s="17" t="s">
        <v>192</v>
      </c>
      <c r="AD225" s="17" t="s">
        <v>192</v>
      </c>
      <c r="AE225" s="17">
        <v>54.962402221479998</v>
      </c>
      <c r="AF225" s="17">
        <v>106.1</v>
      </c>
      <c r="AG225" s="17">
        <v>95.6</v>
      </c>
      <c r="AH225" s="17">
        <v>373.77</v>
      </c>
      <c r="AI225" s="17" t="s">
        <v>192</v>
      </c>
      <c r="AJ225" s="17" t="s">
        <v>192</v>
      </c>
      <c r="AK225" s="17" t="s">
        <v>192</v>
      </c>
      <c r="AL225" s="17" t="s">
        <v>192</v>
      </c>
      <c r="AM225" s="17">
        <v>124.19</v>
      </c>
      <c r="AN225" s="17" t="s">
        <v>192</v>
      </c>
      <c r="AO225" s="17">
        <v>0.35299999999999998</v>
      </c>
      <c r="AP225" s="17">
        <v>0.27960000000000002</v>
      </c>
      <c r="AQ225" s="17">
        <v>1.9996</v>
      </c>
      <c r="AR225" s="17">
        <v>0.68320787104000003</v>
      </c>
      <c r="AS225" s="17">
        <v>1.917</v>
      </c>
      <c r="AT225" s="17">
        <v>8.0689092000000002</v>
      </c>
      <c r="AU225" s="17">
        <v>0.343479796</v>
      </c>
      <c r="AV225" s="17">
        <v>0.3086468</v>
      </c>
      <c r="AW225" s="17">
        <v>0.1706</v>
      </c>
      <c r="AX225" s="17">
        <v>2207</v>
      </c>
      <c r="AY225" s="17">
        <v>165.48</v>
      </c>
      <c r="AZ225" s="17">
        <v>96</v>
      </c>
      <c r="BA225" s="17" t="s">
        <v>192</v>
      </c>
      <c r="BB225" s="17">
        <v>270.25989083201</v>
      </c>
      <c r="BC225" s="17" t="s">
        <v>192</v>
      </c>
      <c r="BD225" s="17">
        <v>1.5840000000000001</v>
      </c>
      <c r="BE225" s="17" t="s">
        <v>192</v>
      </c>
      <c r="BF225" s="17">
        <v>0.87150000000000005</v>
      </c>
      <c r="BG225" s="17">
        <v>28</v>
      </c>
      <c r="BH225" s="17">
        <v>137</v>
      </c>
      <c r="BI225" s="17">
        <v>97</v>
      </c>
      <c r="BJ225" s="17">
        <v>134.5</v>
      </c>
      <c r="BK225" s="17">
        <v>56</v>
      </c>
      <c r="BL225" s="17">
        <v>1298.52124023438</v>
      </c>
      <c r="BM225" s="17">
        <v>21.45</v>
      </c>
      <c r="BN225" s="17">
        <v>1254</v>
      </c>
      <c r="BO225" s="17">
        <v>582</v>
      </c>
      <c r="BP225" s="17">
        <v>11422.1</v>
      </c>
      <c r="BQ225" s="17">
        <v>4586</v>
      </c>
      <c r="BR225" s="17">
        <v>507</v>
      </c>
      <c r="BS225" s="17">
        <v>183.61</v>
      </c>
      <c r="BT225" s="17">
        <v>226.78</v>
      </c>
      <c r="BU225" s="17">
        <v>5.2731000000000003</v>
      </c>
    </row>
    <row r="226" spans="1:73" x14ac:dyDescent="0.4">
      <c r="A226" s="18" t="s">
        <v>412</v>
      </c>
      <c r="B226" s="16">
        <f t="shared" si="3"/>
        <v>1978</v>
      </c>
      <c r="C226" s="20">
        <v>12.68000030518</v>
      </c>
      <c r="D226" s="20">
        <v>12.68000030518</v>
      </c>
      <c r="E226" s="20">
        <v>12.68000030518</v>
      </c>
      <c r="F226" s="20" t="s">
        <v>192</v>
      </c>
      <c r="G226" s="20">
        <v>27.06</v>
      </c>
      <c r="H226" s="20" t="s">
        <v>192</v>
      </c>
      <c r="I226" s="20">
        <v>0.88</v>
      </c>
      <c r="J226" s="20">
        <v>2.3022180992700001</v>
      </c>
      <c r="K226" s="20">
        <v>3.0360808420400001</v>
      </c>
      <c r="L226" s="20">
        <v>23.687776320099999</v>
      </c>
      <c r="M226" s="20">
        <v>3.4424999999999999</v>
      </c>
      <c r="N226" s="20">
        <v>3.9367999999999999</v>
      </c>
      <c r="O226" s="20">
        <v>3.1922160000000002</v>
      </c>
      <c r="P226" s="20">
        <v>1.7924</v>
      </c>
      <c r="Q226" s="20">
        <v>0.7104277</v>
      </c>
      <c r="R226" s="20">
        <v>3.0812409999999999</v>
      </c>
      <c r="S226" s="20">
        <v>1.5854980000000001</v>
      </c>
      <c r="T226" s="20">
        <v>600</v>
      </c>
      <c r="U226" s="20" t="s">
        <v>192</v>
      </c>
      <c r="V226" s="20" t="s">
        <v>192</v>
      </c>
      <c r="W226" s="20">
        <v>1127</v>
      </c>
      <c r="X226" s="20">
        <v>603</v>
      </c>
      <c r="Y226" s="20" t="s">
        <v>192</v>
      </c>
      <c r="Z226" s="20">
        <v>290</v>
      </c>
      <c r="AA226" s="20">
        <v>624</v>
      </c>
      <c r="AB226" s="20">
        <v>224</v>
      </c>
      <c r="AC226" s="20" t="s">
        <v>192</v>
      </c>
      <c r="AD226" s="20" t="s">
        <v>192</v>
      </c>
      <c r="AE226" s="20">
        <v>57.357579760969998</v>
      </c>
      <c r="AF226" s="20">
        <v>111.5</v>
      </c>
      <c r="AG226" s="20">
        <v>101.1</v>
      </c>
      <c r="AH226" s="20">
        <v>388.5</v>
      </c>
      <c r="AI226" s="20" t="s">
        <v>192</v>
      </c>
      <c r="AJ226" s="20" t="s">
        <v>192</v>
      </c>
      <c r="AK226" s="20" t="s">
        <v>192</v>
      </c>
      <c r="AL226" s="20" t="s">
        <v>192</v>
      </c>
      <c r="AM226" s="20">
        <v>130.81</v>
      </c>
      <c r="AN226" s="20" t="s">
        <v>192</v>
      </c>
      <c r="AO226" s="20">
        <v>0.36399999999999999</v>
      </c>
      <c r="AP226" s="20">
        <v>0.2959</v>
      </c>
      <c r="AQ226" s="20">
        <v>2.2376999999999998</v>
      </c>
      <c r="AR226" s="20">
        <v>0.68782533404000001</v>
      </c>
      <c r="AS226" s="20">
        <v>1.8965000000000001</v>
      </c>
      <c r="AT226" s="20">
        <v>8.0689092000000002</v>
      </c>
      <c r="AU226" s="20">
        <v>0.343479796</v>
      </c>
      <c r="AV226" s="20">
        <v>0.30710356599999999</v>
      </c>
      <c r="AW226" s="20">
        <v>0.1673</v>
      </c>
      <c r="AX226" s="20">
        <v>2231.6799999999998</v>
      </c>
      <c r="AY226" s="20">
        <v>170.13</v>
      </c>
      <c r="AZ226" s="20">
        <v>100.4</v>
      </c>
      <c r="BA226" s="20" t="s">
        <v>192</v>
      </c>
      <c r="BB226" s="20">
        <v>276.87984048182</v>
      </c>
      <c r="BC226" s="20" t="s">
        <v>192</v>
      </c>
      <c r="BD226" s="20">
        <v>1.5956999999999999</v>
      </c>
      <c r="BE226" s="20" t="s">
        <v>192</v>
      </c>
      <c r="BF226" s="20">
        <v>0.86470000000000002</v>
      </c>
      <c r="BG226" s="20">
        <v>31.375</v>
      </c>
      <c r="BH226" s="20">
        <v>131</v>
      </c>
      <c r="BI226" s="20">
        <v>97</v>
      </c>
      <c r="BJ226" s="20">
        <v>134</v>
      </c>
      <c r="BK226" s="20">
        <v>56</v>
      </c>
      <c r="BL226" s="20">
        <v>1258.83813476563</v>
      </c>
      <c r="BM226" s="20">
        <v>21.45</v>
      </c>
      <c r="BN226" s="20">
        <v>1285</v>
      </c>
      <c r="BO226" s="20">
        <v>573</v>
      </c>
      <c r="BP226" s="20">
        <v>11005.5</v>
      </c>
      <c r="BQ226" s="20">
        <v>4696</v>
      </c>
      <c r="BR226" s="20">
        <v>553</v>
      </c>
      <c r="BS226" s="20">
        <v>175.28</v>
      </c>
      <c r="BT226" s="20">
        <v>214.09</v>
      </c>
      <c r="BU226" s="20">
        <v>5.1672000000000002</v>
      </c>
    </row>
    <row r="227" spans="1:73" x14ac:dyDescent="0.4">
      <c r="A227" s="16" t="s">
        <v>413</v>
      </c>
      <c r="B227" s="16">
        <f t="shared" si="3"/>
        <v>1978</v>
      </c>
      <c r="C227" s="17">
        <v>12.69999980927</v>
      </c>
      <c r="D227" s="17">
        <v>12.69999980927</v>
      </c>
      <c r="E227" s="17">
        <v>12.69999980927</v>
      </c>
      <c r="F227" s="17" t="s">
        <v>192</v>
      </c>
      <c r="G227" s="17">
        <v>28.605</v>
      </c>
      <c r="H227" s="17" t="s">
        <v>192</v>
      </c>
      <c r="I227" s="17">
        <v>0.91</v>
      </c>
      <c r="J227" s="17">
        <v>2.3022180992700001</v>
      </c>
      <c r="K227" s="17">
        <v>3.0360808420400001</v>
      </c>
      <c r="L227" s="17">
        <v>24.052077509309999</v>
      </c>
      <c r="M227" s="17">
        <v>3.1356000000000002</v>
      </c>
      <c r="N227" s="17">
        <v>3.7397</v>
      </c>
      <c r="O227" s="17">
        <v>3.0001980000000001</v>
      </c>
      <c r="P227" s="17">
        <v>1.3593999999999999</v>
      </c>
      <c r="Q227" s="17">
        <v>0.67086219999999996</v>
      </c>
      <c r="R227" s="17">
        <v>1.843189</v>
      </c>
      <c r="S227" s="17">
        <v>1.5642510000000001</v>
      </c>
      <c r="T227" s="17">
        <v>596</v>
      </c>
      <c r="U227" s="17" t="s">
        <v>192</v>
      </c>
      <c r="V227" s="17" t="s">
        <v>192</v>
      </c>
      <c r="W227" s="17">
        <v>1128</v>
      </c>
      <c r="X227" s="17">
        <v>624</v>
      </c>
      <c r="Y227" s="17" t="s">
        <v>192</v>
      </c>
      <c r="Z227" s="17">
        <v>290</v>
      </c>
      <c r="AA227" s="17">
        <v>657</v>
      </c>
      <c r="AB227" s="17">
        <v>221</v>
      </c>
      <c r="AC227" s="17" t="s">
        <v>192</v>
      </c>
      <c r="AD227" s="17" t="s">
        <v>192</v>
      </c>
      <c r="AE227" s="17">
        <v>56.383036728759997</v>
      </c>
      <c r="AF227" s="17">
        <v>112.69</v>
      </c>
      <c r="AG227" s="17">
        <v>101.8</v>
      </c>
      <c r="AH227" s="17">
        <v>386.54</v>
      </c>
      <c r="AI227" s="17" t="s">
        <v>192</v>
      </c>
      <c r="AJ227" s="17" t="s">
        <v>192</v>
      </c>
      <c r="AK227" s="17" t="s">
        <v>192</v>
      </c>
      <c r="AL227" s="17" t="s">
        <v>192</v>
      </c>
      <c r="AM227" s="17">
        <v>124.56</v>
      </c>
      <c r="AN227" s="17" t="s">
        <v>192</v>
      </c>
      <c r="AO227" s="17">
        <v>0.35799999999999998</v>
      </c>
      <c r="AP227" s="17">
        <v>0.2959</v>
      </c>
      <c r="AQ227" s="17">
        <v>2.2509000000000001</v>
      </c>
      <c r="AR227" s="17">
        <v>0.69086283439999996</v>
      </c>
      <c r="AS227" s="17">
        <v>2.0022000000000002</v>
      </c>
      <c r="AT227" s="17">
        <v>8.0689092000000002</v>
      </c>
      <c r="AU227" s="17">
        <v>0.33267715799999997</v>
      </c>
      <c r="AV227" s="17">
        <v>0.30026924399999999</v>
      </c>
      <c r="AW227" s="17">
        <v>0.16159999999999999</v>
      </c>
      <c r="AX227" s="17">
        <v>2211.87</v>
      </c>
      <c r="AY227" s="17">
        <v>193.5</v>
      </c>
      <c r="AZ227" s="17">
        <v>93.8</v>
      </c>
      <c r="BA227" s="17" t="s">
        <v>192</v>
      </c>
      <c r="BB227" s="17">
        <v>266.89759714117997</v>
      </c>
      <c r="BC227" s="17" t="s">
        <v>192</v>
      </c>
      <c r="BD227" s="17">
        <v>1.6301000000000001</v>
      </c>
      <c r="BE227" s="17" t="s">
        <v>192</v>
      </c>
      <c r="BF227" s="17">
        <v>0.91269999999999996</v>
      </c>
      <c r="BG227" s="17">
        <v>32.5</v>
      </c>
      <c r="BH227" s="17">
        <v>128</v>
      </c>
      <c r="BI227" s="17">
        <v>93</v>
      </c>
      <c r="BJ227" s="17">
        <v>130.80000000000001</v>
      </c>
      <c r="BK227" s="17">
        <v>56</v>
      </c>
      <c r="BL227" s="17">
        <v>1236.79174804688</v>
      </c>
      <c r="BM227" s="17">
        <v>21.45</v>
      </c>
      <c r="BN227" s="17">
        <v>1303</v>
      </c>
      <c r="BO227" s="17">
        <v>545</v>
      </c>
      <c r="BP227" s="17">
        <v>11704.3</v>
      </c>
      <c r="BQ227" s="17">
        <v>4696</v>
      </c>
      <c r="BR227" s="17">
        <v>562</v>
      </c>
      <c r="BS227" s="17">
        <v>176.31</v>
      </c>
      <c r="BT227" s="17">
        <v>232.73</v>
      </c>
      <c r="BU227" s="17">
        <v>5.1337000000000002</v>
      </c>
    </row>
    <row r="228" spans="1:73" x14ac:dyDescent="0.4">
      <c r="A228" s="18" t="s">
        <v>414</v>
      </c>
      <c r="B228" s="16">
        <f t="shared" si="3"/>
        <v>1978</v>
      </c>
      <c r="C228" s="20">
        <v>12.72999954224</v>
      </c>
      <c r="D228" s="20">
        <v>12.72999954224</v>
      </c>
      <c r="E228" s="20">
        <v>12.72999954224</v>
      </c>
      <c r="F228" s="20" t="s">
        <v>192</v>
      </c>
      <c r="G228" s="20">
        <v>30.15</v>
      </c>
      <c r="H228" s="20" t="s">
        <v>192</v>
      </c>
      <c r="I228" s="20">
        <v>0.91</v>
      </c>
      <c r="J228" s="20">
        <v>2.3022180992700001</v>
      </c>
      <c r="K228" s="20">
        <v>3.0360808420400001</v>
      </c>
      <c r="L228" s="20">
        <v>24.052077509309999</v>
      </c>
      <c r="M228" s="20">
        <v>2.9921000000000002</v>
      </c>
      <c r="N228" s="20">
        <v>3.7147999999999999</v>
      </c>
      <c r="O228" s="20">
        <v>3.331985</v>
      </c>
      <c r="P228" s="20">
        <v>1.3512</v>
      </c>
      <c r="Q228" s="20">
        <v>0.61728400000000005</v>
      </c>
      <c r="R228" s="20">
        <v>1.8566720000000001</v>
      </c>
      <c r="S228" s="20">
        <v>1.579556</v>
      </c>
      <c r="T228" s="20">
        <v>646</v>
      </c>
      <c r="U228" s="20" t="s">
        <v>192</v>
      </c>
      <c r="V228" s="20" t="s">
        <v>192</v>
      </c>
      <c r="W228" s="20">
        <v>1106</v>
      </c>
      <c r="X228" s="20">
        <v>654</v>
      </c>
      <c r="Y228" s="20" t="s">
        <v>192</v>
      </c>
      <c r="Z228" s="20">
        <v>278</v>
      </c>
      <c r="AA228" s="20">
        <v>631</v>
      </c>
      <c r="AB228" s="20">
        <v>208</v>
      </c>
      <c r="AC228" s="20" t="s">
        <v>192</v>
      </c>
      <c r="AD228" s="20" t="s">
        <v>192</v>
      </c>
      <c r="AE228" s="20">
        <v>55.76703939627</v>
      </c>
      <c r="AF228" s="20">
        <v>106.55</v>
      </c>
      <c r="AG228" s="20">
        <v>97.05</v>
      </c>
      <c r="AH228" s="20">
        <v>381.14</v>
      </c>
      <c r="AI228" s="20" t="s">
        <v>192</v>
      </c>
      <c r="AJ228" s="20" t="s">
        <v>192</v>
      </c>
      <c r="AK228" s="20" t="s">
        <v>192</v>
      </c>
      <c r="AL228" s="20" t="s">
        <v>192</v>
      </c>
      <c r="AM228" s="20">
        <v>126.4</v>
      </c>
      <c r="AN228" s="20" t="s">
        <v>192</v>
      </c>
      <c r="AO228" s="20">
        <v>0.255</v>
      </c>
      <c r="AP228" s="20">
        <v>0.3105</v>
      </c>
      <c r="AQ228" s="20">
        <v>1.9885999999999999</v>
      </c>
      <c r="AR228" s="20">
        <v>0.69251678512000003</v>
      </c>
      <c r="AS228" s="20">
        <v>2.1122999999999998</v>
      </c>
      <c r="AT228" s="20">
        <v>8.0689092000000002</v>
      </c>
      <c r="AU228" s="20">
        <v>0.33642501200000002</v>
      </c>
      <c r="AV228" s="20">
        <v>0.299166934</v>
      </c>
      <c r="AW228" s="20">
        <v>0.15939999999999999</v>
      </c>
      <c r="AX228" s="20">
        <v>2234.8000000000002</v>
      </c>
      <c r="AY228" s="20">
        <v>196.51</v>
      </c>
      <c r="AZ228" s="20">
        <v>92.4</v>
      </c>
      <c r="BA228" s="20" t="s">
        <v>192</v>
      </c>
      <c r="BB228" s="20">
        <v>264.73904361904999</v>
      </c>
      <c r="BC228" s="20" t="s">
        <v>192</v>
      </c>
      <c r="BD228" s="20">
        <v>1.6006</v>
      </c>
      <c r="BE228" s="20" t="s">
        <v>192</v>
      </c>
      <c r="BF228" s="20">
        <v>0.98</v>
      </c>
      <c r="BG228" s="20">
        <v>32.5</v>
      </c>
      <c r="BH228" s="20">
        <v>130</v>
      </c>
      <c r="BI228" s="20">
        <v>92</v>
      </c>
      <c r="BJ228" s="20">
        <v>132.5</v>
      </c>
      <c r="BK228" s="20">
        <v>56</v>
      </c>
      <c r="BL228" s="20">
        <v>1247.81494140625</v>
      </c>
      <c r="BM228" s="20">
        <v>21.45</v>
      </c>
      <c r="BN228" s="20">
        <v>1333</v>
      </c>
      <c r="BO228" s="20">
        <v>570</v>
      </c>
      <c r="BP228" s="20">
        <v>12356.9</v>
      </c>
      <c r="BQ228" s="20">
        <v>4645</v>
      </c>
      <c r="BR228" s="20">
        <v>578</v>
      </c>
      <c r="BS228" s="20">
        <v>183.75</v>
      </c>
      <c r="BT228" s="20">
        <v>244.96</v>
      </c>
      <c r="BU228" s="20">
        <v>5.3288000000000002</v>
      </c>
    </row>
    <row r="229" spans="1:73" x14ac:dyDescent="0.4">
      <c r="A229" s="16" t="s">
        <v>415</v>
      </c>
      <c r="B229" s="16">
        <f t="shared" si="3"/>
        <v>1978</v>
      </c>
      <c r="C229" s="17">
        <v>12.77000045776</v>
      </c>
      <c r="D229" s="17">
        <v>12.77000045776</v>
      </c>
      <c r="E229" s="17">
        <v>12.77000045776</v>
      </c>
      <c r="F229" s="17" t="s">
        <v>192</v>
      </c>
      <c r="G229" s="17">
        <v>30.15</v>
      </c>
      <c r="H229" s="17" t="s">
        <v>192</v>
      </c>
      <c r="I229" s="17">
        <v>0.89</v>
      </c>
      <c r="J229" s="17">
        <v>2.3022180992700001</v>
      </c>
      <c r="K229" s="17">
        <v>3.0360808420400001</v>
      </c>
      <c r="L229" s="17">
        <v>23.809210049840001</v>
      </c>
      <c r="M229" s="17">
        <v>3.1636000000000002</v>
      </c>
      <c r="N229" s="17">
        <v>2.9498000000000002</v>
      </c>
      <c r="O229" s="17">
        <v>2.7897259999999999</v>
      </c>
      <c r="P229" s="17">
        <v>1.4278999999999999</v>
      </c>
      <c r="Q229" s="17">
        <v>0.66061270000000005</v>
      </c>
      <c r="R229" s="17">
        <v>2.0176419999999999</v>
      </c>
      <c r="S229" s="17">
        <v>1.605483</v>
      </c>
      <c r="T229" s="17">
        <v>644</v>
      </c>
      <c r="U229" s="17" t="s">
        <v>192</v>
      </c>
      <c r="V229" s="17" t="s">
        <v>192</v>
      </c>
      <c r="W229" s="17">
        <v>1042</v>
      </c>
      <c r="X229" s="17">
        <v>622</v>
      </c>
      <c r="Y229" s="17" t="s">
        <v>192</v>
      </c>
      <c r="Z229" s="17">
        <v>266</v>
      </c>
      <c r="AA229" s="17">
        <v>586</v>
      </c>
      <c r="AB229" s="17">
        <v>207</v>
      </c>
      <c r="AC229" s="17" t="s">
        <v>192</v>
      </c>
      <c r="AD229" s="17" t="s">
        <v>192</v>
      </c>
      <c r="AE229" s="17">
        <v>54.26825712438</v>
      </c>
      <c r="AF229" s="17">
        <v>97.26</v>
      </c>
      <c r="AG229" s="17">
        <v>90.61</v>
      </c>
      <c r="AH229" s="17">
        <v>362.23</v>
      </c>
      <c r="AI229" s="17" t="s">
        <v>192</v>
      </c>
      <c r="AJ229" s="17" t="s">
        <v>192</v>
      </c>
      <c r="AK229" s="17" t="s">
        <v>192</v>
      </c>
      <c r="AL229" s="17" t="s">
        <v>192</v>
      </c>
      <c r="AM229" s="17">
        <v>127.13</v>
      </c>
      <c r="AN229" s="17" t="s">
        <v>192</v>
      </c>
      <c r="AO229" s="17">
        <v>0.23899999999999999</v>
      </c>
      <c r="AP229" s="17">
        <v>0.31480000000000002</v>
      </c>
      <c r="AQ229" s="17">
        <v>1.9509000000000001</v>
      </c>
      <c r="AR229" s="17">
        <v>0.69583267216</v>
      </c>
      <c r="AS229" s="17">
        <v>2.2831999999999999</v>
      </c>
      <c r="AT229" s="17">
        <v>8.0689092000000002</v>
      </c>
      <c r="AU229" s="17">
        <v>0.349873194</v>
      </c>
      <c r="AV229" s="17">
        <v>0.27844350600000001</v>
      </c>
      <c r="AW229" s="17">
        <v>0.14180000000000001</v>
      </c>
      <c r="AX229" s="17">
        <v>2286.81</v>
      </c>
      <c r="AY229" s="17">
        <v>202.73</v>
      </c>
      <c r="AZ229" s="17">
        <v>94.3</v>
      </c>
      <c r="BA229" s="17" t="s">
        <v>192</v>
      </c>
      <c r="BB229" s="17">
        <v>267.66491302933002</v>
      </c>
      <c r="BC229" s="17" t="s">
        <v>192</v>
      </c>
      <c r="BD229" s="17">
        <v>1.5461</v>
      </c>
      <c r="BE229" s="17" t="s">
        <v>192</v>
      </c>
      <c r="BF229" s="17">
        <v>0.97840000000000005</v>
      </c>
      <c r="BG229" s="17">
        <v>32.5</v>
      </c>
      <c r="BH229" s="17">
        <v>137</v>
      </c>
      <c r="BI229" s="17">
        <v>95</v>
      </c>
      <c r="BJ229" s="17">
        <v>142</v>
      </c>
      <c r="BK229" s="17">
        <v>57</v>
      </c>
      <c r="BL229" s="17">
        <v>1289.70263671875</v>
      </c>
      <c r="BM229" s="17">
        <v>21.45</v>
      </c>
      <c r="BN229" s="17">
        <v>1337</v>
      </c>
      <c r="BO229" s="17">
        <v>582</v>
      </c>
      <c r="BP229" s="17">
        <v>12414.2</v>
      </c>
      <c r="BQ229" s="17">
        <v>4586</v>
      </c>
      <c r="BR229" s="17">
        <v>584</v>
      </c>
      <c r="BS229" s="17">
        <v>188.73</v>
      </c>
      <c r="BT229" s="17">
        <v>245.64</v>
      </c>
      <c r="BU229" s="17">
        <v>5.3613</v>
      </c>
    </row>
    <row r="230" spans="1:73" x14ac:dyDescent="0.4">
      <c r="A230" s="18" t="s">
        <v>416</v>
      </c>
      <c r="B230" s="16">
        <f t="shared" si="3"/>
        <v>1978</v>
      </c>
      <c r="C230" s="20">
        <v>12.78999996185</v>
      </c>
      <c r="D230" s="20">
        <v>12.78999996185</v>
      </c>
      <c r="E230" s="20">
        <v>12.78999996185</v>
      </c>
      <c r="F230" s="20" t="s">
        <v>192</v>
      </c>
      <c r="G230" s="20">
        <v>30.15</v>
      </c>
      <c r="H230" s="20" t="s">
        <v>192</v>
      </c>
      <c r="I230" s="20">
        <v>0.91</v>
      </c>
      <c r="J230" s="20">
        <v>2.3022180992700001</v>
      </c>
      <c r="K230" s="20">
        <v>3.0360808420400001</v>
      </c>
      <c r="L230" s="20">
        <v>24.052077509309999</v>
      </c>
      <c r="M230" s="20">
        <v>3.3612000000000002</v>
      </c>
      <c r="N230" s="20">
        <v>3.0472000000000001</v>
      </c>
      <c r="O230" s="20">
        <v>2.8318349999999999</v>
      </c>
      <c r="P230" s="20">
        <v>1.3958999999999999</v>
      </c>
      <c r="Q230" s="20">
        <v>0.73431500000000005</v>
      </c>
      <c r="R230" s="20">
        <v>1.8201160000000001</v>
      </c>
      <c r="S230" s="20">
        <v>1.6333470000000001</v>
      </c>
      <c r="T230" s="20">
        <v>657</v>
      </c>
      <c r="U230" s="20" t="s">
        <v>192</v>
      </c>
      <c r="V230" s="20" t="s">
        <v>192</v>
      </c>
      <c r="W230" s="20">
        <v>1044</v>
      </c>
      <c r="X230" s="20">
        <v>585</v>
      </c>
      <c r="Y230" s="20" t="s">
        <v>192</v>
      </c>
      <c r="Z230" s="20">
        <v>262</v>
      </c>
      <c r="AA230" s="20">
        <v>587</v>
      </c>
      <c r="AB230" s="20">
        <v>202</v>
      </c>
      <c r="AC230" s="20" t="s">
        <v>192</v>
      </c>
      <c r="AD230" s="20" t="s">
        <v>192</v>
      </c>
      <c r="AE230" s="20">
        <v>53.398439469240003</v>
      </c>
      <c r="AF230" s="20">
        <v>92.02</v>
      </c>
      <c r="AG230" s="20">
        <v>88.02</v>
      </c>
      <c r="AH230" s="20">
        <v>344.31</v>
      </c>
      <c r="AI230" s="20" t="s">
        <v>192</v>
      </c>
      <c r="AJ230" s="20" t="s">
        <v>192</v>
      </c>
      <c r="AK230" s="20" t="s">
        <v>192</v>
      </c>
      <c r="AL230" s="20" t="s">
        <v>192</v>
      </c>
      <c r="AM230" s="20">
        <v>127.5</v>
      </c>
      <c r="AN230" s="20" t="s">
        <v>192</v>
      </c>
      <c r="AO230" s="20">
        <v>0.25</v>
      </c>
      <c r="AP230" s="20">
        <v>0.30599999999999999</v>
      </c>
      <c r="AQ230" s="20">
        <v>2.0251999999999999</v>
      </c>
      <c r="AR230" s="20">
        <v>0.69857792917999995</v>
      </c>
      <c r="AS230" s="20">
        <v>2.3184999999999998</v>
      </c>
      <c r="AT230" s="20">
        <v>8.0689092000000002</v>
      </c>
      <c r="AU230" s="20">
        <v>0.35758936400000002</v>
      </c>
      <c r="AV230" s="20">
        <v>0.29299399799999998</v>
      </c>
      <c r="AW230" s="20">
        <v>0.15609999999999999</v>
      </c>
      <c r="AX230" s="20">
        <v>2311.11</v>
      </c>
      <c r="AY230" s="20">
        <v>206.4</v>
      </c>
      <c r="AZ230" s="20">
        <v>100.4</v>
      </c>
      <c r="BA230" s="20" t="s">
        <v>192</v>
      </c>
      <c r="BB230" s="20">
        <v>276.87984048182</v>
      </c>
      <c r="BC230" s="20" t="s">
        <v>192</v>
      </c>
      <c r="BD230" s="20">
        <v>1.5894999999999999</v>
      </c>
      <c r="BE230" s="20" t="s">
        <v>192</v>
      </c>
      <c r="BF230" s="20">
        <v>1.0344</v>
      </c>
      <c r="BG230" s="20">
        <v>32.5</v>
      </c>
      <c r="BH230" s="20">
        <v>143</v>
      </c>
      <c r="BI230" s="20">
        <v>102</v>
      </c>
      <c r="BJ230" s="20">
        <v>142.5</v>
      </c>
      <c r="BK230" s="20">
        <v>58.5</v>
      </c>
      <c r="BL230" s="20">
        <v>1320.5673828125</v>
      </c>
      <c r="BM230" s="20">
        <v>21.45</v>
      </c>
      <c r="BN230" s="20">
        <v>1426</v>
      </c>
      <c r="BO230" s="20">
        <v>639</v>
      </c>
      <c r="BP230" s="20">
        <v>12994.5</v>
      </c>
      <c r="BQ230" s="20">
        <v>4586</v>
      </c>
      <c r="BR230" s="20">
        <v>618</v>
      </c>
      <c r="BS230" s="20">
        <v>206.3</v>
      </c>
      <c r="BT230" s="20">
        <v>267.35000000000002</v>
      </c>
      <c r="BU230" s="20">
        <v>5.5361000000000002</v>
      </c>
    </row>
    <row r="231" spans="1:73" x14ac:dyDescent="0.4">
      <c r="A231" s="16" t="s">
        <v>417</v>
      </c>
      <c r="B231" s="16">
        <f t="shared" si="3"/>
        <v>1978</v>
      </c>
      <c r="C231" s="17">
        <v>12.80000019073</v>
      </c>
      <c r="D231" s="17">
        <v>12.80000019073</v>
      </c>
      <c r="E231" s="17">
        <v>12.80000019073</v>
      </c>
      <c r="F231" s="17" t="s">
        <v>192</v>
      </c>
      <c r="G231" s="17">
        <v>30.15</v>
      </c>
      <c r="H231" s="17" t="s">
        <v>192</v>
      </c>
      <c r="I231" s="17">
        <v>0.92</v>
      </c>
      <c r="J231" s="17">
        <v>2.3022180992700001</v>
      </c>
      <c r="K231" s="17">
        <v>3.0360808420400001</v>
      </c>
      <c r="L231" s="17">
        <v>24.173511239050001</v>
      </c>
      <c r="M231" s="17">
        <v>3.7505000000000002</v>
      </c>
      <c r="N231" s="17">
        <v>3.4243999999999999</v>
      </c>
      <c r="O231" s="17">
        <v>3.2385869999999999</v>
      </c>
      <c r="P231" s="17">
        <v>1.3633</v>
      </c>
      <c r="Q231" s="17">
        <v>0.72845570000000004</v>
      </c>
      <c r="R231" s="17">
        <v>1.724461</v>
      </c>
      <c r="S231" s="17">
        <v>1.6369009999999999</v>
      </c>
      <c r="T231" s="17">
        <v>777.5</v>
      </c>
      <c r="U231" s="17" t="s">
        <v>192</v>
      </c>
      <c r="V231" s="17" t="s">
        <v>192</v>
      </c>
      <c r="W231" s="17">
        <v>1210</v>
      </c>
      <c r="X231" s="17">
        <v>615</v>
      </c>
      <c r="Y231" s="17" t="s">
        <v>192</v>
      </c>
      <c r="Z231" s="17">
        <v>264</v>
      </c>
      <c r="AA231" s="17">
        <v>630</v>
      </c>
      <c r="AB231" s="17">
        <v>208</v>
      </c>
      <c r="AC231" s="17" t="s">
        <v>192</v>
      </c>
      <c r="AD231" s="17" t="s">
        <v>192</v>
      </c>
      <c r="AE231" s="17">
        <v>53.909617578979997</v>
      </c>
      <c r="AF231" s="17">
        <v>90.99</v>
      </c>
      <c r="AG231" s="17">
        <v>87.25</v>
      </c>
      <c r="AH231" s="17">
        <v>347.01</v>
      </c>
      <c r="AI231" s="17" t="s">
        <v>192</v>
      </c>
      <c r="AJ231" s="17" t="s">
        <v>192</v>
      </c>
      <c r="AK231" s="17" t="s">
        <v>192</v>
      </c>
      <c r="AL231" s="17" t="s">
        <v>192</v>
      </c>
      <c r="AM231" s="17">
        <v>130.81</v>
      </c>
      <c r="AN231" s="17" t="s">
        <v>192</v>
      </c>
      <c r="AO231" s="17">
        <v>0.252</v>
      </c>
      <c r="AP231" s="17">
        <v>0.30599999999999999</v>
      </c>
      <c r="AQ231" s="17">
        <v>2.2418999999999998</v>
      </c>
      <c r="AR231" s="17">
        <v>0.70294647135999999</v>
      </c>
      <c r="AS231" s="17">
        <v>2.4079000000000002</v>
      </c>
      <c r="AT231" s="17">
        <v>8.0689092000000002</v>
      </c>
      <c r="AU231" s="17">
        <v>0.36133721800000002</v>
      </c>
      <c r="AV231" s="17">
        <v>0.31768574199999999</v>
      </c>
      <c r="AW231" s="17">
        <v>0.18010000000000001</v>
      </c>
      <c r="AX231" s="17">
        <v>2309.2399999999998</v>
      </c>
      <c r="AY231" s="17">
        <v>206.34</v>
      </c>
      <c r="AZ231" s="17">
        <v>99.3</v>
      </c>
      <c r="BA231" s="17" t="s">
        <v>192</v>
      </c>
      <c r="BB231" s="17">
        <v>275.23757660878999</v>
      </c>
      <c r="BC231" s="17" t="s">
        <v>192</v>
      </c>
      <c r="BD231" s="17">
        <v>1.6258999999999999</v>
      </c>
      <c r="BE231" s="17" t="s">
        <v>192</v>
      </c>
      <c r="BF231" s="17">
        <v>1.0944</v>
      </c>
      <c r="BG231" s="17">
        <v>32.5</v>
      </c>
      <c r="BH231" s="17">
        <v>151.5</v>
      </c>
      <c r="BI231" s="17">
        <v>105.5</v>
      </c>
      <c r="BJ231" s="17">
        <v>134.625</v>
      </c>
      <c r="BK231" s="17">
        <v>63.125</v>
      </c>
      <c r="BL231" s="17">
        <v>1382.29663085938</v>
      </c>
      <c r="BM231" s="17">
        <v>21.45</v>
      </c>
      <c r="BN231" s="17">
        <v>1442</v>
      </c>
      <c r="BO231" s="17">
        <v>693</v>
      </c>
      <c r="BP231" s="17">
        <v>13889.1</v>
      </c>
      <c r="BQ231" s="17">
        <v>4586</v>
      </c>
      <c r="BR231" s="17">
        <v>634</v>
      </c>
      <c r="BS231" s="17">
        <v>212.08</v>
      </c>
      <c r="BT231" s="17">
        <v>269.33999999999997</v>
      </c>
      <c r="BU231" s="17">
        <v>5.5884</v>
      </c>
    </row>
    <row r="232" spans="1:73" x14ac:dyDescent="0.4">
      <c r="A232" s="18" t="s">
        <v>418</v>
      </c>
      <c r="B232" s="16">
        <f t="shared" si="3"/>
        <v>1978</v>
      </c>
      <c r="C232" s="20">
        <v>12.85000038147</v>
      </c>
      <c r="D232" s="20">
        <v>12.85000038147</v>
      </c>
      <c r="E232" s="20">
        <v>12.85000038147</v>
      </c>
      <c r="F232" s="20" t="s">
        <v>192</v>
      </c>
      <c r="G232" s="20">
        <v>30.15</v>
      </c>
      <c r="H232" s="20" t="s">
        <v>192</v>
      </c>
      <c r="I232" s="20">
        <v>0.92</v>
      </c>
      <c r="J232" s="20">
        <v>2.3022180992700001</v>
      </c>
      <c r="K232" s="20">
        <v>3.0360808420400001</v>
      </c>
      <c r="L232" s="20">
        <v>24.173511239050001</v>
      </c>
      <c r="M232" s="20">
        <v>3.8273999999999999</v>
      </c>
      <c r="N232" s="20">
        <v>3.3963999999999999</v>
      </c>
      <c r="O232" s="20">
        <v>3.3095759999999999</v>
      </c>
      <c r="P232" s="20">
        <v>1.4083000000000001</v>
      </c>
      <c r="Q232" s="20">
        <v>0.81758189999999997</v>
      </c>
      <c r="R232" s="20">
        <v>1.7302789999999999</v>
      </c>
      <c r="S232" s="20">
        <v>1.6770160000000001</v>
      </c>
      <c r="T232" s="20">
        <v>805</v>
      </c>
      <c r="U232" s="20" t="s">
        <v>192</v>
      </c>
      <c r="V232" s="20" t="s">
        <v>192</v>
      </c>
      <c r="W232" s="20">
        <v>1194</v>
      </c>
      <c r="X232" s="20">
        <v>623</v>
      </c>
      <c r="Y232" s="20" t="s">
        <v>192</v>
      </c>
      <c r="Z232" s="20">
        <v>271</v>
      </c>
      <c r="AA232" s="20">
        <v>637</v>
      </c>
      <c r="AB232" s="20">
        <v>223</v>
      </c>
      <c r="AC232" s="20" t="s">
        <v>192</v>
      </c>
      <c r="AD232" s="20" t="s">
        <v>192</v>
      </c>
      <c r="AE232" s="20">
        <v>56.255630228199998</v>
      </c>
      <c r="AF232" s="20">
        <v>95.94</v>
      </c>
      <c r="AG232" s="20">
        <v>93.81</v>
      </c>
      <c r="AH232" s="20">
        <v>338.42</v>
      </c>
      <c r="AI232" s="20" t="s">
        <v>192</v>
      </c>
      <c r="AJ232" s="20" t="s">
        <v>192</v>
      </c>
      <c r="AK232" s="20" t="s">
        <v>192</v>
      </c>
      <c r="AL232" s="20" t="s">
        <v>192</v>
      </c>
      <c r="AM232" s="20">
        <v>137.41999999999999</v>
      </c>
      <c r="AN232" s="20" t="s">
        <v>192</v>
      </c>
      <c r="AO232" s="20">
        <v>0.25600000000000001</v>
      </c>
      <c r="AP232" s="20">
        <v>0.30599999999999999</v>
      </c>
      <c r="AQ232" s="20">
        <v>2.3462000000000001</v>
      </c>
      <c r="AR232" s="20">
        <v>0.70856387004999999</v>
      </c>
      <c r="AS232" s="20">
        <v>2.5428999999999999</v>
      </c>
      <c r="AT232" s="20">
        <v>8.0689092000000002</v>
      </c>
      <c r="AU232" s="20">
        <v>0.37985602600000001</v>
      </c>
      <c r="AV232" s="20">
        <v>0.34634580199999998</v>
      </c>
      <c r="AW232" s="20">
        <v>0.19750000000000001</v>
      </c>
      <c r="AX232" s="20">
        <v>2305.41</v>
      </c>
      <c r="AY232" s="20">
        <v>213.08</v>
      </c>
      <c r="AZ232" s="20">
        <v>101.6</v>
      </c>
      <c r="BA232" s="20" t="s">
        <v>192</v>
      </c>
      <c r="BB232" s="20">
        <v>278.66198952046</v>
      </c>
      <c r="BC232" s="20" t="s">
        <v>192</v>
      </c>
      <c r="BD232" s="20">
        <v>1.67</v>
      </c>
      <c r="BE232" s="20" t="s">
        <v>192</v>
      </c>
      <c r="BF232" s="20">
        <v>1.1620999999999999</v>
      </c>
      <c r="BG232" s="20">
        <v>32.5</v>
      </c>
      <c r="BH232" s="20">
        <v>151.5</v>
      </c>
      <c r="BI232" s="20">
        <v>105.5</v>
      </c>
      <c r="BJ232" s="20">
        <v>132</v>
      </c>
      <c r="BK232" s="20">
        <v>63.5</v>
      </c>
      <c r="BL232" s="20">
        <v>1424.62548828125</v>
      </c>
      <c r="BM232" s="20">
        <v>21.45</v>
      </c>
      <c r="BN232" s="20">
        <v>1506</v>
      </c>
      <c r="BO232" s="20">
        <v>830</v>
      </c>
      <c r="BP232" s="20">
        <v>15256</v>
      </c>
      <c r="BQ232" s="20">
        <v>4586</v>
      </c>
      <c r="BR232" s="20">
        <v>713</v>
      </c>
      <c r="BS232" s="20">
        <v>227.44</v>
      </c>
      <c r="BT232" s="20">
        <v>331.83</v>
      </c>
      <c r="BU232" s="20">
        <v>5.9447000000000001</v>
      </c>
    </row>
    <row r="233" spans="1:73" x14ac:dyDescent="0.4">
      <c r="A233" s="16" t="s">
        <v>419</v>
      </c>
      <c r="B233" s="16">
        <f t="shared" si="3"/>
        <v>1978</v>
      </c>
      <c r="C233" s="17">
        <v>13.19999980927</v>
      </c>
      <c r="D233" s="17">
        <v>13.19999980927</v>
      </c>
      <c r="E233" s="17">
        <v>13.19999980927</v>
      </c>
      <c r="F233" s="17" t="s">
        <v>192</v>
      </c>
      <c r="G233" s="17">
        <v>30.15</v>
      </c>
      <c r="H233" s="17" t="s">
        <v>192</v>
      </c>
      <c r="I233" s="17">
        <v>0.93</v>
      </c>
      <c r="J233" s="17">
        <v>2.3022180992700001</v>
      </c>
      <c r="K233" s="17">
        <v>3.0360808420400001</v>
      </c>
      <c r="L233" s="17">
        <v>24.294944968780001</v>
      </c>
      <c r="M233" s="17">
        <v>4.0303000000000004</v>
      </c>
      <c r="N233" s="17">
        <v>3.2223000000000002</v>
      </c>
      <c r="O233" s="17">
        <v>3.1803849999999998</v>
      </c>
      <c r="P233" s="17">
        <v>1.3691</v>
      </c>
      <c r="Q233" s="17">
        <v>0.75812040000000003</v>
      </c>
      <c r="R233" s="17">
        <v>1.69279</v>
      </c>
      <c r="S233" s="17">
        <v>1.6562650000000001</v>
      </c>
      <c r="T233" s="17">
        <v>835</v>
      </c>
      <c r="U233" s="17" t="s">
        <v>192</v>
      </c>
      <c r="V233" s="17" t="s">
        <v>192</v>
      </c>
      <c r="W233" s="17">
        <v>1191</v>
      </c>
      <c r="X233" s="17">
        <v>604</v>
      </c>
      <c r="Y233" s="17" t="s">
        <v>192</v>
      </c>
      <c r="Z233" s="17">
        <v>270</v>
      </c>
      <c r="AA233" s="17">
        <v>620</v>
      </c>
      <c r="AB233" s="17">
        <v>227</v>
      </c>
      <c r="AC233" s="17" t="s">
        <v>192</v>
      </c>
      <c r="AD233" s="17" t="s">
        <v>192</v>
      </c>
      <c r="AE233" s="17">
        <v>57.339669778100003</v>
      </c>
      <c r="AF233" s="17">
        <v>100.54</v>
      </c>
      <c r="AG233" s="17">
        <v>96.47</v>
      </c>
      <c r="AH233" s="17">
        <v>294.23</v>
      </c>
      <c r="AI233" s="17" t="s">
        <v>192</v>
      </c>
      <c r="AJ233" s="17" t="s">
        <v>192</v>
      </c>
      <c r="AK233" s="17" t="s">
        <v>192</v>
      </c>
      <c r="AL233" s="17" t="s">
        <v>192</v>
      </c>
      <c r="AM233" s="17">
        <v>137.79</v>
      </c>
      <c r="AN233" s="17" t="s">
        <v>192</v>
      </c>
      <c r="AO233" s="17">
        <v>0.26700000000000002</v>
      </c>
      <c r="AP233" s="17">
        <v>0.32469999999999999</v>
      </c>
      <c r="AQ233" s="17">
        <v>2.4196</v>
      </c>
      <c r="AR233" s="17">
        <v>0.71264467510999996</v>
      </c>
      <c r="AS233" s="17">
        <v>2.4807999999999999</v>
      </c>
      <c r="AT233" s="17">
        <v>8.0689092000000002</v>
      </c>
      <c r="AU233" s="17">
        <v>0.36795107799999999</v>
      </c>
      <c r="AV233" s="17">
        <v>0.313937888</v>
      </c>
      <c r="AW233" s="17">
        <v>0.17660000000000001</v>
      </c>
      <c r="AX233" s="17">
        <v>2328.9899999999998</v>
      </c>
      <c r="AY233" s="17">
        <v>206.32</v>
      </c>
      <c r="AZ233" s="17">
        <v>97.8</v>
      </c>
      <c r="BA233" s="17" t="s">
        <v>192</v>
      </c>
      <c r="BB233" s="17">
        <v>272.98457803699</v>
      </c>
      <c r="BC233" s="17" t="s">
        <v>192</v>
      </c>
      <c r="BD233" s="17">
        <v>1.7317</v>
      </c>
      <c r="BE233" s="17" t="s">
        <v>192</v>
      </c>
      <c r="BF233" s="17">
        <v>1.1449</v>
      </c>
      <c r="BG233" s="17">
        <v>32.5</v>
      </c>
      <c r="BH233" s="17">
        <v>151.5</v>
      </c>
      <c r="BI233" s="17">
        <v>101</v>
      </c>
      <c r="BJ233" s="17">
        <v>140.75</v>
      </c>
      <c r="BK233" s="17">
        <v>65</v>
      </c>
      <c r="BL233" s="17">
        <v>1394.42211914063</v>
      </c>
      <c r="BM233" s="17">
        <v>21.45</v>
      </c>
      <c r="BN233" s="17">
        <v>1481</v>
      </c>
      <c r="BO233" s="17">
        <v>824</v>
      </c>
      <c r="BP233" s="17">
        <v>15035.5</v>
      </c>
      <c r="BQ233" s="17">
        <v>4586</v>
      </c>
      <c r="BR233" s="17">
        <v>695</v>
      </c>
      <c r="BS233" s="17">
        <v>206.2</v>
      </c>
      <c r="BT233" s="17">
        <v>328.51</v>
      </c>
      <c r="BU233" s="17">
        <v>5.8723999999999998</v>
      </c>
    </row>
    <row r="234" spans="1:73" x14ac:dyDescent="0.4">
      <c r="A234" s="18" t="s">
        <v>420</v>
      </c>
      <c r="B234" s="16">
        <f t="shared" si="3"/>
        <v>1978</v>
      </c>
      <c r="C234" s="20">
        <v>14.5</v>
      </c>
      <c r="D234" s="20">
        <v>14.5</v>
      </c>
      <c r="E234" s="20">
        <v>14.5</v>
      </c>
      <c r="F234" s="20" t="s">
        <v>192</v>
      </c>
      <c r="G234" s="20">
        <v>30.15</v>
      </c>
      <c r="H234" s="20" t="s">
        <v>192</v>
      </c>
      <c r="I234" s="20">
        <v>0.96</v>
      </c>
      <c r="J234" s="20">
        <v>2.3022180992700001</v>
      </c>
      <c r="K234" s="20">
        <v>3.0360808420400001</v>
      </c>
      <c r="L234" s="20">
        <v>24.659246157990001</v>
      </c>
      <c r="M234" s="20">
        <v>3.9478</v>
      </c>
      <c r="N234" s="20">
        <v>2.8898000000000001</v>
      </c>
      <c r="O234" s="20">
        <v>2.9118620000000002</v>
      </c>
      <c r="P234" s="20">
        <v>1.3257000000000001</v>
      </c>
      <c r="Q234" s="20">
        <v>0.70359190000000005</v>
      </c>
      <c r="R234" s="20">
        <v>1.6243529999999999</v>
      </c>
      <c r="S234" s="20">
        <v>1.6490499999999999</v>
      </c>
      <c r="T234" s="20">
        <v>886</v>
      </c>
      <c r="U234" s="20" t="s">
        <v>192</v>
      </c>
      <c r="V234" s="20" t="s">
        <v>192</v>
      </c>
      <c r="W234" s="20">
        <v>1022</v>
      </c>
      <c r="X234" s="20">
        <v>604</v>
      </c>
      <c r="Y234" s="20" t="s">
        <v>192</v>
      </c>
      <c r="Z234" s="20">
        <v>278</v>
      </c>
      <c r="AA234" s="20">
        <v>627</v>
      </c>
      <c r="AB234" s="20">
        <v>237</v>
      </c>
      <c r="AC234" s="20" t="s">
        <v>192</v>
      </c>
      <c r="AD234" s="20" t="s">
        <v>192</v>
      </c>
      <c r="AE234" s="20">
        <v>56.753164858440002</v>
      </c>
      <c r="AF234" s="20">
        <v>98.52</v>
      </c>
      <c r="AG234" s="20">
        <v>96.05</v>
      </c>
      <c r="AH234" s="20">
        <v>273.36</v>
      </c>
      <c r="AI234" s="20" t="s">
        <v>192</v>
      </c>
      <c r="AJ234" s="20" t="s">
        <v>192</v>
      </c>
      <c r="AK234" s="20" t="s">
        <v>192</v>
      </c>
      <c r="AL234" s="20" t="s">
        <v>192</v>
      </c>
      <c r="AM234" s="20">
        <v>136.32</v>
      </c>
      <c r="AN234" s="20" t="s">
        <v>192</v>
      </c>
      <c r="AO234" s="20">
        <v>0.29299999999999998</v>
      </c>
      <c r="AP234" s="20">
        <v>0.34289999999999998</v>
      </c>
      <c r="AQ234" s="20">
        <v>2.5697000000000001</v>
      </c>
      <c r="AR234" s="20">
        <v>0.71752556122</v>
      </c>
      <c r="AS234" s="20">
        <v>2.4117999999999999</v>
      </c>
      <c r="AT234" s="20">
        <v>8.0689092000000002</v>
      </c>
      <c r="AU234" s="20">
        <v>0.37125800799999997</v>
      </c>
      <c r="AV234" s="20">
        <v>0.31415834999999998</v>
      </c>
      <c r="AW234" s="20">
        <v>0.1764</v>
      </c>
      <c r="AX234" s="20">
        <v>2345.85</v>
      </c>
      <c r="AY234" s="20">
        <v>208.33</v>
      </c>
      <c r="AZ234" s="20">
        <v>101.8</v>
      </c>
      <c r="BA234" s="20" t="s">
        <v>192</v>
      </c>
      <c r="BB234" s="20">
        <v>278.95807103613998</v>
      </c>
      <c r="BC234" s="20" t="s">
        <v>192</v>
      </c>
      <c r="BD234" s="20">
        <v>1.7122999999999999</v>
      </c>
      <c r="BE234" s="20" t="s">
        <v>192</v>
      </c>
      <c r="BF234" s="20">
        <v>1.0761000000000001</v>
      </c>
      <c r="BG234" s="20">
        <v>32.5</v>
      </c>
      <c r="BH234" s="20">
        <v>141.5</v>
      </c>
      <c r="BI234" s="20">
        <v>97.5</v>
      </c>
      <c r="BJ234" s="20">
        <v>141</v>
      </c>
      <c r="BK234" s="20">
        <v>65</v>
      </c>
      <c r="BL234" s="20">
        <v>1408.75219726563</v>
      </c>
      <c r="BM234" s="20">
        <v>21.45</v>
      </c>
      <c r="BN234" s="20">
        <v>1533</v>
      </c>
      <c r="BO234" s="20">
        <v>859</v>
      </c>
      <c r="BP234" s="20">
        <v>14153.7</v>
      </c>
      <c r="BQ234" s="20">
        <v>4586</v>
      </c>
      <c r="BR234" s="20">
        <v>687</v>
      </c>
      <c r="BS234" s="20">
        <v>207.85</v>
      </c>
      <c r="BT234" s="20">
        <v>340.44</v>
      </c>
      <c r="BU234" s="20">
        <v>5.9349999999999996</v>
      </c>
    </row>
    <row r="235" spans="1:73" x14ac:dyDescent="0.4">
      <c r="A235" s="16" t="s">
        <v>421</v>
      </c>
      <c r="B235" s="16">
        <f t="shared" si="3"/>
        <v>1979</v>
      </c>
      <c r="C235" s="17">
        <v>17.4500002861</v>
      </c>
      <c r="D235" s="17">
        <v>18.95000076294</v>
      </c>
      <c r="E235" s="17">
        <v>15.94999980927</v>
      </c>
      <c r="F235" s="17" t="s">
        <v>192</v>
      </c>
      <c r="G235" s="17">
        <v>30.15</v>
      </c>
      <c r="H235" s="17" t="s">
        <v>192</v>
      </c>
      <c r="I235" s="17">
        <v>1.02</v>
      </c>
      <c r="J235" s="17">
        <v>3.2594885748500002</v>
      </c>
      <c r="K235" s="17">
        <v>3.6924229155699999</v>
      </c>
      <c r="L235" s="17">
        <v>30.383353821939998</v>
      </c>
      <c r="M235" s="17">
        <v>3.6555</v>
      </c>
      <c r="N235" s="17">
        <v>2.8349000000000002</v>
      </c>
      <c r="O235" s="17">
        <v>2.9377</v>
      </c>
      <c r="P235" s="17">
        <v>1.3112999999999999</v>
      </c>
      <c r="Q235" s="17">
        <v>0.70779349999999996</v>
      </c>
      <c r="R235" s="17">
        <v>1.593796</v>
      </c>
      <c r="S235" s="17">
        <v>1.6323570000000001</v>
      </c>
      <c r="T235" s="17">
        <v>966</v>
      </c>
      <c r="U235" s="17" t="s">
        <v>192</v>
      </c>
      <c r="V235" s="17">
        <v>381</v>
      </c>
      <c r="W235" s="17">
        <v>976</v>
      </c>
      <c r="X235" s="17">
        <v>636</v>
      </c>
      <c r="Y235" s="17" t="s">
        <v>192</v>
      </c>
      <c r="Z235" s="17">
        <v>284</v>
      </c>
      <c r="AA235" s="17">
        <v>616</v>
      </c>
      <c r="AB235" s="17">
        <v>235</v>
      </c>
      <c r="AC235" s="17" t="s">
        <v>192</v>
      </c>
      <c r="AD235" s="17" t="s">
        <v>192</v>
      </c>
      <c r="AE235" s="17">
        <v>58.478917517089997</v>
      </c>
      <c r="AF235" s="17">
        <v>105.41</v>
      </c>
      <c r="AG235" s="17">
        <v>97.06</v>
      </c>
      <c r="AH235" s="17">
        <v>278.52</v>
      </c>
      <c r="AI235" s="17" t="s">
        <v>192</v>
      </c>
      <c r="AJ235" s="17" t="s">
        <v>192</v>
      </c>
      <c r="AK235" s="17" t="s">
        <v>192</v>
      </c>
      <c r="AL235" s="17">
        <v>140.36000000000001</v>
      </c>
      <c r="AM235" s="17">
        <v>137.79</v>
      </c>
      <c r="AN235" s="17" t="s">
        <v>192</v>
      </c>
      <c r="AO235" s="17">
        <v>0.27400000000000002</v>
      </c>
      <c r="AP235" s="17">
        <v>0.32729999999999998</v>
      </c>
      <c r="AQ235" s="17">
        <v>2.7978999999999998</v>
      </c>
      <c r="AR235" s="17">
        <v>0.72084854698</v>
      </c>
      <c r="AS235" s="17">
        <v>2.3426999999999998</v>
      </c>
      <c r="AT235" s="17">
        <v>11.9710866</v>
      </c>
      <c r="AU235" s="17">
        <v>0.37765140600000002</v>
      </c>
      <c r="AV235" s="17">
        <v>0.32253590599999998</v>
      </c>
      <c r="AW235" s="17">
        <v>0.16689999999999999</v>
      </c>
      <c r="AX235" s="17">
        <v>2380.71</v>
      </c>
      <c r="AY235" s="17">
        <v>212.2</v>
      </c>
      <c r="AZ235" s="17">
        <v>116.2</v>
      </c>
      <c r="BA235" s="17" t="s">
        <v>192</v>
      </c>
      <c r="BB235" s="17">
        <v>299.61699248246998</v>
      </c>
      <c r="BC235" s="17">
        <v>270</v>
      </c>
      <c r="BD235" s="17">
        <v>1.6755</v>
      </c>
      <c r="BE235" s="17" t="s">
        <v>192</v>
      </c>
      <c r="BF235" s="17">
        <v>1.0668</v>
      </c>
      <c r="BG235" s="17">
        <v>32.5</v>
      </c>
      <c r="BH235" s="17">
        <v>153</v>
      </c>
      <c r="BI235" s="17">
        <v>109.5</v>
      </c>
      <c r="BJ235" s="17">
        <v>143</v>
      </c>
      <c r="BK235" s="17">
        <v>65</v>
      </c>
      <c r="BL235" s="17">
        <v>1264.75634765625</v>
      </c>
      <c r="BM235" s="17">
        <v>23.5</v>
      </c>
      <c r="BN235" s="17">
        <v>1659</v>
      </c>
      <c r="BO235" s="17">
        <v>992</v>
      </c>
      <c r="BP235" s="17">
        <v>13853.8</v>
      </c>
      <c r="BQ235" s="17">
        <v>4586</v>
      </c>
      <c r="BR235" s="17">
        <v>720</v>
      </c>
      <c r="BS235" s="17">
        <v>227.28</v>
      </c>
      <c r="BT235" s="17">
        <v>358.47</v>
      </c>
      <c r="BU235" s="17">
        <v>6.2027000000000001</v>
      </c>
    </row>
    <row r="236" spans="1:73" x14ac:dyDescent="0.4">
      <c r="A236" s="18" t="s">
        <v>422</v>
      </c>
      <c r="B236" s="16">
        <f t="shared" si="3"/>
        <v>1979</v>
      </c>
      <c r="C236" s="20">
        <v>20.75</v>
      </c>
      <c r="D236" s="20">
        <v>22</v>
      </c>
      <c r="E236" s="20">
        <v>19.5</v>
      </c>
      <c r="F236" s="20" t="s">
        <v>192</v>
      </c>
      <c r="G236" s="20">
        <v>30.15</v>
      </c>
      <c r="H236" s="20" t="s">
        <v>192</v>
      </c>
      <c r="I236" s="20">
        <v>1.05</v>
      </c>
      <c r="J236" s="20">
        <v>3.2594885748500002</v>
      </c>
      <c r="K236" s="20">
        <v>3.6924229155699999</v>
      </c>
      <c r="L236" s="20">
        <v>30.747655011150002</v>
      </c>
      <c r="M236" s="20">
        <v>3.5028999999999999</v>
      </c>
      <c r="N236" s="20">
        <v>2.7119</v>
      </c>
      <c r="O236" s="20">
        <v>2.9211</v>
      </c>
      <c r="P236" s="20">
        <v>1.2827</v>
      </c>
      <c r="Q236" s="20">
        <v>0.69534929999999995</v>
      </c>
      <c r="R236" s="20">
        <v>1.528214</v>
      </c>
      <c r="S236" s="20">
        <v>1.6245689999999999</v>
      </c>
      <c r="T236" s="20">
        <v>981</v>
      </c>
      <c r="U236" s="20" t="s">
        <v>192</v>
      </c>
      <c r="V236" s="20">
        <v>382</v>
      </c>
      <c r="W236" s="20">
        <v>969</v>
      </c>
      <c r="X236" s="20">
        <v>694</v>
      </c>
      <c r="Y236" s="20" t="s">
        <v>192</v>
      </c>
      <c r="Z236" s="20">
        <v>298</v>
      </c>
      <c r="AA236" s="20">
        <v>653</v>
      </c>
      <c r="AB236" s="20">
        <v>238</v>
      </c>
      <c r="AC236" s="20" t="s">
        <v>192</v>
      </c>
      <c r="AD236" s="20" t="s">
        <v>192</v>
      </c>
      <c r="AE236" s="20">
        <v>59.383369616960003</v>
      </c>
      <c r="AF236" s="20">
        <v>107.01</v>
      </c>
      <c r="AG236" s="20">
        <v>97.83</v>
      </c>
      <c r="AH236" s="20">
        <v>279.5</v>
      </c>
      <c r="AI236" s="20" t="s">
        <v>192</v>
      </c>
      <c r="AJ236" s="20" t="s">
        <v>192</v>
      </c>
      <c r="AK236" s="20" t="s">
        <v>192</v>
      </c>
      <c r="AL236" s="20">
        <v>144.77000000000001</v>
      </c>
      <c r="AM236" s="20">
        <v>140.36000000000001</v>
      </c>
      <c r="AN236" s="20" t="s">
        <v>192</v>
      </c>
      <c r="AO236" s="20">
        <v>0.31</v>
      </c>
      <c r="AP236" s="20">
        <v>0.28399999999999997</v>
      </c>
      <c r="AQ236" s="20">
        <v>2.9285999999999999</v>
      </c>
      <c r="AR236" s="20">
        <v>0.72458113308000005</v>
      </c>
      <c r="AS236" s="20">
        <v>2.1673</v>
      </c>
      <c r="AT236" s="20">
        <v>11.9710866</v>
      </c>
      <c r="AU236" s="20">
        <v>0.37588770999999999</v>
      </c>
      <c r="AV236" s="20">
        <v>0.33752732200000002</v>
      </c>
      <c r="AW236" s="20">
        <v>0.18140000000000001</v>
      </c>
      <c r="AX236" s="20">
        <v>2364.48</v>
      </c>
      <c r="AY236" s="20">
        <v>191.8</v>
      </c>
      <c r="AZ236" s="20">
        <v>127.8</v>
      </c>
      <c r="BA236" s="20" t="s">
        <v>192</v>
      </c>
      <c r="BB236" s="20">
        <v>315.41460001492999</v>
      </c>
      <c r="BC236" s="20">
        <v>238</v>
      </c>
      <c r="BD236" s="20">
        <v>1.6737</v>
      </c>
      <c r="BE236" s="20" t="s">
        <v>192</v>
      </c>
      <c r="BF236" s="20">
        <v>1.1281000000000001</v>
      </c>
      <c r="BG236" s="20">
        <v>32.5</v>
      </c>
      <c r="BH236" s="20">
        <v>157.5</v>
      </c>
      <c r="BI236" s="20">
        <v>116.5</v>
      </c>
      <c r="BJ236" s="20">
        <v>143</v>
      </c>
      <c r="BK236" s="20">
        <v>64.5</v>
      </c>
      <c r="BL236" s="20">
        <v>1441.91015625</v>
      </c>
      <c r="BM236" s="20">
        <v>23.5</v>
      </c>
      <c r="BN236" s="20">
        <v>1944</v>
      </c>
      <c r="BO236" s="20">
        <v>1055</v>
      </c>
      <c r="BP236" s="20">
        <v>14526.2</v>
      </c>
      <c r="BQ236" s="20">
        <v>4546</v>
      </c>
      <c r="BR236" s="20">
        <v>793</v>
      </c>
      <c r="BS236" s="20">
        <v>245.67</v>
      </c>
      <c r="BT236" s="20">
        <v>410.41</v>
      </c>
      <c r="BU236" s="20">
        <v>7.3494000000000002</v>
      </c>
    </row>
    <row r="237" spans="1:73" x14ac:dyDescent="0.4">
      <c r="A237" s="16" t="s">
        <v>423</v>
      </c>
      <c r="B237" s="16">
        <f t="shared" si="3"/>
        <v>1979</v>
      </c>
      <c r="C237" s="17">
        <v>22.02499961853</v>
      </c>
      <c r="D237" s="17">
        <v>23.25</v>
      </c>
      <c r="E237" s="17">
        <v>20.79999923706</v>
      </c>
      <c r="F237" s="17" t="s">
        <v>192</v>
      </c>
      <c r="G237" s="17">
        <v>30.15</v>
      </c>
      <c r="H237" s="17" t="s">
        <v>192</v>
      </c>
      <c r="I237" s="17">
        <v>1.1000000000000001</v>
      </c>
      <c r="J237" s="17">
        <v>3.2594885748500002</v>
      </c>
      <c r="K237" s="17">
        <v>3.6924229155699999</v>
      </c>
      <c r="L237" s="17">
        <v>31.35482365983</v>
      </c>
      <c r="M237" s="17">
        <v>3.3961999999999999</v>
      </c>
      <c r="N237" s="17">
        <v>2.8734999999999999</v>
      </c>
      <c r="O237" s="17">
        <v>2.9809000000000001</v>
      </c>
      <c r="P237" s="17">
        <v>1.2626999999999999</v>
      </c>
      <c r="Q237" s="17">
        <v>0.66645140000000003</v>
      </c>
      <c r="R237" s="17">
        <v>1.4974419999999999</v>
      </c>
      <c r="S237" s="17">
        <v>1.6241209999999999</v>
      </c>
      <c r="T237" s="17">
        <v>986</v>
      </c>
      <c r="U237" s="17" t="s">
        <v>192</v>
      </c>
      <c r="V237" s="17">
        <v>381</v>
      </c>
      <c r="W237" s="17">
        <v>972</v>
      </c>
      <c r="X237" s="17">
        <v>688</v>
      </c>
      <c r="Y237" s="17" t="s">
        <v>192</v>
      </c>
      <c r="Z237" s="17">
        <v>310</v>
      </c>
      <c r="AA237" s="17">
        <v>669</v>
      </c>
      <c r="AB237" s="17">
        <v>241</v>
      </c>
      <c r="AC237" s="17" t="s">
        <v>192</v>
      </c>
      <c r="AD237" s="17" t="s">
        <v>192</v>
      </c>
      <c r="AE237" s="17">
        <v>59.888147720159999</v>
      </c>
      <c r="AF237" s="17">
        <v>109.52</v>
      </c>
      <c r="AG237" s="17">
        <v>99.21</v>
      </c>
      <c r="AH237" s="17">
        <v>293</v>
      </c>
      <c r="AI237" s="17" t="s">
        <v>192</v>
      </c>
      <c r="AJ237" s="17" t="s">
        <v>192</v>
      </c>
      <c r="AK237" s="17" t="s">
        <v>192</v>
      </c>
      <c r="AL237" s="17">
        <v>144.04</v>
      </c>
      <c r="AM237" s="17">
        <v>139.99</v>
      </c>
      <c r="AN237" s="17" t="s">
        <v>192</v>
      </c>
      <c r="AO237" s="17">
        <v>0.316</v>
      </c>
      <c r="AP237" s="17">
        <v>0.30980000000000002</v>
      </c>
      <c r="AQ237" s="17">
        <v>3.0122</v>
      </c>
      <c r="AR237" s="17">
        <v>0.72832809938999998</v>
      </c>
      <c r="AS237" s="17">
        <v>2.1787999999999998</v>
      </c>
      <c r="AT237" s="17">
        <v>11.9710866</v>
      </c>
      <c r="AU237" s="17">
        <v>0.37588770999999999</v>
      </c>
      <c r="AV237" s="17">
        <v>0.34237748600000001</v>
      </c>
      <c r="AW237" s="17">
        <v>0.1865</v>
      </c>
      <c r="AX237" s="17">
        <v>2398.7399999999998</v>
      </c>
      <c r="AY237" s="17">
        <v>199.4</v>
      </c>
      <c r="AZ237" s="17">
        <v>131.69999999999999</v>
      </c>
      <c r="BA237" s="17" t="s">
        <v>192</v>
      </c>
      <c r="BB237" s="17">
        <v>320.57632771531001</v>
      </c>
      <c r="BC237" s="17">
        <v>206.6</v>
      </c>
      <c r="BD237" s="17">
        <v>1.6868000000000001</v>
      </c>
      <c r="BE237" s="17" t="s">
        <v>192</v>
      </c>
      <c r="BF237" s="17">
        <v>1.159</v>
      </c>
      <c r="BG237" s="17">
        <v>32.5</v>
      </c>
      <c r="BH237" s="17">
        <v>162.5</v>
      </c>
      <c r="BI237" s="17">
        <v>132</v>
      </c>
      <c r="BJ237" s="17">
        <v>131.875</v>
      </c>
      <c r="BK237" s="17">
        <v>65.5</v>
      </c>
      <c r="BL237" s="17">
        <v>1541.69091796875</v>
      </c>
      <c r="BM237" s="17">
        <v>23.5</v>
      </c>
      <c r="BN237" s="17">
        <v>2050</v>
      </c>
      <c r="BO237" s="17">
        <v>1177</v>
      </c>
      <c r="BP237" s="17">
        <v>15022.3</v>
      </c>
      <c r="BQ237" s="17">
        <v>4819</v>
      </c>
      <c r="BR237" s="17">
        <v>795</v>
      </c>
      <c r="BS237" s="17">
        <v>242.05</v>
      </c>
      <c r="BT237" s="17">
        <v>397.76</v>
      </c>
      <c r="BU237" s="17">
        <v>7.4158999999999997</v>
      </c>
    </row>
    <row r="238" spans="1:73" x14ac:dyDescent="0.4">
      <c r="A238" s="18" t="s">
        <v>424</v>
      </c>
      <c r="B238" s="16">
        <f t="shared" si="3"/>
        <v>1979</v>
      </c>
      <c r="C238" s="20">
        <v>22.42500019073</v>
      </c>
      <c r="D238" s="20">
        <v>23.64999961853</v>
      </c>
      <c r="E238" s="20">
        <v>21.20000076294</v>
      </c>
      <c r="F238" s="20" t="s">
        <v>192</v>
      </c>
      <c r="G238" s="20">
        <v>30.15</v>
      </c>
      <c r="H238" s="20" t="s">
        <v>192</v>
      </c>
      <c r="I238" s="20">
        <v>1.1100000000000001</v>
      </c>
      <c r="J238" s="20">
        <v>3.2594885748500002</v>
      </c>
      <c r="K238" s="20">
        <v>3.6924229155699999</v>
      </c>
      <c r="L238" s="20">
        <v>31.476257389570002</v>
      </c>
      <c r="M238" s="20">
        <v>3.2477999999999998</v>
      </c>
      <c r="N238" s="20">
        <v>3.0562999999999998</v>
      </c>
      <c r="O238" s="20">
        <v>3.1261999999999999</v>
      </c>
      <c r="P238" s="20">
        <v>2.0665</v>
      </c>
      <c r="Q238" s="20">
        <v>0.6247182</v>
      </c>
      <c r="R238" s="20">
        <v>3.9570379999999998</v>
      </c>
      <c r="S238" s="20">
        <v>1.617747</v>
      </c>
      <c r="T238" s="20">
        <v>1062</v>
      </c>
      <c r="U238" s="20" t="s">
        <v>192</v>
      </c>
      <c r="V238" s="20">
        <v>365.5</v>
      </c>
      <c r="W238" s="20">
        <v>970</v>
      </c>
      <c r="X238" s="20">
        <v>666</v>
      </c>
      <c r="Y238" s="20" t="s">
        <v>192</v>
      </c>
      <c r="Z238" s="20">
        <v>300</v>
      </c>
      <c r="AA238" s="20">
        <v>648</v>
      </c>
      <c r="AB238" s="20">
        <v>238</v>
      </c>
      <c r="AC238" s="20" t="s">
        <v>192</v>
      </c>
      <c r="AD238" s="20" t="s">
        <v>192</v>
      </c>
      <c r="AE238" s="20">
        <v>60.358503611080003</v>
      </c>
      <c r="AF238" s="20">
        <v>111.49</v>
      </c>
      <c r="AG238" s="20">
        <v>98.27</v>
      </c>
      <c r="AH238" s="20">
        <v>295.45999999999998</v>
      </c>
      <c r="AI238" s="20" t="s">
        <v>192</v>
      </c>
      <c r="AJ238" s="20" t="s">
        <v>192</v>
      </c>
      <c r="AK238" s="20" t="s">
        <v>192</v>
      </c>
      <c r="AL238" s="20">
        <v>142.19999999999999</v>
      </c>
      <c r="AM238" s="20">
        <v>139.99</v>
      </c>
      <c r="AN238" s="20" t="s">
        <v>192</v>
      </c>
      <c r="AO238" s="20">
        <v>0.36699999999999999</v>
      </c>
      <c r="AP238" s="20">
        <v>0.36709999999999998</v>
      </c>
      <c r="AQ238" s="20">
        <v>3.1526000000000001</v>
      </c>
      <c r="AR238" s="20">
        <v>0.73131082877999998</v>
      </c>
      <c r="AS238" s="20">
        <v>2.2568000000000001</v>
      </c>
      <c r="AT238" s="20">
        <v>11.9710866</v>
      </c>
      <c r="AU238" s="20">
        <v>0.37191939400000001</v>
      </c>
      <c r="AV238" s="20">
        <v>0.31504019799999999</v>
      </c>
      <c r="AW238" s="20">
        <v>0.1724</v>
      </c>
      <c r="AX238" s="20">
        <v>2350.83</v>
      </c>
      <c r="AY238" s="20">
        <v>204.6</v>
      </c>
      <c r="AZ238" s="20">
        <v>133.1</v>
      </c>
      <c r="BA238" s="20" t="s">
        <v>192</v>
      </c>
      <c r="BB238" s="20">
        <v>322.41206197192002</v>
      </c>
      <c r="BC238" s="20">
        <v>225.4</v>
      </c>
      <c r="BD238" s="20">
        <v>1.6424000000000001</v>
      </c>
      <c r="BE238" s="20" t="s">
        <v>192</v>
      </c>
      <c r="BF238" s="20">
        <v>1.2446999999999999</v>
      </c>
      <c r="BG238" s="20">
        <v>32.5</v>
      </c>
      <c r="BH238" s="20">
        <v>164</v>
      </c>
      <c r="BI238" s="20">
        <v>134.19999999999999</v>
      </c>
      <c r="BJ238" s="20">
        <v>135</v>
      </c>
      <c r="BK238" s="20">
        <v>70</v>
      </c>
      <c r="BL238" s="20">
        <v>1569.18627929688</v>
      </c>
      <c r="BM238" s="20">
        <v>23.5</v>
      </c>
      <c r="BN238" s="20">
        <v>2100</v>
      </c>
      <c r="BO238" s="20">
        <v>1161</v>
      </c>
      <c r="BP238" s="20">
        <v>15136.9</v>
      </c>
      <c r="BQ238" s="20">
        <v>5379</v>
      </c>
      <c r="BR238" s="20">
        <v>789</v>
      </c>
      <c r="BS238" s="20">
        <v>239.11</v>
      </c>
      <c r="BT238" s="20">
        <v>391.16</v>
      </c>
      <c r="BU238" s="20">
        <v>7.4371</v>
      </c>
    </row>
    <row r="239" spans="1:73" x14ac:dyDescent="0.4">
      <c r="A239" s="16" t="s">
        <v>425</v>
      </c>
      <c r="B239" s="16">
        <f t="shared" si="3"/>
        <v>1979</v>
      </c>
      <c r="C239" s="17">
        <v>33.5</v>
      </c>
      <c r="D239" s="17">
        <v>32.75</v>
      </c>
      <c r="E239" s="17">
        <v>34.25</v>
      </c>
      <c r="F239" s="17" t="s">
        <v>192</v>
      </c>
      <c r="G239" s="17">
        <v>30.15</v>
      </c>
      <c r="H239" s="17" t="s">
        <v>192</v>
      </c>
      <c r="I239" s="17">
        <v>1.1499999999999999</v>
      </c>
      <c r="J239" s="17">
        <v>3.2594885748500002</v>
      </c>
      <c r="K239" s="17">
        <v>3.6924229155699999</v>
      </c>
      <c r="L239" s="17">
        <v>31.961992308519999</v>
      </c>
      <c r="M239" s="17">
        <v>3.3586999999999998</v>
      </c>
      <c r="N239" s="17">
        <v>3.3022999999999998</v>
      </c>
      <c r="O239" s="17">
        <v>3.2557999999999998</v>
      </c>
      <c r="P239" s="17">
        <v>1.4376</v>
      </c>
      <c r="Q239" s="17">
        <v>0.52219660000000001</v>
      </c>
      <c r="R239" s="17">
        <v>2.1867260000000002</v>
      </c>
      <c r="S239" s="17">
        <v>1.603823</v>
      </c>
      <c r="T239" s="17">
        <v>1056</v>
      </c>
      <c r="U239" s="17" t="s">
        <v>192</v>
      </c>
      <c r="V239" s="17">
        <v>368</v>
      </c>
      <c r="W239" s="17">
        <v>925</v>
      </c>
      <c r="X239" s="17">
        <v>665</v>
      </c>
      <c r="Y239" s="17" t="s">
        <v>192</v>
      </c>
      <c r="Z239" s="17">
        <v>300</v>
      </c>
      <c r="AA239" s="17">
        <v>636</v>
      </c>
      <c r="AB239" s="17">
        <v>240</v>
      </c>
      <c r="AC239" s="17" t="s">
        <v>192</v>
      </c>
      <c r="AD239" s="17" t="s">
        <v>192</v>
      </c>
      <c r="AE239" s="17">
        <v>61.314589436790001</v>
      </c>
      <c r="AF239" s="17">
        <v>112.57</v>
      </c>
      <c r="AG239" s="17">
        <v>100.49</v>
      </c>
      <c r="AH239" s="17">
        <v>296.77999999999997</v>
      </c>
      <c r="AI239" s="17" t="s">
        <v>192</v>
      </c>
      <c r="AJ239" s="17" t="s">
        <v>192</v>
      </c>
      <c r="AK239" s="17" t="s">
        <v>192</v>
      </c>
      <c r="AL239" s="17">
        <v>141.43</v>
      </c>
      <c r="AM239" s="17">
        <v>143.30000000000001</v>
      </c>
      <c r="AN239" s="17" t="s">
        <v>192</v>
      </c>
      <c r="AO239" s="17">
        <v>0.36709999999999998</v>
      </c>
      <c r="AP239" s="17">
        <v>0.41270000000000001</v>
      </c>
      <c r="AQ239" s="17">
        <v>3.036</v>
      </c>
      <c r="AR239" s="17">
        <v>0.73496194719999997</v>
      </c>
      <c r="AS239" s="17">
        <v>2.3542000000000001</v>
      </c>
      <c r="AT239" s="17">
        <v>11.9710866</v>
      </c>
      <c r="AU239" s="17">
        <v>0.36773061600000001</v>
      </c>
      <c r="AV239" s="17">
        <v>0.31592204600000001</v>
      </c>
      <c r="AW239" s="17">
        <v>0.1731</v>
      </c>
      <c r="AX239" s="17">
        <v>2362.0700000000002</v>
      </c>
      <c r="AY239" s="17">
        <v>201.9</v>
      </c>
      <c r="AZ239" s="17">
        <v>148.4</v>
      </c>
      <c r="BA239" s="17" t="s">
        <v>192</v>
      </c>
      <c r="BB239" s="17">
        <v>341.92388365385</v>
      </c>
      <c r="BC239" s="17">
        <v>256</v>
      </c>
      <c r="BD239" s="17">
        <v>1.6798999999999999</v>
      </c>
      <c r="BE239" s="17" t="s">
        <v>192</v>
      </c>
      <c r="BF239" s="17">
        <v>1.2796000000000001</v>
      </c>
      <c r="BG239" s="17">
        <v>32.5</v>
      </c>
      <c r="BH239" s="17">
        <v>162</v>
      </c>
      <c r="BI239" s="17">
        <v>130.5</v>
      </c>
      <c r="BJ239" s="17">
        <v>141.75</v>
      </c>
      <c r="BK239" s="17">
        <v>70</v>
      </c>
      <c r="BL239" s="17">
        <v>1576.08227539063</v>
      </c>
      <c r="BM239" s="17">
        <v>23.5</v>
      </c>
      <c r="BN239" s="17">
        <v>1926</v>
      </c>
      <c r="BO239" s="17">
        <v>1239</v>
      </c>
      <c r="BP239" s="17">
        <v>15361.8</v>
      </c>
      <c r="BQ239" s="17">
        <v>5968</v>
      </c>
      <c r="BR239" s="17">
        <v>778</v>
      </c>
      <c r="BS239" s="17">
        <v>257.58999999999997</v>
      </c>
      <c r="BT239" s="17">
        <v>430.39</v>
      </c>
      <c r="BU239" s="17">
        <v>8.3759999999999994</v>
      </c>
    </row>
    <row r="240" spans="1:73" x14ac:dyDescent="0.4">
      <c r="A240" s="18" t="s">
        <v>426</v>
      </c>
      <c r="B240" s="16">
        <f t="shared" si="3"/>
        <v>1979</v>
      </c>
      <c r="C240" s="20">
        <v>34.67499923706</v>
      </c>
      <c r="D240" s="20">
        <v>36.5</v>
      </c>
      <c r="E240" s="20">
        <v>32.84999847412</v>
      </c>
      <c r="F240" s="20" t="s">
        <v>192</v>
      </c>
      <c r="G240" s="20">
        <v>30.15</v>
      </c>
      <c r="H240" s="20" t="s">
        <v>192</v>
      </c>
      <c r="I240" s="20">
        <v>1.17</v>
      </c>
      <c r="J240" s="20">
        <v>3.2594885748500002</v>
      </c>
      <c r="K240" s="20">
        <v>3.6924229155699999</v>
      </c>
      <c r="L240" s="20">
        <v>32.204859767990001</v>
      </c>
      <c r="M240" s="20">
        <v>3.4807000000000001</v>
      </c>
      <c r="N240" s="20">
        <v>4.2588999999999997</v>
      </c>
      <c r="O240" s="20">
        <v>4.1620999999999997</v>
      </c>
      <c r="P240" s="20">
        <v>1.3341000000000001</v>
      </c>
      <c r="Q240" s="20">
        <v>0.43419790000000003</v>
      </c>
      <c r="R240" s="20">
        <v>1.9580420000000001</v>
      </c>
      <c r="S240" s="20">
        <v>1.6101399999999999</v>
      </c>
      <c r="T240" s="20">
        <v>1062</v>
      </c>
      <c r="U240" s="20" t="s">
        <v>192</v>
      </c>
      <c r="V240" s="20">
        <v>393</v>
      </c>
      <c r="W240" s="20">
        <v>893</v>
      </c>
      <c r="X240" s="20">
        <v>675</v>
      </c>
      <c r="Y240" s="20" t="s">
        <v>192</v>
      </c>
      <c r="Z240" s="20">
        <v>322</v>
      </c>
      <c r="AA240" s="20">
        <v>673</v>
      </c>
      <c r="AB240" s="20">
        <v>261</v>
      </c>
      <c r="AC240" s="20" t="s">
        <v>192</v>
      </c>
      <c r="AD240" s="20" t="s">
        <v>192</v>
      </c>
      <c r="AE240" s="20">
        <v>67.595387991999999</v>
      </c>
      <c r="AF240" s="20">
        <v>120.35</v>
      </c>
      <c r="AG240" s="20">
        <v>109.46</v>
      </c>
      <c r="AH240" s="20">
        <v>303.31</v>
      </c>
      <c r="AI240" s="20" t="s">
        <v>192</v>
      </c>
      <c r="AJ240" s="20" t="s">
        <v>192</v>
      </c>
      <c r="AK240" s="20" t="s">
        <v>192</v>
      </c>
      <c r="AL240" s="20">
        <v>163.88</v>
      </c>
      <c r="AM240" s="20">
        <v>167.92</v>
      </c>
      <c r="AN240" s="20" t="s">
        <v>192</v>
      </c>
      <c r="AO240" s="20">
        <v>0.37809999999999999</v>
      </c>
      <c r="AP240" s="20">
        <v>0.48909999999999998</v>
      </c>
      <c r="AQ240" s="20">
        <v>2.7749999999999999</v>
      </c>
      <c r="AR240" s="20">
        <v>0.74101947772999999</v>
      </c>
      <c r="AS240" s="20">
        <v>2.3950999999999998</v>
      </c>
      <c r="AT240" s="20">
        <v>11.9710866</v>
      </c>
      <c r="AU240" s="20">
        <v>0.37213985599999999</v>
      </c>
      <c r="AV240" s="20">
        <v>0.32209498199999997</v>
      </c>
      <c r="AW240" s="20">
        <v>0.17949999999999999</v>
      </c>
      <c r="AX240" s="20">
        <v>2342.29</v>
      </c>
      <c r="AY240" s="20">
        <v>203.9</v>
      </c>
      <c r="AZ240" s="20">
        <v>180.5</v>
      </c>
      <c r="BA240" s="20" t="s">
        <v>192</v>
      </c>
      <c r="BB240" s="20">
        <v>380.06057627950997</v>
      </c>
      <c r="BC240" s="20">
        <v>285</v>
      </c>
      <c r="BD240" s="20">
        <v>1.6976</v>
      </c>
      <c r="BE240" s="20" t="s">
        <v>192</v>
      </c>
      <c r="BF240" s="20">
        <v>1.3756999999999999</v>
      </c>
      <c r="BG240" s="20">
        <v>32.5</v>
      </c>
      <c r="BH240" s="20">
        <v>175.5</v>
      </c>
      <c r="BI240" s="20">
        <v>131.5</v>
      </c>
      <c r="BJ240" s="20">
        <v>148.5</v>
      </c>
      <c r="BK240" s="20">
        <v>71.25</v>
      </c>
      <c r="BL240" s="20">
        <v>1596.5595703125</v>
      </c>
      <c r="BM240" s="20">
        <v>23.5</v>
      </c>
      <c r="BN240" s="20">
        <v>1877.9</v>
      </c>
      <c r="BO240" s="20">
        <v>1382</v>
      </c>
      <c r="BP240" s="20">
        <v>16135.6</v>
      </c>
      <c r="BQ240" s="20">
        <v>6519</v>
      </c>
      <c r="BR240" s="20">
        <v>754</v>
      </c>
      <c r="BS240" s="20">
        <v>279.07</v>
      </c>
      <c r="BT240" s="20">
        <v>430.29</v>
      </c>
      <c r="BU240" s="20">
        <v>8.5595999999999997</v>
      </c>
    </row>
    <row r="241" spans="1:73" x14ac:dyDescent="0.4">
      <c r="A241" s="16" t="s">
        <v>427</v>
      </c>
      <c r="B241" s="16">
        <f t="shared" si="3"/>
        <v>1979</v>
      </c>
      <c r="C241" s="17">
        <v>33.5</v>
      </c>
      <c r="D241" s="17">
        <v>35</v>
      </c>
      <c r="E241" s="17">
        <v>32</v>
      </c>
      <c r="F241" s="17" t="s">
        <v>192</v>
      </c>
      <c r="G241" s="17">
        <v>30.15</v>
      </c>
      <c r="H241" s="17" t="s">
        <v>192</v>
      </c>
      <c r="I241" s="17">
        <v>1.2</v>
      </c>
      <c r="J241" s="17">
        <v>3.2594885748500002</v>
      </c>
      <c r="K241" s="17">
        <v>3.6924229155699999</v>
      </c>
      <c r="L241" s="17">
        <v>32.569160957199998</v>
      </c>
      <c r="M241" s="17">
        <v>3.2519999999999998</v>
      </c>
      <c r="N241" s="17">
        <v>4.4898999999999996</v>
      </c>
      <c r="O241" s="17">
        <v>4.3240999999999996</v>
      </c>
      <c r="P241" s="17">
        <v>1.4221999999999999</v>
      </c>
      <c r="Q241" s="17">
        <v>0.65406790000000004</v>
      </c>
      <c r="R241" s="17">
        <v>1.9691190000000001</v>
      </c>
      <c r="S241" s="17">
        <v>1.6433979999999999</v>
      </c>
      <c r="T241" s="17">
        <v>1095</v>
      </c>
      <c r="U241" s="17" t="s">
        <v>192</v>
      </c>
      <c r="V241" s="17">
        <v>415</v>
      </c>
      <c r="W241" s="17">
        <v>913</v>
      </c>
      <c r="X241" s="17">
        <v>678</v>
      </c>
      <c r="Y241" s="17" t="s">
        <v>192</v>
      </c>
      <c r="Z241" s="17">
        <v>322</v>
      </c>
      <c r="AA241" s="17">
        <v>690</v>
      </c>
      <c r="AB241" s="17">
        <v>246</v>
      </c>
      <c r="AC241" s="17" t="s">
        <v>192</v>
      </c>
      <c r="AD241" s="17" t="s">
        <v>192</v>
      </c>
      <c r="AE241" s="17">
        <v>70.876565127449993</v>
      </c>
      <c r="AF241" s="17">
        <v>130.51</v>
      </c>
      <c r="AG241" s="17">
        <v>118.9</v>
      </c>
      <c r="AH241" s="17">
        <v>304.05</v>
      </c>
      <c r="AI241" s="17" t="s">
        <v>192</v>
      </c>
      <c r="AJ241" s="17" t="s">
        <v>192</v>
      </c>
      <c r="AK241" s="17" t="s">
        <v>192</v>
      </c>
      <c r="AL241" s="17">
        <v>168.29</v>
      </c>
      <c r="AM241" s="17">
        <v>174.53</v>
      </c>
      <c r="AN241" s="17" t="s">
        <v>192</v>
      </c>
      <c r="AO241" s="17">
        <v>0.33510000000000001</v>
      </c>
      <c r="AP241" s="17">
        <v>0.51880000000000004</v>
      </c>
      <c r="AQ241" s="17">
        <v>2.4752999999999998</v>
      </c>
      <c r="AR241" s="17">
        <v>0.74257147188999995</v>
      </c>
      <c r="AS241" s="17">
        <v>2.5304000000000002</v>
      </c>
      <c r="AT241" s="17">
        <v>11.9710866</v>
      </c>
      <c r="AU241" s="17">
        <v>0.473552376</v>
      </c>
      <c r="AV241" s="17">
        <v>0.34370025799999998</v>
      </c>
      <c r="AW241" s="17">
        <v>0.18779999999999999</v>
      </c>
      <c r="AX241" s="17">
        <v>2335.4499999999998</v>
      </c>
      <c r="AY241" s="17">
        <v>209.7</v>
      </c>
      <c r="AZ241" s="17">
        <v>208</v>
      </c>
      <c r="BA241" s="17" t="s">
        <v>192</v>
      </c>
      <c r="BB241" s="17">
        <v>410.30738336194997</v>
      </c>
      <c r="BC241" s="17">
        <v>333</v>
      </c>
      <c r="BD241" s="17">
        <v>1.7031000000000001</v>
      </c>
      <c r="BE241" s="17" t="s">
        <v>192</v>
      </c>
      <c r="BF241" s="17">
        <v>1.3325</v>
      </c>
      <c r="BG241" s="17">
        <v>35.75</v>
      </c>
      <c r="BH241" s="17">
        <v>187.5</v>
      </c>
      <c r="BI241" s="17">
        <v>141.5</v>
      </c>
      <c r="BJ241" s="17">
        <v>155.4</v>
      </c>
      <c r="BK241" s="17">
        <v>77</v>
      </c>
      <c r="BL241" s="17">
        <v>1534.46801757813</v>
      </c>
      <c r="BM241" s="17">
        <v>23.5</v>
      </c>
      <c r="BN241" s="17">
        <v>1814</v>
      </c>
      <c r="BO241" s="17">
        <v>1272</v>
      </c>
      <c r="BP241" s="17">
        <v>15780.7</v>
      </c>
      <c r="BQ241" s="17">
        <v>6614</v>
      </c>
      <c r="BR241" s="17">
        <v>722</v>
      </c>
      <c r="BS241" s="17">
        <v>294.74</v>
      </c>
      <c r="BT241" s="17">
        <v>411.79</v>
      </c>
      <c r="BU241" s="17">
        <v>9.0545000000000009</v>
      </c>
    </row>
    <row r="242" spans="1:73" x14ac:dyDescent="0.4">
      <c r="A242" s="18" t="s">
        <v>428</v>
      </c>
      <c r="B242" s="16">
        <f t="shared" si="3"/>
        <v>1979</v>
      </c>
      <c r="C242" s="20">
        <v>34</v>
      </c>
      <c r="D242" s="20">
        <v>35.75</v>
      </c>
      <c r="E242" s="20">
        <v>32.25</v>
      </c>
      <c r="F242" s="20" t="s">
        <v>192</v>
      </c>
      <c r="G242" s="20">
        <v>31.26</v>
      </c>
      <c r="H242" s="20" t="s">
        <v>192</v>
      </c>
      <c r="I242" s="20">
        <v>1.24</v>
      </c>
      <c r="J242" s="20">
        <v>3.2594885748500002</v>
      </c>
      <c r="K242" s="20">
        <v>3.6924229155699999</v>
      </c>
      <c r="L242" s="20">
        <v>33.054895876149999</v>
      </c>
      <c r="M242" s="20">
        <v>3.1354000000000002</v>
      </c>
      <c r="N242" s="20">
        <v>4.3529999999999998</v>
      </c>
      <c r="O242" s="20">
        <v>4.0110999999999999</v>
      </c>
      <c r="P242" s="20">
        <v>1.5622</v>
      </c>
      <c r="Q242" s="20">
        <v>0.9279077</v>
      </c>
      <c r="R242" s="20">
        <v>2.1179730000000001</v>
      </c>
      <c r="S242" s="20">
        <v>1.6406499999999999</v>
      </c>
      <c r="T242" s="20">
        <v>1002</v>
      </c>
      <c r="U242" s="20" t="s">
        <v>192</v>
      </c>
      <c r="V242" s="20">
        <v>400</v>
      </c>
      <c r="W242" s="20">
        <v>867</v>
      </c>
      <c r="X242" s="20">
        <v>652</v>
      </c>
      <c r="Y242" s="20" t="s">
        <v>192</v>
      </c>
      <c r="Z242" s="20">
        <v>302</v>
      </c>
      <c r="AA242" s="20">
        <v>682.2</v>
      </c>
      <c r="AB242" s="20">
        <v>236</v>
      </c>
      <c r="AC242" s="20" t="s">
        <v>192</v>
      </c>
      <c r="AD242" s="20" t="s">
        <v>192</v>
      </c>
      <c r="AE242" s="20">
        <v>67.729138250250003</v>
      </c>
      <c r="AF242" s="20">
        <v>118.85</v>
      </c>
      <c r="AG242" s="20">
        <v>111.38</v>
      </c>
      <c r="AH242" s="20">
        <v>328.43</v>
      </c>
      <c r="AI242" s="20" t="s">
        <v>192</v>
      </c>
      <c r="AJ242" s="20" t="s">
        <v>192</v>
      </c>
      <c r="AK242" s="20" t="s">
        <v>192</v>
      </c>
      <c r="AL242" s="20">
        <v>162.77000000000001</v>
      </c>
      <c r="AM242" s="20">
        <v>169.02</v>
      </c>
      <c r="AN242" s="20" t="s">
        <v>192</v>
      </c>
      <c r="AO242" s="20">
        <v>0.29809999999999998</v>
      </c>
      <c r="AP242" s="20">
        <v>0.48259999999999997</v>
      </c>
      <c r="AQ242" s="20">
        <v>2.5607000000000002</v>
      </c>
      <c r="AR242" s="20">
        <v>0.74468961965000002</v>
      </c>
      <c r="AS242" s="20">
        <v>2.4152</v>
      </c>
      <c r="AT242" s="20">
        <v>11.9710866</v>
      </c>
      <c r="AU242" s="20">
        <v>0.47200914199999999</v>
      </c>
      <c r="AV242" s="20">
        <v>0.348770884</v>
      </c>
      <c r="AW242" s="20">
        <v>0.1956</v>
      </c>
      <c r="AX242" s="20">
        <v>2340.27</v>
      </c>
      <c r="AY242" s="20">
        <v>209</v>
      </c>
      <c r="AZ242" s="20">
        <v>222.5</v>
      </c>
      <c r="BA242" s="20" t="s">
        <v>192</v>
      </c>
      <c r="BB242" s="20">
        <v>425.51349628016999</v>
      </c>
      <c r="BC242" s="20">
        <v>281</v>
      </c>
      <c r="BD242" s="20">
        <v>1.7119</v>
      </c>
      <c r="BE242" s="20" t="s">
        <v>192</v>
      </c>
      <c r="BF242" s="20">
        <v>1.3069</v>
      </c>
      <c r="BG242" s="20">
        <v>39</v>
      </c>
      <c r="BH242" s="20">
        <v>207.5</v>
      </c>
      <c r="BI242" s="20">
        <v>151.5</v>
      </c>
      <c r="BJ242" s="20">
        <v>160</v>
      </c>
      <c r="BK242" s="20">
        <v>79</v>
      </c>
      <c r="BL242" s="20">
        <v>1561.89428710938</v>
      </c>
      <c r="BM242" s="20">
        <v>23.5</v>
      </c>
      <c r="BN242" s="20">
        <v>1976.4</v>
      </c>
      <c r="BO242" s="20">
        <v>1213</v>
      </c>
      <c r="BP242" s="20">
        <v>14793</v>
      </c>
      <c r="BQ242" s="20">
        <v>6614</v>
      </c>
      <c r="BR242" s="20">
        <v>665</v>
      </c>
      <c r="BS242" s="20">
        <v>300.82</v>
      </c>
      <c r="BT242" s="20">
        <v>394.34</v>
      </c>
      <c r="BU242" s="20">
        <v>9.3066999999999993</v>
      </c>
    </row>
    <row r="243" spans="1:73" x14ac:dyDescent="0.4">
      <c r="A243" s="16" t="s">
        <v>429</v>
      </c>
      <c r="B243" s="16">
        <f t="shared" si="3"/>
        <v>1979</v>
      </c>
      <c r="C243" s="17">
        <v>35.5</v>
      </c>
      <c r="D243" s="17">
        <v>36.5</v>
      </c>
      <c r="E243" s="17">
        <v>34.5</v>
      </c>
      <c r="F243" s="17" t="s">
        <v>192</v>
      </c>
      <c r="G243" s="17">
        <v>31.26</v>
      </c>
      <c r="H243" s="17" t="s">
        <v>192</v>
      </c>
      <c r="I243" s="17">
        <v>1.24</v>
      </c>
      <c r="J243" s="17">
        <v>3.2594885748500002</v>
      </c>
      <c r="K243" s="17">
        <v>3.6924229155699999</v>
      </c>
      <c r="L243" s="17">
        <v>33.054895876149999</v>
      </c>
      <c r="M243" s="17">
        <v>3.2225000000000001</v>
      </c>
      <c r="N243" s="17">
        <v>4.5716999999999999</v>
      </c>
      <c r="O243" s="17">
        <v>4.2293000000000003</v>
      </c>
      <c r="P243" s="17">
        <v>1.5602</v>
      </c>
      <c r="Q243" s="17">
        <v>0.96173540000000002</v>
      </c>
      <c r="R243" s="17">
        <v>2.0737920000000001</v>
      </c>
      <c r="S243" s="17">
        <v>1.645043</v>
      </c>
      <c r="T243" s="17">
        <v>905</v>
      </c>
      <c r="U243" s="17" t="s">
        <v>192</v>
      </c>
      <c r="V243" s="17">
        <v>394</v>
      </c>
      <c r="W243" s="17">
        <v>872</v>
      </c>
      <c r="X243" s="17">
        <v>640</v>
      </c>
      <c r="Y243" s="17" t="s">
        <v>192</v>
      </c>
      <c r="Z243" s="17">
        <v>292</v>
      </c>
      <c r="AA243" s="17">
        <v>691</v>
      </c>
      <c r="AB243" s="17">
        <v>238</v>
      </c>
      <c r="AC243" s="17" t="s">
        <v>192</v>
      </c>
      <c r="AD243" s="17" t="s">
        <v>192</v>
      </c>
      <c r="AE243" s="17">
        <v>68.602088674279997</v>
      </c>
      <c r="AF243" s="17">
        <v>117.96</v>
      </c>
      <c r="AG243" s="17">
        <v>112.6</v>
      </c>
      <c r="AH243" s="17">
        <v>338.17</v>
      </c>
      <c r="AI243" s="17" t="s">
        <v>192</v>
      </c>
      <c r="AJ243" s="17" t="s">
        <v>192</v>
      </c>
      <c r="AK243" s="17" t="s">
        <v>192</v>
      </c>
      <c r="AL243" s="17">
        <v>164.98</v>
      </c>
      <c r="AM243" s="17">
        <v>174.16</v>
      </c>
      <c r="AN243" s="17" t="s">
        <v>192</v>
      </c>
      <c r="AO243" s="17">
        <v>0.30199999999999999</v>
      </c>
      <c r="AP243" s="17">
        <v>0.43909999999999999</v>
      </c>
      <c r="AQ243" s="17">
        <v>2.8847</v>
      </c>
      <c r="AR243" s="17">
        <v>0.74840979188000001</v>
      </c>
      <c r="AS243" s="17">
        <v>2.3774000000000002</v>
      </c>
      <c r="AT243" s="17">
        <v>11.9710866</v>
      </c>
      <c r="AU243" s="17">
        <v>0.47707976800000002</v>
      </c>
      <c r="AV243" s="17">
        <v>0.34656626400000001</v>
      </c>
      <c r="AW243" s="17">
        <v>0.21820000000000001</v>
      </c>
      <c r="AX243" s="17">
        <v>2339.9299999999998</v>
      </c>
      <c r="AY243" s="17">
        <v>212.5</v>
      </c>
      <c r="AZ243" s="17">
        <v>218.5</v>
      </c>
      <c r="BA243" s="17" t="s">
        <v>192</v>
      </c>
      <c r="BB243" s="17">
        <v>421.36543724530998</v>
      </c>
      <c r="BC243" s="17">
        <v>283</v>
      </c>
      <c r="BD243" s="17">
        <v>1.7182999999999999</v>
      </c>
      <c r="BE243" s="17" t="s">
        <v>192</v>
      </c>
      <c r="BF243" s="17">
        <v>1.2957000000000001</v>
      </c>
      <c r="BG243" s="17">
        <v>39</v>
      </c>
      <c r="BH243" s="17">
        <v>215</v>
      </c>
      <c r="BI243" s="17">
        <v>153</v>
      </c>
      <c r="BJ243" s="17">
        <v>163.75</v>
      </c>
      <c r="BK243" s="17">
        <v>80.125</v>
      </c>
      <c r="BL243" s="17">
        <v>1615.60888671875</v>
      </c>
      <c r="BM243" s="17">
        <v>23.5</v>
      </c>
      <c r="BN243" s="17">
        <v>2095.9</v>
      </c>
      <c r="BO243" s="17">
        <v>1231</v>
      </c>
      <c r="BP243" s="17">
        <v>15399.3</v>
      </c>
      <c r="BQ243" s="17">
        <v>6614</v>
      </c>
      <c r="BR243" s="17">
        <v>724</v>
      </c>
      <c r="BS243" s="17">
        <v>354.95</v>
      </c>
      <c r="BT243" s="17">
        <v>462.93</v>
      </c>
      <c r="BU243" s="17">
        <v>13.7593</v>
      </c>
    </row>
    <row r="244" spans="1:73" x14ac:dyDescent="0.4">
      <c r="A244" s="18" t="s">
        <v>430</v>
      </c>
      <c r="B244" s="16">
        <f t="shared" si="3"/>
        <v>1979</v>
      </c>
      <c r="C244" s="20">
        <v>37.25</v>
      </c>
      <c r="D244" s="20">
        <v>38.5</v>
      </c>
      <c r="E244" s="20">
        <v>36</v>
      </c>
      <c r="F244" s="20" t="s">
        <v>192</v>
      </c>
      <c r="G244" s="20">
        <v>32.369999999999997</v>
      </c>
      <c r="H244" s="20" t="s">
        <v>192</v>
      </c>
      <c r="I244" s="20">
        <v>1.28</v>
      </c>
      <c r="J244" s="20">
        <v>3.2594885748500002</v>
      </c>
      <c r="K244" s="20">
        <v>3.6924229155699999</v>
      </c>
      <c r="L244" s="20">
        <v>33.540630795090003</v>
      </c>
      <c r="M244" s="20">
        <v>3.0590999999999999</v>
      </c>
      <c r="N244" s="20">
        <v>4.6207000000000003</v>
      </c>
      <c r="O244" s="20">
        <v>4.0640000000000001</v>
      </c>
      <c r="P244" s="20">
        <v>1.5702</v>
      </c>
      <c r="Q244" s="20">
        <v>0.96416270000000004</v>
      </c>
      <c r="R244" s="20">
        <v>2.1050499999999999</v>
      </c>
      <c r="S244" s="20">
        <v>1.6413040000000001</v>
      </c>
      <c r="T244" s="20">
        <v>907</v>
      </c>
      <c r="U244" s="20" t="s">
        <v>192</v>
      </c>
      <c r="V244" s="20">
        <v>394</v>
      </c>
      <c r="W244" s="20">
        <v>812</v>
      </c>
      <c r="X244" s="20">
        <v>602</v>
      </c>
      <c r="Y244" s="20" t="s">
        <v>192</v>
      </c>
      <c r="Z244" s="20">
        <v>283</v>
      </c>
      <c r="AA244" s="20">
        <v>671</v>
      </c>
      <c r="AB244" s="20">
        <v>238</v>
      </c>
      <c r="AC244" s="20" t="s">
        <v>192</v>
      </c>
      <c r="AD244" s="20" t="s">
        <v>192</v>
      </c>
      <c r="AE244" s="20">
        <v>69.676025685940004</v>
      </c>
      <c r="AF244" s="20">
        <v>119.1</v>
      </c>
      <c r="AG244" s="20">
        <v>116.2</v>
      </c>
      <c r="AH244" s="20">
        <v>340.38</v>
      </c>
      <c r="AI244" s="20" t="s">
        <v>192</v>
      </c>
      <c r="AJ244" s="20" t="s">
        <v>192</v>
      </c>
      <c r="AK244" s="20" t="s">
        <v>192</v>
      </c>
      <c r="AL244" s="20">
        <v>163.1</v>
      </c>
      <c r="AM244" s="20">
        <v>178.21</v>
      </c>
      <c r="AN244" s="20" t="s">
        <v>192</v>
      </c>
      <c r="AO244" s="20">
        <v>0.307</v>
      </c>
      <c r="AP244" s="20">
        <v>0.44550000000000001</v>
      </c>
      <c r="AQ244" s="20">
        <v>2.8593999999999999</v>
      </c>
      <c r="AR244" s="20">
        <v>0.75187726389999998</v>
      </c>
      <c r="AS244" s="20">
        <v>2.4083999999999999</v>
      </c>
      <c r="AT244" s="20">
        <v>11.9710866</v>
      </c>
      <c r="AU244" s="20">
        <v>0.47509561</v>
      </c>
      <c r="AV244" s="20">
        <v>0.35075504200000002</v>
      </c>
      <c r="AW244" s="20">
        <v>0.26200000000000001</v>
      </c>
      <c r="AX244" s="20">
        <v>2328.3200000000002</v>
      </c>
      <c r="AY244" s="20">
        <v>226.4</v>
      </c>
      <c r="AZ244" s="20">
        <v>191.4</v>
      </c>
      <c r="BA244" s="20" t="s">
        <v>192</v>
      </c>
      <c r="BB244" s="20">
        <v>392.28687258078003</v>
      </c>
      <c r="BC244" s="20">
        <v>258</v>
      </c>
      <c r="BD244" s="20">
        <v>1.7150000000000001</v>
      </c>
      <c r="BE244" s="20" t="s">
        <v>192</v>
      </c>
      <c r="BF244" s="20">
        <v>1.3033999999999999</v>
      </c>
      <c r="BG244" s="20">
        <v>39</v>
      </c>
      <c r="BH244" s="20">
        <v>247.5</v>
      </c>
      <c r="BI244" s="20">
        <v>177.5</v>
      </c>
      <c r="BJ244" s="20">
        <v>167.5</v>
      </c>
      <c r="BK244" s="20">
        <v>83.5</v>
      </c>
      <c r="BL244" s="20">
        <v>1786.22021484375</v>
      </c>
      <c r="BM244" s="20">
        <v>23.5</v>
      </c>
      <c r="BN244" s="20">
        <v>2075.9</v>
      </c>
      <c r="BO244" s="20">
        <v>1319</v>
      </c>
      <c r="BP244" s="20">
        <v>16012.2</v>
      </c>
      <c r="BQ244" s="20">
        <v>6614</v>
      </c>
      <c r="BR244" s="20">
        <v>707</v>
      </c>
      <c r="BS244" s="20">
        <v>391.66</v>
      </c>
      <c r="BT244" s="20">
        <v>519.87</v>
      </c>
      <c r="BU244" s="20">
        <v>16.633099999999999</v>
      </c>
    </row>
    <row r="245" spans="1:73" x14ac:dyDescent="0.4">
      <c r="A245" s="16" t="s">
        <v>431</v>
      </c>
      <c r="B245" s="16">
        <f t="shared" si="3"/>
        <v>1979</v>
      </c>
      <c r="C245" s="17">
        <v>40.75</v>
      </c>
      <c r="D245" s="17">
        <v>42</v>
      </c>
      <c r="E245" s="17">
        <v>39.5</v>
      </c>
      <c r="F245" s="17" t="s">
        <v>192</v>
      </c>
      <c r="G245" s="17">
        <v>32.369999999999997</v>
      </c>
      <c r="H245" s="17" t="s">
        <v>192</v>
      </c>
      <c r="I245" s="17">
        <v>1.29</v>
      </c>
      <c r="J245" s="17">
        <v>3.2594885748500002</v>
      </c>
      <c r="K245" s="17">
        <v>3.6924229155699999</v>
      </c>
      <c r="L245" s="17">
        <v>33.662064524830001</v>
      </c>
      <c r="M245" s="17">
        <v>3.0164</v>
      </c>
      <c r="N245" s="17">
        <v>4.5574000000000003</v>
      </c>
      <c r="O245" s="17">
        <v>3.9089999999999998</v>
      </c>
      <c r="P245" s="17">
        <v>1.5841000000000001</v>
      </c>
      <c r="Q245" s="17">
        <v>0.92235809999999996</v>
      </c>
      <c r="R245" s="17">
        <v>2.1981670000000002</v>
      </c>
      <c r="S245" s="17">
        <v>1.631778</v>
      </c>
      <c r="T245" s="17">
        <v>907</v>
      </c>
      <c r="U245" s="17" t="s">
        <v>192</v>
      </c>
      <c r="V245" s="17">
        <v>415</v>
      </c>
      <c r="W245" s="17">
        <v>775</v>
      </c>
      <c r="X245" s="17">
        <v>620</v>
      </c>
      <c r="Y245" s="17" t="s">
        <v>192</v>
      </c>
      <c r="Z245" s="17">
        <v>281</v>
      </c>
      <c r="AA245" s="17">
        <v>670</v>
      </c>
      <c r="AB245" s="17">
        <v>251</v>
      </c>
      <c r="AC245" s="17" t="s">
        <v>192</v>
      </c>
      <c r="AD245" s="17" t="s">
        <v>192</v>
      </c>
      <c r="AE245" s="17">
        <v>69.608873587310001</v>
      </c>
      <c r="AF245" s="17">
        <v>118.2</v>
      </c>
      <c r="AG245" s="17">
        <v>117.7</v>
      </c>
      <c r="AH245" s="17">
        <v>342.35</v>
      </c>
      <c r="AI245" s="17" t="s">
        <v>192</v>
      </c>
      <c r="AJ245" s="17" t="s">
        <v>192</v>
      </c>
      <c r="AK245" s="17" t="s">
        <v>192</v>
      </c>
      <c r="AL245" s="17">
        <v>166.8</v>
      </c>
      <c r="AM245" s="17">
        <v>178.21</v>
      </c>
      <c r="AN245" s="17" t="s">
        <v>192</v>
      </c>
      <c r="AO245" s="17">
        <v>0.312</v>
      </c>
      <c r="AP245" s="17">
        <v>0.35549999999999998</v>
      </c>
      <c r="AQ245" s="17">
        <v>3.0283000000000002</v>
      </c>
      <c r="AR245" s="17">
        <v>0.75708001870999997</v>
      </c>
      <c r="AS245" s="17">
        <v>2.4209999999999998</v>
      </c>
      <c r="AT245" s="17">
        <v>11.9710866</v>
      </c>
      <c r="AU245" s="17">
        <v>0.47685930599999998</v>
      </c>
      <c r="AV245" s="17">
        <v>0.35913259800000003</v>
      </c>
      <c r="AW245" s="17">
        <v>0.30299999999999999</v>
      </c>
      <c r="AX245" s="17">
        <v>2295.14</v>
      </c>
      <c r="AY245" s="17">
        <v>229.5</v>
      </c>
      <c r="AZ245" s="17">
        <v>179.7</v>
      </c>
      <c r="BA245" s="17" t="s">
        <v>192</v>
      </c>
      <c r="BB245" s="17">
        <v>379.15002835272003</v>
      </c>
      <c r="BC245" s="17">
        <v>252</v>
      </c>
      <c r="BD245" s="17">
        <v>1.7649999999999999</v>
      </c>
      <c r="BE245" s="17" t="s">
        <v>192</v>
      </c>
      <c r="BF245" s="17">
        <v>1.31</v>
      </c>
      <c r="BG245" s="17">
        <v>39</v>
      </c>
      <c r="BH245" s="17">
        <v>242</v>
      </c>
      <c r="BI245" s="17">
        <v>187</v>
      </c>
      <c r="BJ245" s="17">
        <v>170</v>
      </c>
      <c r="BK245" s="17">
        <v>83.5</v>
      </c>
      <c r="BL245" s="17">
        <v>1832.54736328125</v>
      </c>
      <c r="BM245" s="17">
        <v>23.5</v>
      </c>
      <c r="BN245" s="17">
        <v>2090</v>
      </c>
      <c r="BO245" s="17">
        <v>1225</v>
      </c>
      <c r="BP245" s="17">
        <v>16360.5</v>
      </c>
      <c r="BQ245" s="17">
        <v>6614</v>
      </c>
      <c r="BR245" s="17">
        <v>702</v>
      </c>
      <c r="BS245" s="17">
        <v>391.99</v>
      </c>
      <c r="BT245" s="17">
        <v>505.64</v>
      </c>
      <c r="BU245" s="17">
        <v>16.650200000000002</v>
      </c>
    </row>
    <row r="246" spans="1:73" x14ac:dyDescent="0.4">
      <c r="A246" s="18" t="s">
        <v>432</v>
      </c>
      <c r="B246" s="16">
        <f t="shared" si="3"/>
        <v>1979</v>
      </c>
      <c r="C246" s="20">
        <v>39.75</v>
      </c>
      <c r="D246" s="20">
        <v>40.5</v>
      </c>
      <c r="E246" s="20">
        <v>39</v>
      </c>
      <c r="F246" s="20" t="s">
        <v>192</v>
      </c>
      <c r="G246" s="20">
        <v>32.369999999999997</v>
      </c>
      <c r="H246" s="20" t="s">
        <v>192</v>
      </c>
      <c r="I246" s="20">
        <v>1.31</v>
      </c>
      <c r="J246" s="20">
        <v>3.2594885748500002</v>
      </c>
      <c r="K246" s="20">
        <v>3.6924229155699999</v>
      </c>
      <c r="L246" s="20">
        <v>33.904931984299999</v>
      </c>
      <c r="M246" s="20">
        <v>3.1867999999999999</v>
      </c>
      <c r="N246" s="20">
        <v>4.2831000000000001</v>
      </c>
      <c r="O246" s="20">
        <v>3.9020000000000001</v>
      </c>
      <c r="P246" s="20">
        <v>1.6709000000000001</v>
      </c>
      <c r="Q246" s="20">
        <v>1.313053</v>
      </c>
      <c r="R246" s="20">
        <v>2.0446810000000002</v>
      </c>
      <c r="S246" s="20">
        <v>1.6550720000000001</v>
      </c>
      <c r="T246" s="20">
        <v>885</v>
      </c>
      <c r="U246" s="20" t="s">
        <v>192</v>
      </c>
      <c r="V246" s="20">
        <v>450</v>
      </c>
      <c r="W246" s="20">
        <v>720</v>
      </c>
      <c r="X246" s="20">
        <v>630</v>
      </c>
      <c r="Y246" s="20" t="s">
        <v>192</v>
      </c>
      <c r="Z246" s="20">
        <v>279</v>
      </c>
      <c r="AA246" s="20">
        <v>647</v>
      </c>
      <c r="AB246" s="20">
        <v>254.3</v>
      </c>
      <c r="AC246" s="20" t="s">
        <v>192</v>
      </c>
      <c r="AD246" s="20" t="s">
        <v>192</v>
      </c>
      <c r="AE246" s="20">
        <v>69.452935566350007</v>
      </c>
      <c r="AF246" s="20">
        <v>115.3</v>
      </c>
      <c r="AG246" s="20">
        <v>118.2</v>
      </c>
      <c r="AH246" s="20">
        <v>356.88</v>
      </c>
      <c r="AI246" s="20" t="s">
        <v>192</v>
      </c>
      <c r="AJ246" s="20" t="s">
        <v>192</v>
      </c>
      <c r="AK246" s="20" t="s">
        <v>192</v>
      </c>
      <c r="AL246" s="20">
        <v>173.1</v>
      </c>
      <c r="AM246" s="20">
        <v>180.04</v>
      </c>
      <c r="AN246" s="20" t="s">
        <v>192</v>
      </c>
      <c r="AO246" s="20">
        <v>0.34100000000000003</v>
      </c>
      <c r="AP246" s="20">
        <v>0.35</v>
      </c>
      <c r="AQ246" s="20">
        <v>3.0975000000000001</v>
      </c>
      <c r="AR246" s="20">
        <v>0.76101246349999996</v>
      </c>
      <c r="AS246" s="20">
        <v>2.6042999999999998</v>
      </c>
      <c r="AT246" s="20">
        <v>11.9710866</v>
      </c>
      <c r="AU246" s="20">
        <v>0.48788240599999999</v>
      </c>
      <c r="AV246" s="20">
        <v>0.40344545999999998</v>
      </c>
      <c r="AW246" s="20">
        <v>0.32900000000000001</v>
      </c>
      <c r="AX246" s="20">
        <v>2294.9699999999998</v>
      </c>
      <c r="AY246" s="20">
        <v>237.4</v>
      </c>
      <c r="AZ246" s="20">
        <v>182.7</v>
      </c>
      <c r="BA246" s="20" t="s">
        <v>192</v>
      </c>
      <c r="BB246" s="20">
        <v>382.55505651419998</v>
      </c>
      <c r="BC246" s="20">
        <v>262</v>
      </c>
      <c r="BD246" s="20">
        <v>1.819</v>
      </c>
      <c r="BE246" s="20" t="s">
        <v>192</v>
      </c>
      <c r="BF246" s="20">
        <v>1.3428</v>
      </c>
      <c r="BG246" s="20">
        <v>39</v>
      </c>
      <c r="BH246" s="20">
        <v>246</v>
      </c>
      <c r="BI246" s="20">
        <v>190</v>
      </c>
      <c r="BJ246" s="20">
        <v>176.25</v>
      </c>
      <c r="BK246" s="20">
        <v>108.25</v>
      </c>
      <c r="BL246" s="20">
        <v>1913.49438476563</v>
      </c>
      <c r="BM246" s="20">
        <v>23.5</v>
      </c>
      <c r="BN246" s="20">
        <v>2214</v>
      </c>
      <c r="BO246" s="20">
        <v>1233</v>
      </c>
      <c r="BP246" s="20">
        <v>16986.599999999999</v>
      </c>
      <c r="BQ246" s="20">
        <v>6945</v>
      </c>
      <c r="BR246" s="20">
        <v>751</v>
      </c>
      <c r="BS246" s="20">
        <v>455.08</v>
      </c>
      <c r="BT246" s="20">
        <v>600.53</v>
      </c>
      <c r="BU246" s="20">
        <v>22.450399999999998</v>
      </c>
    </row>
    <row r="247" spans="1:73" x14ac:dyDescent="0.4">
      <c r="A247" s="16" t="s">
        <v>433</v>
      </c>
      <c r="B247" s="16">
        <f t="shared" si="3"/>
        <v>1980</v>
      </c>
      <c r="C247" s="17">
        <v>39</v>
      </c>
      <c r="D247" s="17">
        <v>40</v>
      </c>
      <c r="E247" s="17">
        <v>38</v>
      </c>
      <c r="F247" s="17" t="s">
        <v>192</v>
      </c>
      <c r="G247" s="17">
        <v>32.369999999999997</v>
      </c>
      <c r="H247" s="17" t="s">
        <v>192</v>
      </c>
      <c r="I247" s="17">
        <v>1.37</v>
      </c>
      <c r="J247" s="17">
        <v>4.22</v>
      </c>
      <c r="K247" s="17">
        <v>5.69622732832</v>
      </c>
      <c r="L247" s="17">
        <v>40.557344803079999</v>
      </c>
      <c r="M247" s="17">
        <v>3.1675</v>
      </c>
      <c r="N247" s="17">
        <v>3.8077999999999999</v>
      </c>
      <c r="O247" s="17">
        <v>3.5712999999999999</v>
      </c>
      <c r="P247" s="17">
        <v>1.6861999999999999</v>
      </c>
      <c r="Q247" s="17">
        <v>1.1859470000000001</v>
      </c>
      <c r="R247" s="17">
        <v>2.0300210000000001</v>
      </c>
      <c r="S247" s="17">
        <v>1.842562</v>
      </c>
      <c r="T247" s="17">
        <v>885</v>
      </c>
      <c r="U247" s="17">
        <v>869</v>
      </c>
      <c r="V247" s="17">
        <v>491</v>
      </c>
      <c r="W247" s="17">
        <v>744</v>
      </c>
      <c r="X247" s="17">
        <v>662</v>
      </c>
      <c r="Y247" s="17" t="s">
        <v>192</v>
      </c>
      <c r="Z247" s="17">
        <v>268</v>
      </c>
      <c r="AA247" s="17">
        <v>609</v>
      </c>
      <c r="AB247" s="17">
        <v>244</v>
      </c>
      <c r="AC247" s="17" t="s">
        <v>192</v>
      </c>
      <c r="AD247" s="17" t="s">
        <v>192</v>
      </c>
      <c r="AE247" s="17">
        <v>66.584538050000006</v>
      </c>
      <c r="AF247" s="17">
        <v>105.4</v>
      </c>
      <c r="AG247" s="17">
        <v>111.5</v>
      </c>
      <c r="AH247" s="17">
        <v>372.79</v>
      </c>
      <c r="AI247" s="17" t="s">
        <v>192</v>
      </c>
      <c r="AJ247" s="17" t="s">
        <v>192</v>
      </c>
      <c r="AK247" s="17" t="s">
        <v>192</v>
      </c>
      <c r="AL247" s="17">
        <v>169.71</v>
      </c>
      <c r="AM247" s="17">
        <v>175.63</v>
      </c>
      <c r="AN247" s="17" t="s">
        <v>192</v>
      </c>
      <c r="AO247" s="17">
        <v>0.40179999999999999</v>
      </c>
      <c r="AP247" s="17">
        <v>0.34699999999999998</v>
      </c>
      <c r="AQ247" s="17">
        <v>3.0062000000000002</v>
      </c>
      <c r="AR247" s="17">
        <v>0.74736617999999999</v>
      </c>
      <c r="AS247" s="17">
        <v>2.5990000000000002</v>
      </c>
      <c r="AT247" s="17">
        <v>10.141252</v>
      </c>
      <c r="AU247" s="17">
        <v>0.49273256999999998</v>
      </c>
      <c r="AV247" s="17">
        <v>0.43342829199999999</v>
      </c>
      <c r="AW247" s="17">
        <v>0.38100000000000001</v>
      </c>
      <c r="AX247" s="17">
        <v>2286.27</v>
      </c>
      <c r="AY247" s="17">
        <v>245.2</v>
      </c>
      <c r="AZ247" s="17">
        <v>200.1</v>
      </c>
      <c r="BA247" s="17">
        <v>396</v>
      </c>
      <c r="BB247" s="17">
        <v>401.81723331356</v>
      </c>
      <c r="BC247" s="17">
        <v>285.8</v>
      </c>
      <c r="BD247" s="17">
        <v>1.9296</v>
      </c>
      <c r="BE247" s="17" t="s">
        <v>192</v>
      </c>
      <c r="BF247" s="17">
        <v>1.5172000000000001</v>
      </c>
      <c r="BG247" s="17">
        <v>39</v>
      </c>
      <c r="BH247" s="17">
        <v>257</v>
      </c>
      <c r="BI247" s="17">
        <v>197.5</v>
      </c>
      <c r="BJ247" s="17">
        <v>187.5</v>
      </c>
      <c r="BK247" s="17">
        <v>106.5</v>
      </c>
      <c r="BL247" s="17">
        <v>2054.86010742188</v>
      </c>
      <c r="BM247" s="17">
        <v>28.09</v>
      </c>
      <c r="BN247" s="17">
        <v>2601</v>
      </c>
      <c r="BO247" s="17">
        <v>1118</v>
      </c>
      <c r="BP247" s="17">
        <v>17013</v>
      </c>
      <c r="BQ247" s="17">
        <v>6584.8</v>
      </c>
      <c r="BR247" s="17">
        <v>774</v>
      </c>
      <c r="BS247" s="17">
        <v>675.31</v>
      </c>
      <c r="BT247" s="17">
        <v>806.79</v>
      </c>
      <c r="BU247" s="17">
        <v>38.875599999999999</v>
      </c>
    </row>
    <row r="248" spans="1:73" x14ac:dyDescent="0.4">
      <c r="A248" s="18" t="s">
        <v>434</v>
      </c>
      <c r="B248" s="16">
        <f t="shared" si="3"/>
        <v>1980</v>
      </c>
      <c r="C248" s="20">
        <v>37.25</v>
      </c>
      <c r="D248" s="20">
        <v>38.5</v>
      </c>
      <c r="E248" s="20">
        <v>36</v>
      </c>
      <c r="F248" s="20" t="s">
        <v>192</v>
      </c>
      <c r="G248" s="20">
        <v>32.369999999999997</v>
      </c>
      <c r="H248" s="20" t="s">
        <v>192</v>
      </c>
      <c r="I248" s="20">
        <v>1.42</v>
      </c>
      <c r="J248" s="20">
        <v>4.22</v>
      </c>
      <c r="K248" s="20">
        <v>5.69622732832</v>
      </c>
      <c r="L248" s="20">
        <v>41.164513451760001</v>
      </c>
      <c r="M248" s="20">
        <v>3.2368000000000001</v>
      </c>
      <c r="N248" s="20">
        <v>3.7101999999999999</v>
      </c>
      <c r="O248" s="20">
        <v>3.5520999999999998</v>
      </c>
      <c r="P248" s="20">
        <v>1.6798999999999999</v>
      </c>
      <c r="Q248" s="20">
        <v>1.174774</v>
      </c>
      <c r="R248" s="20">
        <v>2.031631</v>
      </c>
      <c r="S248" s="20">
        <v>1.8331809999999999</v>
      </c>
      <c r="T248" s="20">
        <v>840</v>
      </c>
      <c r="U248" s="20">
        <v>887</v>
      </c>
      <c r="V248" s="20">
        <v>518.29999999999995</v>
      </c>
      <c r="W248" s="20">
        <v>778</v>
      </c>
      <c r="X248" s="20">
        <v>672</v>
      </c>
      <c r="Y248" s="20" t="s">
        <v>192</v>
      </c>
      <c r="Z248" s="20">
        <v>271</v>
      </c>
      <c r="AA248" s="20">
        <v>610</v>
      </c>
      <c r="AB248" s="20">
        <v>238</v>
      </c>
      <c r="AC248" s="20" t="s">
        <v>192</v>
      </c>
      <c r="AD248" s="20" t="s">
        <v>192</v>
      </c>
      <c r="AE248" s="20">
        <v>66.58</v>
      </c>
      <c r="AF248" s="20">
        <v>113.9</v>
      </c>
      <c r="AG248" s="20">
        <v>118.3</v>
      </c>
      <c r="AH248" s="20">
        <v>376.52</v>
      </c>
      <c r="AI248" s="20" t="s">
        <v>192</v>
      </c>
      <c r="AJ248" s="20" t="s">
        <v>192</v>
      </c>
      <c r="AK248" s="20" t="s">
        <v>192</v>
      </c>
      <c r="AL248" s="20">
        <v>170.49</v>
      </c>
      <c r="AM248" s="20">
        <v>172.7</v>
      </c>
      <c r="AN248" s="20" t="s">
        <v>192</v>
      </c>
      <c r="AO248" s="20">
        <v>0.37219999999999998</v>
      </c>
      <c r="AP248" s="20">
        <v>0.35</v>
      </c>
      <c r="AQ248" s="20">
        <v>2.9662999999999999</v>
      </c>
      <c r="AR248" s="20">
        <v>0.71760380999999995</v>
      </c>
      <c r="AS248" s="20">
        <v>2.6949999999999998</v>
      </c>
      <c r="AT248" s="20">
        <v>10.141252</v>
      </c>
      <c r="AU248" s="20">
        <v>0.48810286800000002</v>
      </c>
      <c r="AV248" s="20">
        <v>0.54432067799999995</v>
      </c>
      <c r="AW248" s="20">
        <v>0.5</v>
      </c>
      <c r="AX248" s="20">
        <v>2300.11</v>
      </c>
      <c r="AY248" s="20">
        <v>249</v>
      </c>
      <c r="AZ248" s="20">
        <v>213.6</v>
      </c>
      <c r="BA248" s="20">
        <v>396</v>
      </c>
      <c r="BB248" s="20">
        <v>416.23615900690999</v>
      </c>
      <c r="BC248" s="20">
        <v>306.89999999999998</v>
      </c>
      <c r="BD248" s="20">
        <v>2.0988000000000002</v>
      </c>
      <c r="BE248" s="20" t="s">
        <v>192</v>
      </c>
      <c r="BF248" s="20">
        <v>1.6603000000000001</v>
      </c>
      <c r="BG248" s="20">
        <v>39</v>
      </c>
      <c r="BH248" s="20">
        <v>257.5</v>
      </c>
      <c r="BI248" s="20">
        <v>195</v>
      </c>
      <c r="BJ248" s="20">
        <v>187.5</v>
      </c>
      <c r="BK248" s="20">
        <v>106.5</v>
      </c>
      <c r="BL248" s="20">
        <v>2131.00854492188</v>
      </c>
      <c r="BM248" s="20">
        <v>28.09</v>
      </c>
      <c r="BN248" s="20">
        <v>2918</v>
      </c>
      <c r="BO248" s="20">
        <v>1168</v>
      </c>
      <c r="BP248" s="20">
        <v>17100.400000000001</v>
      </c>
      <c r="BQ248" s="20">
        <v>6978.9</v>
      </c>
      <c r="BR248" s="20">
        <v>870</v>
      </c>
      <c r="BS248" s="20">
        <v>665.32</v>
      </c>
      <c r="BT248" s="20">
        <v>882.31</v>
      </c>
      <c r="BU248" s="20">
        <v>35.243499999999997</v>
      </c>
    </row>
    <row r="249" spans="1:73" x14ac:dyDescent="0.4">
      <c r="A249" s="16" t="s">
        <v>435</v>
      </c>
      <c r="B249" s="16">
        <f t="shared" si="3"/>
        <v>1980</v>
      </c>
      <c r="C249" s="17">
        <v>37</v>
      </c>
      <c r="D249" s="17">
        <v>38.25</v>
      </c>
      <c r="E249" s="17">
        <v>35.75</v>
      </c>
      <c r="F249" s="17" t="s">
        <v>192</v>
      </c>
      <c r="G249" s="17">
        <v>32.369999999999997</v>
      </c>
      <c r="H249" s="17" t="s">
        <v>192</v>
      </c>
      <c r="I249" s="17">
        <v>1.46</v>
      </c>
      <c r="J249" s="17">
        <v>4.22</v>
      </c>
      <c r="K249" s="17">
        <v>5.69622732832</v>
      </c>
      <c r="L249" s="17">
        <v>41.650248370710003</v>
      </c>
      <c r="M249" s="17">
        <v>3.0910000000000002</v>
      </c>
      <c r="N249" s="17">
        <v>4.1173000000000002</v>
      </c>
      <c r="O249" s="17">
        <v>3.7225000000000001</v>
      </c>
      <c r="P249" s="17">
        <v>1.6375</v>
      </c>
      <c r="Q249" s="17">
        <v>1.141416</v>
      </c>
      <c r="R249" s="17">
        <v>1.9855579999999999</v>
      </c>
      <c r="S249" s="17">
        <v>1.785539</v>
      </c>
      <c r="T249" s="17">
        <v>760</v>
      </c>
      <c r="U249" s="17">
        <v>895</v>
      </c>
      <c r="V249" s="17">
        <v>478</v>
      </c>
      <c r="W249" s="17">
        <v>720</v>
      </c>
      <c r="X249" s="17">
        <v>637</v>
      </c>
      <c r="Y249" s="17" t="s">
        <v>192</v>
      </c>
      <c r="Z249" s="17">
        <v>264</v>
      </c>
      <c r="AA249" s="17">
        <v>580</v>
      </c>
      <c r="AB249" s="17">
        <v>242</v>
      </c>
      <c r="AC249" s="17" t="s">
        <v>192</v>
      </c>
      <c r="AD249" s="17" t="s">
        <v>192</v>
      </c>
      <c r="AE249" s="17">
        <v>69.900000000000006</v>
      </c>
      <c r="AF249" s="17">
        <v>110.4</v>
      </c>
      <c r="AG249" s="17">
        <v>114.6</v>
      </c>
      <c r="AH249" s="17">
        <v>392.72</v>
      </c>
      <c r="AI249" s="17" t="s">
        <v>192</v>
      </c>
      <c r="AJ249" s="17" t="s">
        <v>192</v>
      </c>
      <c r="AK249" s="17" t="s">
        <v>192</v>
      </c>
      <c r="AL249" s="17">
        <v>162.4</v>
      </c>
      <c r="AM249" s="17">
        <v>163.51</v>
      </c>
      <c r="AN249" s="17" t="s">
        <v>192</v>
      </c>
      <c r="AO249" s="17">
        <v>0.42270000000000002</v>
      </c>
      <c r="AP249" s="17">
        <v>0.33800000000000002</v>
      </c>
      <c r="AQ249" s="17">
        <v>2.6015000000000001</v>
      </c>
      <c r="AR249" s="17">
        <v>0.70173054599999996</v>
      </c>
      <c r="AS249" s="17">
        <v>2.629</v>
      </c>
      <c r="AT249" s="17">
        <v>10.141252</v>
      </c>
      <c r="AU249" s="17">
        <v>0.46341112400000001</v>
      </c>
      <c r="AV249" s="17">
        <v>0.46693851600000003</v>
      </c>
      <c r="AW249" s="17">
        <v>0.433</v>
      </c>
      <c r="AX249" s="17">
        <v>2292.46</v>
      </c>
      <c r="AY249" s="17">
        <v>243.4</v>
      </c>
      <c r="AZ249" s="17">
        <v>209.3</v>
      </c>
      <c r="BA249" s="17">
        <v>396</v>
      </c>
      <c r="BB249" s="17">
        <v>411.69018618054997</v>
      </c>
      <c r="BC249" s="17">
        <v>310.10000000000002</v>
      </c>
      <c r="BD249" s="17">
        <v>2.0331000000000001</v>
      </c>
      <c r="BE249" s="17" t="s">
        <v>192</v>
      </c>
      <c r="BF249" s="17">
        <v>1.4628000000000001</v>
      </c>
      <c r="BG249" s="17">
        <v>42</v>
      </c>
      <c r="BH249" s="17">
        <v>260.5</v>
      </c>
      <c r="BI249" s="17">
        <v>200</v>
      </c>
      <c r="BJ249" s="17">
        <v>187.5</v>
      </c>
      <c r="BK249" s="17">
        <v>106.5</v>
      </c>
      <c r="BL249" s="17">
        <v>1978.37890625</v>
      </c>
      <c r="BM249" s="17">
        <v>28.09</v>
      </c>
      <c r="BN249" s="17">
        <v>2306</v>
      </c>
      <c r="BO249" s="17">
        <v>1121</v>
      </c>
      <c r="BP249" s="17">
        <v>17470.3</v>
      </c>
      <c r="BQ249" s="17">
        <v>6733.8</v>
      </c>
      <c r="BR249" s="17">
        <v>743</v>
      </c>
      <c r="BS249" s="17">
        <v>553.58000000000004</v>
      </c>
      <c r="BT249" s="17">
        <v>746.54</v>
      </c>
      <c r="BU249" s="17">
        <v>24.73</v>
      </c>
    </row>
    <row r="250" spans="1:73" x14ac:dyDescent="0.4">
      <c r="A250" s="18" t="s">
        <v>436</v>
      </c>
      <c r="B250" s="16">
        <f t="shared" si="3"/>
        <v>1980</v>
      </c>
      <c r="C250" s="20">
        <v>36.57500076294</v>
      </c>
      <c r="D250" s="20">
        <v>38.15000152588</v>
      </c>
      <c r="E250" s="20">
        <v>35</v>
      </c>
      <c r="F250" s="20" t="s">
        <v>192</v>
      </c>
      <c r="G250" s="20">
        <v>39.54</v>
      </c>
      <c r="H250" s="20" t="s">
        <v>192</v>
      </c>
      <c r="I250" s="20">
        <v>1.51</v>
      </c>
      <c r="J250" s="20">
        <v>4.22</v>
      </c>
      <c r="K250" s="20">
        <v>5.69622732832</v>
      </c>
      <c r="L250" s="20">
        <v>42.257417019389997</v>
      </c>
      <c r="M250" s="20">
        <v>2.9106999999999998</v>
      </c>
      <c r="N250" s="20">
        <v>4.0528000000000004</v>
      </c>
      <c r="O250" s="20">
        <v>3.6463999999999999</v>
      </c>
      <c r="P250" s="20">
        <v>1.6335999999999999</v>
      </c>
      <c r="Q250" s="20">
        <v>1.1296679999999999</v>
      </c>
      <c r="R250" s="20">
        <v>2.0010240000000001</v>
      </c>
      <c r="S250" s="20">
        <v>1.7700720000000001</v>
      </c>
      <c r="T250" s="20">
        <v>660</v>
      </c>
      <c r="U250" s="20">
        <v>900</v>
      </c>
      <c r="V250" s="20">
        <v>470</v>
      </c>
      <c r="W250" s="20">
        <v>708</v>
      </c>
      <c r="X250" s="20">
        <v>611</v>
      </c>
      <c r="Y250" s="20" t="s">
        <v>192</v>
      </c>
      <c r="Z250" s="20">
        <v>252</v>
      </c>
      <c r="AA250" s="20">
        <v>552</v>
      </c>
      <c r="AB250" s="20">
        <v>242</v>
      </c>
      <c r="AC250" s="20" t="s">
        <v>192</v>
      </c>
      <c r="AD250" s="20" t="s">
        <v>192</v>
      </c>
      <c r="AE250" s="20">
        <v>69.900000000000006</v>
      </c>
      <c r="AF250" s="20">
        <v>108.2</v>
      </c>
      <c r="AG250" s="20">
        <v>114.5</v>
      </c>
      <c r="AH250" s="20">
        <v>395.97</v>
      </c>
      <c r="AI250" s="20" t="s">
        <v>192</v>
      </c>
      <c r="AJ250" s="20" t="s">
        <v>192</v>
      </c>
      <c r="AK250" s="20" t="s">
        <v>192</v>
      </c>
      <c r="AL250" s="20">
        <v>155.80000000000001</v>
      </c>
      <c r="AM250" s="20">
        <v>156.53</v>
      </c>
      <c r="AN250" s="20" t="s">
        <v>192</v>
      </c>
      <c r="AO250" s="20">
        <v>0.39560000000000001</v>
      </c>
      <c r="AP250" s="20">
        <v>0.377</v>
      </c>
      <c r="AQ250" s="20">
        <v>2.5245000000000002</v>
      </c>
      <c r="AR250" s="20">
        <v>0.68321173800000001</v>
      </c>
      <c r="AS250" s="20">
        <v>2.9239999999999999</v>
      </c>
      <c r="AT250" s="20">
        <v>10.141252</v>
      </c>
      <c r="AU250" s="20">
        <v>0.45966327000000001</v>
      </c>
      <c r="AV250" s="20">
        <v>0.49978735400000002</v>
      </c>
      <c r="AW250" s="20">
        <v>0.46800000000000003</v>
      </c>
      <c r="AX250" s="20">
        <v>2323.69</v>
      </c>
      <c r="AY250" s="20">
        <v>241.8</v>
      </c>
      <c r="AZ250" s="20">
        <v>206.8</v>
      </c>
      <c r="BA250" s="20">
        <v>396</v>
      </c>
      <c r="BB250" s="20">
        <v>409.02741711325001</v>
      </c>
      <c r="BC250" s="20">
        <v>285.3</v>
      </c>
      <c r="BD250" s="20">
        <v>2.0015999999999998</v>
      </c>
      <c r="BE250" s="20" t="s">
        <v>192</v>
      </c>
      <c r="BF250" s="20">
        <v>1.3349</v>
      </c>
      <c r="BG250" s="20">
        <v>54</v>
      </c>
      <c r="BH250" s="20">
        <v>202.5</v>
      </c>
      <c r="BI250" s="20">
        <v>182.5</v>
      </c>
      <c r="BJ250" s="20">
        <v>196.25</v>
      </c>
      <c r="BK250" s="20">
        <v>106.5</v>
      </c>
      <c r="BL250" s="20">
        <v>1932.45556640625</v>
      </c>
      <c r="BM250" s="20">
        <v>28.09</v>
      </c>
      <c r="BN250" s="20">
        <v>2070</v>
      </c>
      <c r="BO250" s="20">
        <v>969</v>
      </c>
      <c r="BP250" s="20">
        <v>17017.2</v>
      </c>
      <c r="BQ250" s="20">
        <v>6233.3</v>
      </c>
      <c r="BR250" s="20">
        <v>708</v>
      </c>
      <c r="BS250" s="20">
        <v>517.41</v>
      </c>
      <c r="BT250" s="20">
        <v>589.05999999999995</v>
      </c>
      <c r="BU250" s="20">
        <v>14.948700000000001</v>
      </c>
    </row>
    <row r="251" spans="1:73" x14ac:dyDescent="0.4">
      <c r="A251" s="16" t="s">
        <v>437</v>
      </c>
      <c r="B251" s="16">
        <f t="shared" si="3"/>
        <v>1980</v>
      </c>
      <c r="C251" s="17">
        <v>37.04999923706</v>
      </c>
      <c r="D251" s="17">
        <v>38.5</v>
      </c>
      <c r="E251" s="17">
        <v>35.59999847412</v>
      </c>
      <c r="F251" s="17" t="s">
        <v>192</v>
      </c>
      <c r="G251" s="17">
        <v>40.14</v>
      </c>
      <c r="H251" s="17" t="s">
        <v>192</v>
      </c>
      <c r="I251" s="17">
        <v>1.56</v>
      </c>
      <c r="J251" s="17">
        <v>4.22</v>
      </c>
      <c r="K251" s="17">
        <v>5.69622732832</v>
      </c>
      <c r="L251" s="17">
        <v>42.864585668079997</v>
      </c>
      <c r="M251" s="17">
        <v>2.5857999999999999</v>
      </c>
      <c r="N251" s="17">
        <v>4.2314999999999996</v>
      </c>
      <c r="O251" s="17">
        <v>3.8847999999999998</v>
      </c>
      <c r="P251" s="17">
        <v>1.6701999999999999</v>
      </c>
      <c r="Q251" s="17">
        <v>1.1450530000000001</v>
      </c>
      <c r="R251" s="17">
        <v>2.0446810000000002</v>
      </c>
      <c r="S251" s="17">
        <v>1.8207409999999999</v>
      </c>
      <c r="T251" s="17">
        <v>618</v>
      </c>
      <c r="U251" s="17">
        <v>918</v>
      </c>
      <c r="V251" s="17">
        <v>505</v>
      </c>
      <c r="W251" s="17">
        <v>733</v>
      </c>
      <c r="X251" s="17">
        <v>584</v>
      </c>
      <c r="Y251" s="17" t="s">
        <v>192</v>
      </c>
      <c r="Z251" s="17">
        <v>260</v>
      </c>
      <c r="AA251" s="17">
        <v>562</v>
      </c>
      <c r="AB251" s="17">
        <v>224</v>
      </c>
      <c r="AC251" s="17" t="s">
        <v>192</v>
      </c>
      <c r="AD251" s="17" t="s">
        <v>192</v>
      </c>
      <c r="AE251" s="17">
        <v>68.239999999999995</v>
      </c>
      <c r="AF251" s="17">
        <v>110</v>
      </c>
      <c r="AG251" s="17">
        <v>116.5</v>
      </c>
      <c r="AH251" s="17">
        <v>410.4</v>
      </c>
      <c r="AI251" s="17" t="s">
        <v>192</v>
      </c>
      <c r="AJ251" s="17" t="s">
        <v>192</v>
      </c>
      <c r="AK251" s="17" t="s">
        <v>192</v>
      </c>
      <c r="AL251" s="17">
        <v>156.19999999999999</v>
      </c>
      <c r="AM251" s="17">
        <v>161.30000000000001</v>
      </c>
      <c r="AN251" s="17" t="s">
        <v>192</v>
      </c>
      <c r="AO251" s="17">
        <v>0.44419999999999998</v>
      </c>
      <c r="AP251" s="17">
        <v>0.44219999999999998</v>
      </c>
      <c r="AQ251" s="17">
        <v>2.4361000000000002</v>
      </c>
      <c r="AR251" s="17">
        <v>0.67593649200000006</v>
      </c>
      <c r="AS251" s="17">
        <v>3.1349999999999998</v>
      </c>
      <c r="AT251" s="17">
        <v>10.141252</v>
      </c>
      <c r="AU251" s="17">
        <v>0.47862300200000002</v>
      </c>
      <c r="AV251" s="17">
        <v>0.70305331800000004</v>
      </c>
      <c r="AW251" s="17">
        <v>0.68159999999999998</v>
      </c>
      <c r="AX251" s="17">
        <v>2305.8000000000002</v>
      </c>
      <c r="AY251" s="17">
        <v>251.1</v>
      </c>
      <c r="AZ251" s="17">
        <v>216.73</v>
      </c>
      <c r="BA251" s="17">
        <v>396</v>
      </c>
      <c r="BB251" s="17">
        <v>419.51878082343001</v>
      </c>
      <c r="BC251" s="17">
        <v>291.10000000000002</v>
      </c>
      <c r="BD251" s="17">
        <v>1.958</v>
      </c>
      <c r="BE251" s="17" t="s">
        <v>192</v>
      </c>
      <c r="BF251" s="17">
        <v>1.3313999999999999</v>
      </c>
      <c r="BG251" s="17">
        <v>54</v>
      </c>
      <c r="BH251" s="17">
        <v>211</v>
      </c>
      <c r="BI251" s="17">
        <v>171</v>
      </c>
      <c r="BJ251" s="17">
        <v>205</v>
      </c>
      <c r="BK251" s="17">
        <v>106.5</v>
      </c>
      <c r="BL251" s="17">
        <v>1775.8037109375</v>
      </c>
      <c r="BM251" s="17">
        <v>28.09</v>
      </c>
      <c r="BN251" s="17">
        <v>2037</v>
      </c>
      <c r="BO251" s="17">
        <v>772</v>
      </c>
      <c r="BP251" s="17">
        <v>17041.7</v>
      </c>
      <c r="BQ251" s="17">
        <v>6000.8</v>
      </c>
      <c r="BR251" s="17">
        <v>691.5</v>
      </c>
      <c r="BS251" s="17">
        <v>513.79999999999995</v>
      </c>
      <c r="BT251" s="17">
        <v>559.65</v>
      </c>
      <c r="BU251" s="17">
        <v>12.6761</v>
      </c>
    </row>
    <row r="252" spans="1:73" x14ac:dyDescent="0.4">
      <c r="A252" s="18" t="s">
        <v>438</v>
      </c>
      <c r="B252" s="16">
        <f t="shared" si="3"/>
        <v>1980</v>
      </c>
      <c r="C252" s="20">
        <v>37</v>
      </c>
      <c r="D252" s="20">
        <v>38</v>
      </c>
      <c r="E252" s="20">
        <v>36</v>
      </c>
      <c r="F252" s="20" t="s">
        <v>192</v>
      </c>
      <c r="G252" s="20">
        <v>40.74</v>
      </c>
      <c r="H252" s="20" t="s">
        <v>192</v>
      </c>
      <c r="I252" s="20">
        <v>1.57</v>
      </c>
      <c r="J252" s="20">
        <v>4.22</v>
      </c>
      <c r="K252" s="20">
        <v>5.69622732832</v>
      </c>
      <c r="L252" s="20">
        <v>42.986019397809997</v>
      </c>
      <c r="M252" s="20">
        <v>2.4981</v>
      </c>
      <c r="N252" s="20">
        <v>4.0503</v>
      </c>
      <c r="O252" s="20">
        <v>3.7612999999999999</v>
      </c>
      <c r="P252" s="20">
        <v>1.6807000000000001</v>
      </c>
      <c r="Q252" s="20">
        <v>1.142911</v>
      </c>
      <c r="R252" s="20">
        <v>2.0569250000000001</v>
      </c>
      <c r="S252" s="20">
        <v>1.842414</v>
      </c>
      <c r="T252" s="20">
        <v>630</v>
      </c>
      <c r="U252" s="20">
        <v>925</v>
      </c>
      <c r="V252" s="20">
        <v>484</v>
      </c>
      <c r="W252" s="20">
        <v>713</v>
      </c>
      <c r="X252" s="20">
        <v>555</v>
      </c>
      <c r="Y252" s="20" t="s">
        <v>192</v>
      </c>
      <c r="Z252" s="20">
        <v>262</v>
      </c>
      <c r="AA252" s="20">
        <v>570</v>
      </c>
      <c r="AB252" s="20">
        <v>218</v>
      </c>
      <c r="AC252" s="20" t="s">
        <v>192</v>
      </c>
      <c r="AD252" s="20" t="s">
        <v>192</v>
      </c>
      <c r="AE252" s="20">
        <v>64.930000000000007</v>
      </c>
      <c r="AF252" s="20">
        <v>113.6</v>
      </c>
      <c r="AG252" s="20">
        <v>119.4</v>
      </c>
      <c r="AH252" s="20">
        <v>418.94</v>
      </c>
      <c r="AI252" s="20" t="s">
        <v>192</v>
      </c>
      <c r="AJ252" s="20" t="s">
        <v>192</v>
      </c>
      <c r="AK252" s="20" t="s">
        <v>192</v>
      </c>
      <c r="AL252" s="20">
        <v>146.19999999999999</v>
      </c>
      <c r="AM252" s="20">
        <v>157.63</v>
      </c>
      <c r="AN252" s="20" t="s">
        <v>192</v>
      </c>
      <c r="AO252" s="20">
        <v>0.34229999999999999</v>
      </c>
      <c r="AP252" s="20">
        <v>0.48</v>
      </c>
      <c r="AQ252" s="20">
        <v>2.5108000000000001</v>
      </c>
      <c r="AR252" s="20">
        <v>0.68960513599999995</v>
      </c>
      <c r="AS252" s="20">
        <v>2.9820000000000002</v>
      </c>
      <c r="AT252" s="20">
        <v>10.141252</v>
      </c>
      <c r="AU252" s="20">
        <v>0.485677786</v>
      </c>
      <c r="AV252" s="20">
        <v>0.70768302000000005</v>
      </c>
      <c r="AW252" s="20">
        <v>0.67900000000000005</v>
      </c>
      <c r="AX252" s="20">
        <v>2297.7199999999998</v>
      </c>
      <c r="AY252" s="20">
        <v>255.3</v>
      </c>
      <c r="AZ252" s="20">
        <v>218.42</v>
      </c>
      <c r="BA252" s="20">
        <v>396</v>
      </c>
      <c r="BB252" s="20">
        <v>421.28212136410002</v>
      </c>
      <c r="BC252" s="20">
        <v>264.60000000000002</v>
      </c>
      <c r="BD252" s="20">
        <v>1.8909</v>
      </c>
      <c r="BE252" s="20" t="s">
        <v>192</v>
      </c>
      <c r="BF252" s="20">
        <v>1.3640000000000001</v>
      </c>
      <c r="BG252" s="20">
        <v>44</v>
      </c>
      <c r="BH252" s="20">
        <v>212.5</v>
      </c>
      <c r="BI252" s="20">
        <v>170</v>
      </c>
      <c r="BJ252" s="20">
        <v>205</v>
      </c>
      <c r="BK252" s="20">
        <v>106.5</v>
      </c>
      <c r="BL252" s="20">
        <v>1668.96044921875</v>
      </c>
      <c r="BM252" s="20">
        <v>28.09</v>
      </c>
      <c r="BN252" s="20">
        <v>2006</v>
      </c>
      <c r="BO252" s="20">
        <v>739</v>
      </c>
      <c r="BP252" s="20">
        <v>17223.900000000001</v>
      </c>
      <c r="BQ252" s="20">
        <v>6294.9</v>
      </c>
      <c r="BR252" s="20">
        <v>678.1</v>
      </c>
      <c r="BS252" s="20">
        <v>600.72</v>
      </c>
      <c r="BT252" s="20">
        <v>641.84</v>
      </c>
      <c r="BU252" s="20">
        <v>15.7834</v>
      </c>
    </row>
    <row r="253" spans="1:73" x14ac:dyDescent="0.4">
      <c r="A253" s="16" t="s">
        <v>439</v>
      </c>
      <c r="B253" s="16">
        <f t="shared" si="3"/>
        <v>1980</v>
      </c>
      <c r="C253" s="17">
        <v>35.375</v>
      </c>
      <c r="D253" s="17">
        <v>37.40000152588</v>
      </c>
      <c r="E253" s="17">
        <v>33.34999847412</v>
      </c>
      <c r="F253" s="17" t="s">
        <v>192</v>
      </c>
      <c r="G253" s="17">
        <v>40.74</v>
      </c>
      <c r="H253" s="17" t="s">
        <v>192</v>
      </c>
      <c r="I253" s="17">
        <v>1.64</v>
      </c>
      <c r="J253" s="17">
        <v>4.22</v>
      </c>
      <c r="K253" s="17">
        <v>5.69622732832</v>
      </c>
      <c r="L253" s="17">
        <v>43.836055505970002</v>
      </c>
      <c r="M253" s="17">
        <v>2.4647999999999999</v>
      </c>
      <c r="N253" s="17">
        <v>3.5164</v>
      </c>
      <c r="O253" s="17">
        <v>3.2808999999999999</v>
      </c>
      <c r="P253" s="17">
        <v>1.6907000000000001</v>
      </c>
      <c r="Q253" s="17">
        <v>1.139642</v>
      </c>
      <c r="R253" s="17">
        <v>2.0791580000000001</v>
      </c>
      <c r="S253" s="17">
        <v>1.8531530000000001</v>
      </c>
      <c r="T253" s="17">
        <v>648</v>
      </c>
      <c r="U253" s="17">
        <v>880</v>
      </c>
      <c r="V253" s="17">
        <v>479</v>
      </c>
      <c r="W253" s="17">
        <v>860</v>
      </c>
      <c r="X253" s="17">
        <v>545</v>
      </c>
      <c r="Y253" s="17" t="s">
        <v>192</v>
      </c>
      <c r="Z253" s="17">
        <v>303</v>
      </c>
      <c r="AA253" s="17">
        <v>635</v>
      </c>
      <c r="AB253" s="17">
        <v>248</v>
      </c>
      <c r="AC253" s="17" t="s">
        <v>192</v>
      </c>
      <c r="AD253" s="17" t="s">
        <v>192</v>
      </c>
      <c r="AE253" s="17">
        <v>86.53</v>
      </c>
      <c r="AF253" s="17">
        <v>128.9</v>
      </c>
      <c r="AG253" s="17">
        <v>133</v>
      </c>
      <c r="AH253" s="17">
        <v>418.94</v>
      </c>
      <c r="AI253" s="17" t="s">
        <v>192</v>
      </c>
      <c r="AJ253" s="17" t="s">
        <v>192</v>
      </c>
      <c r="AK253" s="17" t="s">
        <v>192</v>
      </c>
      <c r="AL253" s="17">
        <v>160.5</v>
      </c>
      <c r="AM253" s="17">
        <v>168.65</v>
      </c>
      <c r="AN253" s="17" t="s">
        <v>192</v>
      </c>
      <c r="AO253" s="17">
        <v>0.35139999999999999</v>
      </c>
      <c r="AP253" s="17">
        <v>0.41499999999999998</v>
      </c>
      <c r="AQ253" s="17">
        <v>2.7549000000000001</v>
      </c>
      <c r="AR253" s="17">
        <v>0.75706650799999997</v>
      </c>
      <c r="AS253" s="17">
        <v>3.2</v>
      </c>
      <c r="AT253" s="17">
        <v>10.141252</v>
      </c>
      <c r="AU253" s="17">
        <v>0.51698339000000004</v>
      </c>
      <c r="AV253" s="17">
        <v>0.63382824999999998</v>
      </c>
      <c r="AW253" s="17">
        <v>0.60899999999999999</v>
      </c>
      <c r="AX253" s="17">
        <v>2297.52</v>
      </c>
      <c r="AY253" s="17">
        <v>259.89999999999998</v>
      </c>
      <c r="AZ253" s="17">
        <v>195.13</v>
      </c>
      <c r="BA253" s="17">
        <v>396</v>
      </c>
      <c r="BB253" s="17">
        <v>396.39677748016999</v>
      </c>
      <c r="BC253" s="17">
        <v>276.5</v>
      </c>
      <c r="BD253" s="17">
        <v>1.9821</v>
      </c>
      <c r="BE253" s="17" t="s">
        <v>192</v>
      </c>
      <c r="BF253" s="17">
        <v>1.3461000000000001</v>
      </c>
      <c r="BG253" s="17">
        <v>44</v>
      </c>
      <c r="BH253" s="17">
        <v>215</v>
      </c>
      <c r="BI253" s="17">
        <v>173</v>
      </c>
      <c r="BJ253" s="17">
        <v>205</v>
      </c>
      <c r="BK253" s="17">
        <v>106.5</v>
      </c>
      <c r="BL253" s="17">
        <v>1758.07495117188</v>
      </c>
      <c r="BM253" s="17">
        <v>28.09</v>
      </c>
      <c r="BN253" s="17">
        <v>2176</v>
      </c>
      <c r="BO253" s="17">
        <v>811</v>
      </c>
      <c r="BP253" s="17">
        <v>17090.8</v>
      </c>
      <c r="BQ253" s="17">
        <v>6622.2</v>
      </c>
      <c r="BR253" s="17">
        <v>714</v>
      </c>
      <c r="BS253" s="17">
        <v>643.27</v>
      </c>
      <c r="BT253" s="17">
        <v>670.35</v>
      </c>
      <c r="BU253" s="17">
        <v>16.321999999999999</v>
      </c>
    </row>
    <row r="254" spans="1:73" x14ac:dyDescent="0.4">
      <c r="A254" s="18" t="s">
        <v>440</v>
      </c>
      <c r="B254" s="16">
        <f t="shared" si="3"/>
        <v>1980</v>
      </c>
      <c r="C254" s="20">
        <v>32.949998855590003</v>
      </c>
      <c r="D254" s="20">
        <v>33.59999847412</v>
      </c>
      <c r="E254" s="20">
        <v>32.29999923706</v>
      </c>
      <c r="F254" s="20" t="s">
        <v>192</v>
      </c>
      <c r="G254" s="20">
        <v>44.24</v>
      </c>
      <c r="H254" s="20" t="s">
        <v>192</v>
      </c>
      <c r="I254" s="20">
        <v>1.64</v>
      </c>
      <c r="J254" s="20">
        <v>4.22</v>
      </c>
      <c r="K254" s="20">
        <v>5.69622732832</v>
      </c>
      <c r="L254" s="20">
        <v>43.836055505970002</v>
      </c>
      <c r="M254" s="20">
        <v>2.3121999999999998</v>
      </c>
      <c r="N254" s="20">
        <v>3.1000999999999999</v>
      </c>
      <c r="O254" s="20">
        <v>2.9496000000000002</v>
      </c>
      <c r="P254" s="20">
        <v>1.6717</v>
      </c>
      <c r="Q254" s="20">
        <v>1.1088260000000001</v>
      </c>
      <c r="R254" s="20">
        <v>2.074163</v>
      </c>
      <c r="S254" s="20">
        <v>1.8321369999999999</v>
      </c>
      <c r="T254" s="20">
        <v>620</v>
      </c>
      <c r="U254" s="20">
        <v>940</v>
      </c>
      <c r="V254" s="20">
        <v>490</v>
      </c>
      <c r="W254" s="20">
        <v>914</v>
      </c>
      <c r="X254" s="20">
        <v>518</v>
      </c>
      <c r="Y254" s="20" t="s">
        <v>192</v>
      </c>
      <c r="Z254" s="20">
        <v>309</v>
      </c>
      <c r="AA254" s="20">
        <v>636</v>
      </c>
      <c r="AB254" s="20">
        <v>260</v>
      </c>
      <c r="AC254" s="20" t="s">
        <v>192</v>
      </c>
      <c r="AD254" s="20" t="s">
        <v>192</v>
      </c>
      <c r="AE254" s="20">
        <v>81.56</v>
      </c>
      <c r="AF254" s="20">
        <v>143.44999999999999</v>
      </c>
      <c r="AG254" s="20">
        <v>143.02000000000001</v>
      </c>
      <c r="AH254" s="20">
        <v>418.94</v>
      </c>
      <c r="AI254" s="20" t="s">
        <v>192</v>
      </c>
      <c r="AJ254" s="20" t="s">
        <v>192</v>
      </c>
      <c r="AK254" s="20" t="s">
        <v>192</v>
      </c>
      <c r="AL254" s="20">
        <v>165.28</v>
      </c>
      <c r="AM254" s="20">
        <v>171.23</v>
      </c>
      <c r="AN254" s="20" t="s">
        <v>192</v>
      </c>
      <c r="AO254" s="20">
        <v>0.3422</v>
      </c>
      <c r="AP254" s="20">
        <v>0.40429999999999999</v>
      </c>
      <c r="AQ254" s="20">
        <v>2.9213</v>
      </c>
      <c r="AR254" s="20">
        <v>0.80270214200000001</v>
      </c>
      <c r="AS254" s="20">
        <v>3.0720000000000001</v>
      </c>
      <c r="AT254" s="20">
        <v>10.141252</v>
      </c>
      <c r="AU254" s="20">
        <v>0.50706260000000003</v>
      </c>
      <c r="AV254" s="20">
        <v>0.73061106799999997</v>
      </c>
      <c r="AW254" s="20">
        <v>0.70279999999999998</v>
      </c>
      <c r="AX254" s="20">
        <v>2263.02</v>
      </c>
      <c r="AY254" s="20">
        <v>253</v>
      </c>
      <c r="AZ254" s="20">
        <v>188.51</v>
      </c>
      <c r="BA254" s="20">
        <v>396</v>
      </c>
      <c r="BB254" s="20">
        <v>389.07712994392</v>
      </c>
      <c r="BC254" s="20">
        <v>257.5</v>
      </c>
      <c r="BD254" s="20">
        <v>2.1219000000000001</v>
      </c>
      <c r="BE254" s="20" t="s">
        <v>192</v>
      </c>
      <c r="BF254" s="20">
        <v>1.401</v>
      </c>
      <c r="BG254" s="20">
        <v>44</v>
      </c>
      <c r="BH254" s="20">
        <v>215</v>
      </c>
      <c r="BI254" s="20">
        <v>167.5</v>
      </c>
      <c r="BJ254" s="20">
        <v>205</v>
      </c>
      <c r="BK254" s="20">
        <v>106.5</v>
      </c>
      <c r="BL254" s="20">
        <v>1783.62719726563</v>
      </c>
      <c r="BM254" s="20">
        <v>28.09</v>
      </c>
      <c r="BN254" s="20">
        <v>2082.1</v>
      </c>
      <c r="BO254" s="20">
        <v>853</v>
      </c>
      <c r="BP254" s="20">
        <v>17018.400000000001</v>
      </c>
      <c r="BQ254" s="20">
        <v>6584.5</v>
      </c>
      <c r="BR254" s="20">
        <v>769</v>
      </c>
      <c r="BS254" s="20">
        <v>627.15</v>
      </c>
      <c r="BT254" s="20">
        <v>644.24</v>
      </c>
      <c r="BU254" s="20">
        <v>15.941800000000001</v>
      </c>
    </row>
    <row r="255" spans="1:73" x14ac:dyDescent="0.4">
      <c r="A255" s="16" t="s">
        <v>441</v>
      </c>
      <c r="B255" s="16">
        <f t="shared" si="3"/>
        <v>1980</v>
      </c>
      <c r="C255" s="17">
        <v>32.82500076294</v>
      </c>
      <c r="D255" s="17">
        <v>33.40000152588</v>
      </c>
      <c r="E255" s="17">
        <v>32.25</v>
      </c>
      <c r="F255" s="17" t="s">
        <v>192</v>
      </c>
      <c r="G255" s="17">
        <v>44.61</v>
      </c>
      <c r="H255" s="17" t="s">
        <v>192</v>
      </c>
      <c r="I255" s="17">
        <v>1.69</v>
      </c>
      <c r="J255" s="17">
        <v>4.22</v>
      </c>
      <c r="K255" s="17">
        <v>5.69622732832</v>
      </c>
      <c r="L255" s="17">
        <v>44.443224154649997</v>
      </c>
      <c r="M255" s="17">
        <v>2.3860000000000001</v>
      </c>
      <c r="N255" s="17">
        <v>2.8559000000000001</v>
      </c>
      <c r="O255" s="17">
        <v>2.7566999999999999</v>
      </c>
      <c r="P255" s="17">
        <v>1.6686000000000001</v>
      </c>
      <c r="Q255" s="17">
        <v>1.0807150000000001</v>
      </c>
      <c r="R255" s="17">
        <v>2.0852780000000002</v>
      </c>
      <c r="S255" s="17">
        <v>1.8398509999999999</v>
      </c>
      <c r="T255" s="17">
        <v>590</v>
      </c>
      <c r="U255" s="17">
        <v>1200</v>
      </c>
      <c r="V255" s="17">
        <v>501</v>
      </c>
      <c r="W255" s="17">
        <v>928</v>
      </c>
      <c r="X255" s="17">
        <v>509</v>
      </c>
      <c r="Y255" s="17" t="s">
        <v>192</v>
      </c>
      <c r="Z255" s="17">
        <v>335</v>
      </c>
      <c r="AA255" s="17">
        <v>615</v>
      </c>
      <c r="AB255" s="17">
        <v>292</v>
      </c>
      <c r="AC255" s="17" t="s">
        <v>192</v>
      </c>
      <c r="AD255" s="17" t="s">
        <v>192</v>
      </c>
      <c r="AE255" s="17">
        <v>78.239999999999995</v>
      </c>
      <c r="AF255" s="17">
        <v>140.80000000000001</v>
      </c>
      <c r="AG255" s="17">
        <v>141.80000000000001</v>
      </c>
      <c r="AH255" s="17">
        <v>418.94</v>
      </c>
      <c r="AI255" s="17" t="s">
        <v>192</v>
      </c>
      <c r="AJ255" s="17" t="s">
        <v>192</v>
      </c>
      <c r="AK255" s="17" t="s">
        <v>192</v>
      </c>
      <c r="AL255" s="17">
        <v>175.6</v>
      </c>
      <c r="AM255" s="17">
        <v>179.68</v>
      </c>
      <c r="AN255" s="17" t="s">
        <v>192</v>
      </c>
      <c r="AO255" s="17">
        <v>0.35270000000000001</v>
      </c>
      <c r="AP255" s="17">
        <v>0.50549999999999995</v>
      </c>
      <c r="AQ255" s="17">
        <v>2.8473000000000002</v>
      </c>
      <c r="AR255" s="17">
        <v>0.83709421399999995</v>
      </c>
      <c r="AS255" s="17">
        <v>2.9950000000000001</v>
      </c>
      <c r="AT255" s="17">
        <v>10.141252</v>
      </c>
      <c r="AU255" s="17">
        <v>0.50772398600000002</v>
      </c>
      <c r="AV255" s="17">
        <v>0.77227838599999998</v>
      </c>
      <c r="AW255" s="17">
        <v>0.76490000000000002</v>
      </c>
      <c r="AX255" s="17">
        <v>2226.88</v>
      </c>
      <c r="AY255" s="17">
        <v>252.5</v>
      </c>
      <c r="AZ255" s="17">
        <v>213.12</v>
      </c>
      <c r="BA255" s="17">
        <v>396</v>
      </c>
      <c r="BB255" s="17">
        <v>415.73080209665</v>
      </c>
      <c r="BC255" s="17">
        <v>242.5</v>
      </c>
      <c r="BD255" s="17">
        <v>2.1999</v>
      </c>
      <c r="BE255" s="17" t="s">
        <v>192</v>
      </c>
      <c r="BF255" s="17">
        <v>1.4570000000000001</v>
      </c>
      <c r="BG255" s="17">
        <v>44</v>
      </c>
      <c r="BH255" s="17">
        <v>205</v>
      </c>
      <c r="BI255" s="17">
        <v>165</v>
      </c>
      <c r="BJ255" s="17">
        <v>207</v>
      </c>
      <c r="BK255" s="17">
        <v>106.5</v>
      </c>
      <c r="BL255" s="17">
        <v>1655.06567382813</v>
      </c>
      <c r="BM255" s="17">
        <v>28.09</v>
      </c>
      <c r="BN255" s="17">
        <v>2060</v>
      </c>
      <c r="BO255" s="17">
        <v>883</v>
      </c>
      <c r="BP255" s="17">
        <v>17308.3</v>
      </c>
      <c r="BQ255" s="17">
        <v>6655.3</v>
      </c>
      <c r="BR255" s="17">
        <v>796</v>
      </c>
      <c r="BS255" s="17">
        <v>673.63</v>
      </c>
      <c r="BT255" s="17">
        <v>695.88</v>
      </c>
      <c r="BU255" s="17">
        <v>19.886800000000001</v>
      </c>
    </row>
    <row r="256" spans="1:73" x14ac:dyDescent="0.4">
      <c r="A256" s="18" t="s">
        <v>442</v>
      </c>
      <c r="B256" s="16">
        <f t="shared" si="3"/>
        <v>1980</v>
      </c>
      <c r="C256" s="20">
        <v>37.350000381469997</v>
      </c>
      <c r="D256" s="20">
        <v>37.90000152588</v>
      </c>
      <c r="E256" s="20">
        <v>36.79999923706</v>
      </c>
      <c r="F256" s="20" t="s">
        <v>192</v>
      </c>
      <c r="G256" s="20">
        <v>44.61</v>
      </c>
      <c r="H256" s="20" t="s">
        <v>192</v>
      </c>
      <c r="I256" s="20">
        <v>1.71</v>
      </c>
      <c r="J256" s="20">
        <v>4.22</v>
      </c>
      <c r="K256" s="20">
        <v>5.69622732832</v>
      </c>
      <c r="L256" s="20">
        <v>44.68609161413</v>
      </c>
      <c r="M256" s="20">
        <v>2.3050000000000002</v>
      </c>
      <c r="N256" s="20">
        <v>2.8372999999999999</v>
      </c>
      <c r="O256" s="20">
        <v>2.7242000000000002</v>
      </c>
      <c r="P256" s="20">
        <v>1.6563000000000001</v>
      </c>
      <c r="Q256" s="20">
        <v>1.0525409999999999</v>
      </c>
      <c r="R256" s="20">
        <v>2.089467</v>
      </c>
      <c r="S256" s="20">
        <v>1.8268949999999999</v>
      </c>
      <c r="T256" s="20">
        <v>580</v>
      </c>
      <c r="U256" s="20">
        <v>1700</v>
      </c>
      <c r="V256" s="20">
        <v>511.8</v>
      </c>
      <c r="W256" s="20">
        <v>934</v>
      </c>
      <c r="X256" s="20">
        <v>507</v>
      </c>
      <c r="Y256" s="20" t="s">
        <v>192</v>
      </c>
      <c r="Z256" s="20">
        <v>340</v>
      </c>
      <c r="AA256" s="20">
        <v>592</v>
      </c>
      <c r="AB256" s="20">
        <v>310</v>
      </c>
      <c r="AC256" s="20" t="s">
        <v>192</v>
      </c>
      <c r="AD256" s="20" t="s">
        <v>192</v>
      </c>
      <c r="AE256" s="20">
        <v>88.18</v>
      </c>
      <c r="AF256" s="20">
        <v>140.4</v>
      </c>
      <c r="AG256" s="20">
        <v>142.9</v>
      </c>
      <c r="AH256" s="20">
        <v>418.94</v>
      </c>
      <c r="AI256" s="20" t="s">
        <v>192</v>
      </c>
      <c r="AJ256" s="20" t="s">
        <v>192</v>
      </c>
      <c r="AK256" s="20" t="s">
        <v>192</v>
      </c>
      <c r="AL256" s="20">
        <v>187.04</v>
      </c>
      <c r="AM256" s="20">
        <v>188.13</v>
      </c>
      <c r="AN256" s="20" t="s">
        <v>192</v>
      </c>
      <c r="AO256" s="20">
        <v>0.35270000000000001</v>
      </c>
      <c r="AP256" s="20">
        <v>0.505</v>
      </c>
      <c r="AQ256" s="20">
        <v>2.8622999999999998</v>
      </c>
      <c r="AR256" s="20">
        <v>0.84767638999999995</v>
      </c>
      <c r="AS256" s="20">
        <v>2.9159999999999999</v>
      </c>
      <c r="AT256" s="20">
        <v>10.141252</v>
      </c>
      <c r="AU256" s="20">
        <v>0.49714181000000002</v>
      </c>
      <c r="AV256" s="20">
        <v>0.91932654000000003</v>
      </c>
      <c r="AW256" s="20">
        <v>0.89400000000000002</v>
      </c>
      <c r="AX256" s="20">
        <v>2224.33</v>
      </c>
      <c r="AY256" s="20">
        <v>258.89999999999998</v>
      </c>
      <c r="AZ256" s="20">
        <v>159.05000000000001</v>
      </c>
      <c r="BA256" s="20">
        <v>396</v>
      </c>
      <c r="BB256" s="20">
        <v>354.96318685761997</v>
      </c>
      <c r="BC256" s="20">
        <v>241</v>
      </c>
      <c r="BD256" s="20">
        <v>2.1701999999999999</v>
      </c>
      <c r="BE256" s="20" t="s">
        <v>192</v>
      </c>
      <c r="BF256" s="20">
        <v>1.4226000000000001</v>
      </c>
      <c r="BG256" s="20">
        <v>44</v>
      </c>
      <c r="BH256" s="20">
        <v>202.5</v>
      </c>
      <c r="BI256" s="20">
        <v>164.5</v>
      </c>
      <c r="BJ256" s="20">
        <v>207</v>
      </c>
      <c r="BK256" s="20">
        <v>106.5</v>
      </c>
      <c r="BL256" s="20">
        <v>1626.15209960938</v>
      </c>
      <c r="BM256" s="20">
        <v>28.09</v>
      </c>
      <c r="BN256" s="20">
        <v>2040</v>
      </c>
      <c r="BO256" s="20">
        <v>879</v>
      </c>
      <c r="BP256" s="20">
        <v>16692.099999999999</v>
      </c>
      <c r="BQ256" s="20">
        <v>6691.9</v>
      </c>
      <c r="BR256" s="20">
        <v>805</v>
      </c>
      <c r="BS256" s="20">
        <v>661.15</v>
      </c>
      <c r="BT256" s="20">
        <v>675.6</v>
      </c>
      <c r="BU256" s="20">
        <v>20.200399999999998</v>
      </c>
    </row>
    <row r="257" spans="1:73" x14ac:dyDescent="0.4">
      <c r="A257" s="16" t="s">
        <v>443</v>
      </c>
      <c r="B257" s="16">
        <f t="shared" si="3"/>
        <v>1980</v>
      </c>
      <c r="C257" s="17">
        <v>40.29999923706</v>
      </c>
      <c r="D257" s="17">
        <v>40.84999847412</v>
      </c>
      <c r="E257" s="17">
        <v>39.75</v>
      </c>
      <c r="F257" s="17" t="s">
        <v>192</v>
      </c>
      <c r="G257" s="17">
        <v>44.98</v>
      </c>
      <c r="H257" s="17" t="s">
        <v>192</v>
      </c>
      <c r="I257" s="17">
        <v>1.76</v>
      </c>
      <c r="J257" s="17">
        <v>4.22</v>
      </c>
      <c r="K257" s="17">
        <v>5.69622732832</v>
      </c>
      <c r="L257" s="17">
        <v>45.293260262810001</v>
      </c>
      <c r="M257" s="17">
        <v>2.1739999999999999</v>
      </c>
      <c r="N257" s="17">
        <v>2.5985999999999998</v>
      </c>
      <c r="O257" s="17">
        <v>2.5183</v>
      </c>
      <c r="P257" s="17">
        <v>1.6282000000000001</v>
      </c>
      <c r="Q257" s="17">
        <v>1.020829</v>
      </c>
      <c r="R257" s="17">
        <v>2.0736789999999998</v>
      </c>
      <c r="S257" s="17">
        <v>1.7900780000000001</v>
      </c>
      <c r="T257" s="17">
        <v>650</v>
      </c>
      <c r="U257" s="17">
        <v>2400</v>
      </c>
      <c r="V257" s="17">
        <v>568</v>
      </c>
      <c r="W257" s="17">
        <v>1093</v>
      </c>
      <c r="X257" s="17">
        <v>585</v>
      </c>
      <c r="Y257" s="17" t="s">
        <v>192</v>
      </c>
      <c r="Z257" s="17">
        <v>367</v>
      </c>
      <c r="AA257" s="17">
        <v>639</v>
      </c>
      <c r="AB257" s="17">
        <v>336</v>
      </c>
      <c r="AC257" s="17" t="s">
        <v>192</v>
      </c>
      <c r="AD257" s="17" t="s">
        <v>192</v>
      </c>
      <c r="AE257" s="17">
        <v>103.22</v>
      </c>
      <c r="AF257" s="17">
        <v>146.6</v>
      </c>
      <c r="AG257" s="17">
        <v>148.4</v>
      </c>
      <c r="AH257" s="17">
        <v>439.37</v>
      </c>
      <c r="AI257" s="17" t="s">
        <v>192</v>
      </c>
      <c r="AJ257" s="17" t="s">
        <v>192</v>
      </c>
      <c r="AK257" s="17" t="s">
        <v>192</v>
      </c>
      <c r="AL257" s="17">
        <v>193.3</v>
      </c>
      <c r="AM257" s="17">
        <v>195.11</v>
      </c>
      <c r="AN257" s="17" t="s">
        <v>192</v>
      </c>
      <c r="AO257" s="17">
        <v>0.37959999999999999</v>
      </c>
      <c r="AP257" s="17">
        <v>0.3165</v>
      </c>
      <c r="AQ257" s="17">
        <v>2.9377</v>
      </c>
      <c r="AR257" s="17">
        <v>0.81637078600000001</v>
      </c>
      <c r="AS257" s="17">
        <v>2.6949999999999998</v>
      </c>
      <c r="AT257" s="17">
        <v>10.141252</v>
      </c>
      <c r="AU257" s="17">
        <v>0.47928438800000001</v>
      </c>
      <c r="AV257" s="17">
        <v>0.86597473599999997</v>
      </c>
      <c r="AW257" s="17">
        <v>0.83299999999999996</v>
      </c>
      <c r="AX257" s="17">
        <v>2258.46</v>
      </c>
      <c r="AY257" s="17">
        <v>258.39999999999998</v>
      </c>
      <c r="AZ257" s="17">
        <v>161.97</v>
      </c>
      <c r="BA257" s="17">
        <v>396</v>
      </c>
      <c r="BB257" s="17">
        <v>358.4675152794</v>
      </c>
      <c r="BC257" s="17">
        <v>259.60000000000002</v>
      </c>
      <c r="BD257" s="17">
        <v>2.1560999999999999</v>
      </c>
      <c r="BE257" s="17" t="s">
        <v>192</v>
      </c>
      <c r="BF257" s="17">
        <v>1.4157999999999999</v>
      </c>
      <c r="BG257" s="17">
        <v>44</v>
      </c>
      <c r="BH257" s="17">
        <v>214</v>
      </c>
      <c r="BI257" s="17">
        <v>175.5</v>
      </c>
      <c r="BJ257" s="17">
        <v>207</v>
      </c>
      <c r="BK257" s="17">
        <v>106.5</v>
      </c>
      <c r="BL257" s="17">
        <v>1503.91015625</v>
      </c>
      <c r="BM257" s="17">
        <v>28.09</v>
      </c>
      <c r="BN257" s="17">
        <v>2010</v>
      </c>
      <c r="BO257" s="17">
        <v>813</v>
      </c>
      <c r="BP257" s="17">
        <v>15615.5</v>
      </c>
      <c r="BQ257" s="17">
        <v>6452.7</v>
      </c>
      <c r="BR257" s="17">
        <v>802</v>
      </c>
      <c r="BS257" s="17">
        <v>624.77</v>
      </c>
      <c r="BT257" s="17">
        <v>632.6</v>
      </c>
      <c r="BU257" s="17">
        <v>18.5823</v>
      </c>
    </row>
    <row r="258" spans="1:73" x14ac:dyDescent="0.4">
      <c r="A258" s="18" t="s">
        <v>444</v>
      </c>
      <c r="B258" s="16">
        <f t="shared" si="3"/>
        <v>1980</v>
      </c>
      <c r="C258" s="20">
        <v>39.75</v>
      </c>
      <c r="D258" s="20">
        <v>40.15000152588</v>
      </c>
      <c r="E258" s="20">
        <v>39.34999847412</v>
      </c>
      <c r="F258" s="20" t="s">
        <v>192</v>
      </c>
      <c r="G258" s="20">
        <v>44.98</v>
      </c>
      <c r="H258" s="20" t="s">
        <v>192</v>
      </c>
      <c r="I258" s="20">
        <v>1.74</v>
      </c>
      <c r="J258" s="20">
        <v>4.22</v>
      </c>
      <c r="K258" s="20">
        <v>5.69622732832</v>
      </c>
      <c r="L258" s="20">
        <v>45.050392803340003</v>
      </c>
      <c r="M258" s="20">
        <v>2.11</v>
      </c>
      <c r="N258" s="20">
        <v>2.7172000000000001</v>
      </c>
      <c r="O258" s="20">
        <v>2.5505</v>
      </c>
      <c r="P258" s="20">
        <v>1.6079000000000001</v>
      </c>
      <c r="Q258" s="20">
        <v>1.014052</v>
      </c>
      <c r="R258" s="20">
        <v>2.040654</v>
      </c>
      <c r="S258" s="20">
        <v>1.7689010000000001</v>
      </c>
      <c r="T258" s="20">
        <v>605</v>
      </c>
      <c r="U258" s="20">
        <v>2325</v>
      </c>
      <c r="V258" s="20">
        <v>557</v>
      </c>
      <c r="W258" s="20">
        <v>1180</v>
      </c>
      <c r="X258" s="20">
        <v>619.29999999999995</v>
      </c>
      <c r="Y258" s="20" t="s">
        <v>192</v>
      </c>
      <c r="Z258" s="20">
        <v>323.75</v>
      </c>
      <c r="AA258" s="20">
        <v>571.29999999999995</v>
      </c>
      <c r="AB258" s="20">
        <v>295</v>
      </c>
      <c r="AC258" s="20" t="s">
        <v>192</v>
      </c>
      <c r="AD258" s="20" t="s">
        <v>192</v>
      </c>
      <c r="AE258" s="20">
        <v>94.88</v>
      </c>
      <c r="AF258" s="20">
        <v>141.5</v>
      </c>
      <c r="AG258" s="20">
        <v>142.41</v>
      </c>
      <c r="AH258" s="20">
        <v>446.44</v>
      </c>
      <c r="AI258" s="20" t="s">
        <v>192</v>
      </c>
      <c r="AJ258" s="20" t="s">
        <v>192</v>
      </c>
      <c r="AK258" s="20" t="s">
        <v>192</v>
      </c>
      <c r="AL258" s="20">
        <v>177.1</v>
      </c>
      <c r="AM258" s="20">
        <v>182.62</v>
      </c>
      <c r="AN258" s="20" t="s">
        <v>192</v>
      </c>
      <c r="AO258" s="20">
        <v>0.36980000000000002</v>
      </c>
      <c r="AP258" s="20">
        <v>0.3216</v>
      </c>
      <c r="AQ258" s="20">
        <v>2.7507000000000001</v>
      </c>
      <c r="AR258" s="20">
        <v>0.80909553999999995</v>
      </c>
      <c r="AS258" s="20">
        <v>2.7109999999999999</v>
      </c>
      <c r="AT258" s="20">
        <v>10.141252</v>
      </c>
      <c r="AU258" s="20">
        <v>0.46627712999999998</v>
      </c>
      <c r="AV258" s="20">
        <v>0.66777939799999997</v>
      </c>
      <c r="AW258" s="20">
        <v>0.63300000000000001</v>
      </c>
      <c r="AX258" s="20">
        <v>2234.06</v>
      </c>
      <c r="AY258" s="20">
        <v>251.8</v>
      </c>
      <c r="AZ258" s="20">
        <v>163.43</v>
      </c>
      <c r="BA258" s="20">
        <v>396</v>
      </c>
      <c r="BB258" s="20">
        <v>360.20877859705001</v>
      </c>
      <c r="BC258" s="20">
        <v>264.5</v>
      </c>
      <c r="BD258" s="20">
        <v>2.1999</v>
      </c>
      <c r="BE258" s="20" t="s">
        <v>192</v>
      </c>
      <c r="BF258" s="20">
        <v>1.3814</v>
      </c>
      <c r="BG258" s="20">
        <v>44</v>
      </c>
      <c r="BH258" s="20">
        <v>214</v>
      </c>
      <c r="BI258" s="20">
        <v>201.5</v>
      </c>
      <c r="BJ258" s="20">
        <v>207</v>
      </c>
      <c r="BK258" s="20">
        <v>106.5</v>
      </c>
      <c r="BL258" s="20">
        <v>1430.65673828125</v>
      </c>
      <c r="BM258" s="20">
        <v>28.09</v>
      </c>
      <c r="BN258" s="20">
        <v>1879</v>
      </c>
      <c r="BO258" s="20">
        <v>743</v>
      </c>
      <c r="BP258" s="20">
        <v>14707</v>
      </c>
      <c r="BQ258" s="20">
        <v>6391</v>
      </c>
      <c r="BR258" s="20">
        <v>784</v>
      </c>
      <c r="BS258" s="20">
        <v>538.26</v>
      </c>
      <c r="BT258" s="20">
        <v>604.34</v>
      </c>
      <c r="BU258" s="20">
        <v>16.4618</v>
      </c>
    </row>
    <row r="259" spans="1:73" x14ac:dyDescent="0.4">
      <c r="A259" s="16" t="s">
        <v>445</v>
      </c>
      <c r="B259" s="16">
        <f t="shared" si="3"/>
        <v>1981</v>
      </c>
      <c r="C259" s="17">
        <v>39.774999618530003</v>
      </c>
      <c r="D259" s="17">
        <v>40.29999923706</v>
      </c>
      <c r="E259" s="17">
        <v>39.25</v>
      </c>
      <c r="F259" s="17" t="s">
        <v>192</v>
      </c>
      <c r="G259" s="17">
        <v>44.98</v>
      </c>
      <c r="H259" s="17" t="s">
        <v>192</v>
      </c>
      <c r="I259" s="17">
        <v>1.77</v>
      </c>
      <c r="J259" s="17">
        <v>4.5999999999999996</v>
      </c>
      <c r="K259" s="17">
        <v>6.0303414353400004</v>
      </c>
      <c r="L259" s="17">
        <v>47.447563833190003</v>
      </c>
      <c r="M259" s="17">
        <v>2.093</v>
      </c>
      <c r="N259" s="17">
        <v>2.8894000000000002</v>
      </c>
      <c r="O259" s="17">
        <v>2.6282999999999999</v>
      </c>
      <c r="P259" s="17">
        <v>1.6580999999999999</v>
      </c>
      <c r="Q259" s="17">
        <v>1.0880449999999999</v>
      </c>
      <c r="R259" s="17">
        <v>1.971751</v>
      </c>
      <c r="S259" s="17">
        <v>1.914596</v>
      </c>
      <c r="T259" s="17">
        <v>613</v>
      </c>
      <c r="U259" s="17">
        <v>2000</v>
      </c>
      <c r="V259" s="17">
        <v>541</v>
      </c>
      <c r="W259" s="17">
        <v>1110</v>
      </c>
      <c r="X259" s="17">
        <v>625</v>
      </c>
      <c r="Y259" s="17" t="s">
        <v>192</v>
      </c>
      <c r="Z259" s="17">
        <v>323</v>
      </c>
      <c r="AA259" s="17">
        <v>545</v>
      </c>
      <c r="AB259" s="17">
        <v>287</v>
      </c>
      <c r="AC259" s="17" t="s">
        <v>192</v>
      </c>
      <c r="AD259" s="17" t="s">
        <v>192</v>
      </c>
      <c r="AE259" s="17">
        <v>92.52</v>
      </c>
      <c r="AF259" s="17">
        <v>148.81</v>
      </c>
      <c r="AG259" s="17">
        <v>146.66</v>
      </c>
      <c r="AH259" s="17">
        <v>446.44</v>
      </c>
      <c r="AI259" s="17" t="s">
        <v>192</v>
      </c>
      <c r="AJ259" s="17" t="s">
        <v>192</v>
      </c>
      <c r="AK259" s="17" t="s">
        <v>192</v>
      </c>
      <c r="AL259" s="17">
        <v>177.5</v>
      </c>
      <c r="AM259" s="17">
        <v>189.6</v>
      </c>
      <c r="AN259" s="17" t="s">
        <v>192</v>
      </c>
      <c r="AO259" s="17">
        <v>0.38800000000000001</v>
      </c>
      <c r="AP259" s="17">
        <v>0.3488</v>
      </c>
      <c r="AQ259" s="17">
        <v>2.6837</v>
      </c>
      <c r="AR259" s="17">
        <v>0.79145858000000002</v>
      </c>
      <c r="AS259" s="17">
        <v>2.9180000000000001</v>
      </c>
      <c r="AT259" s="17">
        <v>10.1632982</v>
      </c>
      <c r="AU259" s="17">
        <v>0.46164742800000003</v>
      </c>
      <c r="AV259" s="17">
        <v>0.65190613399999997</v>
      </c>
      <c r="AW259" s="17">
        <v>0.61599999999999999</v>
      </c>
      <c r="AX259" s="17">
        <v>2271.12</v>
      </c>
      <c r="AY259" s="17">
        <v>247.98</v>
      </c>
      <c r="AZ259" s="17">
        <v>166.34</v>
      </c>
      <c r="BA259" s="17" t="s">
        <v>192</v>
      </c>
      <c r="BB259" s="17">
        <v>363.65816889176</v>
      </c>
      <c r="BC259" s="17">
        <v>258.89999999999998</v>
      </c>
      <c r="BD259" s="17">
        <v>2.1779999999999999</v>
      </c>
      <c r="BE259" s="17" t="s">
        <v>192</v>
      </c>
      <c r="BF259" s="17">
        <v>1.3708</v>
      </c>
      <c r="BG259" s="17">
        <v>44</v>
      </c>
      <c r="BH259" s="17">
        <v>227.5</v>
      </c>
      <c r="BI259" s="17">
        <v>202.5</v>
      </c>
      <c r="BJ259" s="17">
        <v>207</v>
      </c>
      <c r="BK259" s="17">
        <v>115</v>
      </c>
      <c r="BL259" s="17">
        <v>1430.82958984375</v>
      </c>
      <c r="BM259" s="17">
        <v>28.09</v>
      </c>
      <c r="BN259" s="17">
        <v>1869.1</v>
      </c>
      <c r="BO259" s="17">
        <v>705.3</v>
      </c>
      <c r="BP259" s="17">
        <v>14332.7</v>
      </c>
      <c r="BQ259" s="17">
        <v>6403.8</v>
      </c>
      <c r="BR259" s="17">
        <v>777.4</v>
      </c>
      <c r="BS259" s="17">
        <v>557.39</v>
      </c>
      <c r="BT259" s="17">
        <v>536.01</v>
      </c>
      <c r="BU259" s="17">
        <v>14.788500000000001</v>
      </c>
    </row>
    <row r="260" spans="1:73" x14ac:dyDescent="0.4">
      <c r="A260" s="18" t="s">
        <v>446</v>
      </c>
      <c r="B260" s="16">
        <f t="shared" si="3"/>
        <v>1981</v>
      </c>
      <c r="C260" s="20">
        <v>37.899999618530003</v>
      </c>
      <c r="D260" s="20">
        <v>38.70000076294</v>
      </c>
      <c r="E260" s="20">
        <v>37.09999847412</v>
      </c>
      <c r="F260" s="20" t="s">
        <v>192</v>
      </c>
      <c r="G260" s="20">
        <v>44.98</v>
      </c>
      <c r="H260" s="20" t="s">
        <v>192</v>
      </c>
      <c r="I260" s="20">
        <v>1.81</v>
      </c>
      <c r="J260" s="20">
        <v>4.5999999999999996</v>
      </c>
      <c r="K260" s="20">
        <v>6.0303414353400004</v>
      </c>
      <c r="L260" s="20">
        <v>47.933298752139997</v>
      </c>
      <c r="M260" s="20">
        <v>2.0409999999999999</v>
      </c>
      <c r="N260" s="20">
        <v>2.8517000000000001</v>
      </c>
      <c r="O260" s="20">
        <v>2.4885999999999999</v>
      </c>
      <c r="P260" s="20">
        <v>1.6373</v>
      </c>
      <c r="Q260" s="20">
        <v>1.2260200000000001</v>
      </c>
      <c r="R260" s="20">
        <v>1.913808</v>
      </c>
      <c r="S260" s="20">
        <v>1.7720229999999999</v>
      </c>
      <c r="T260" s="20">
        <v>603</v>
      </c>
      <c r="U260" s="20">
        <v>1500</v>
      </c>
      <c r="V260" s="20">
        <v>518</v>
      </c>
      <c r="W260" s="20">
        <v>1100</v>
      </c>
      <c r="X260" s="20">
        <v>640</v>
      </c>
      <c r="Y260" s="20" t="s">
        <v>192</v>
      </c>
      <c r="Z260" s="20">
        <v>306</v>
      </c>
      <c r="AA260" s="20">
        <v>516</v>
      </c>
      <c r="AB260" s="20">
        <v>270</v>
      </c>
      <c r="AC260" s="20" t="s">
        <v>192</v>
      </c>
      <c r="AD260" s="20" t="s">
        <v>192</v>
      </c>
      <c r="AE260" s="20">
        <v>94.17</v>
      </c>
      <c r="AF260" s="20">
        <v>143.30000000000001</v>
      </c>
      <c r="AG260" s="20">
        <v>142.66999999999999</v>
      </c>
      <c r="AH260" s="20">
        <v>456.26</v>
      </c>
      <c r="AI260" s="20" t="s">
        <v>192</v>
      </c>
      <c r="AJ260" s="20" t="s">
        <v>192</v>
      </c>
      <c r="AK260" s="20" t="s">
        <v>192</v>
      </c>
      <c r="AL260" s="20">
        <v>176.4</v>
      </c>
      <c r="AM260" s="20">
        <v>181.51</v>
      </c>
      <c r="AN260" s="20" t="s">
        <v>192</v>
      </c>
      <c r="AO260" s="20">
        <v>0.43519999999999998</v>
      </c>
      <c r="AP260" s="20">
        <v>0.32519999999999999</v>
      </c>
      <c r="AQ260" s="20">
        <v>2.5739000000000001</v>
      </c>
      <c r="AR260" s="20">
        <v>0.80909553999999995</v>
      </c>
      <c r="AS260" s="20">
        <v>2.97</v>
      </c>
      <c r="AT260" s="20">
        <v>10.1632982</v>
      </c>
      <c r="AU260" s="20">
        <v>0.43298736799999998</v>
      </c>
      <c r="AV260" s="20">
        <v>0.57474443399999997</v>
      </c>
      <c r="AW260" s="20">
        <v>0.53200000000000003</v>
      </c>
      <c r="AX260" s="20">
        <v>2288.69</v>
      </c>
      <c r="AY260" s="20">
        <v>231.48</v>
      </c>
      <c r="AZ260" s="20">
        <v>163.11000000000001</v>
      </c>
      <c r="BA260" s="20" t="s">
        <v>192</v>
      </c>
      <c r="BB260" s="20">
        <v>359.82774613642999</v>
      </c>
      <c r="BC260" s="20">
        <v>259.39999999999998</v>
      </c>
      <c r="BD260" s="20">
        <v>2.1246</v>
      </c>
      <c r="BE260" s="20" t="s">
        <v>192</v>
      </c>
      <c r="BF260" s="20">
        <v>1.3186</v>
      </c>
      <c r="BG260" s="20">
        <v>44</v>
      </c>
      <c r="BH260" s="20">
        <v>226</v>
      </c>
      <c r="BI260" s="20">
        <v>204.5</v>
      </c>
      <c r="BJ260" s="20">
        <v>242.5</v>
      </c>
      <c r="BK260" s="20">
        <v>115</v>
      </c>
      <c r="BL260" s="20">
        <v>1452.38110351563</v>
      </c>
      <c r="BM260" s="20">
        <v>28.09</v>
      </c>
      <c r="BN260" s="20">
        <v>1801</v>
      </c>
      <c r="BO260" s="20">
        <v>689.3</v>
      </c>
      <c r="BP260" s="20">
        <v>13633.4</v>
      </c>
      <c r="BQ260" s="20">
        <v>6370.7</v>
      </c>
      <c r="BR260" s="20">
        <v>731</v>
      </c>
      <c r="BS260" s="20">
        <v>499.76</v>
      </c>
      <c r="BT260" s="20">
        <v>479.69</v>
      </c>
      <c r="BU260" s="20">
        <v>13.0646</v>
      </c>
    </row>
    <row r="261" spans="1:73" x14ac:dyDescent="0.4">
      <c r="A261" s="16" t="s">
        <v>447</v>
      </c>
      <c r="B261" s="16">
        <f t="shared" si="3"/>
        <v>1981</v>
      </c>
      <c r="C261" s="17">
        <v>37.59999847412</v>
      </c>
      <c r="D261" s="17">
        <v>38.34999847412</v>
      </c>
      <c r="E261" s="17">
        <v>36.84999847412</v>
      </c>
      <c r="F261" s="17" t="s">
        <v>192</v>
      </c>
      <c r="G261" s="17">
        <v>44.98</v>
      </c>
      <c r="H261" s="17" t="s">
        <v>192</v>
      </c>
      <c r="I261" s="17">
        <v>1.86</v>
      </c>
      <c r="J261" s="17">
        <v>4.5999999999999996</v>
      </c>
      <c r="K261" s="17">
        <v>6.0303414353400004</v>
      </c>
      <c r="L261" s="17">
        <v>48.540467400819999</v>
      </c>
      <c r="M261" s="17">
        <v>2.1160000000000001</v>
      </c>
      <c r="N261" s="17">
        <v>2.8574000000000002</v>
      </c>
      <c r="O261" s="17">
        <v>2.4723000000000002</v>
      </c>
      <c r="P261" s="17">
        <v>1.6049</v>
      </c>
      <c r="Q261" s="17">
        <v>1.224591</v>
      </c>
      <c r="R261" s="17">
        <v>1.907233</v>
      </c>
      <c r="S261" s="17">
        <v>1.682747</v>
      </c>
      <c r="T261" s="17">
        <v>574</v>
      </c>
      <c r="U261" s="17">
        <v>1400</v>
      </c>
      <c r="V261" s="17">
        <v>507</v>
      </c>
      <c r="W261" s="17">
        <v>1115</v>
      </c>
      <c r="X261" s="17">
        <v>620</v>
      </c>
      <c r="Y261" s="17" t="s">
        <v>192</v>
      </c>
      <c r="Z261" s="17">
        <v>305</v>
      </c>
      <c r="AA261" s="17">
        <v>535</v>
      </c>
      <c r="AB261" s="17">
        <v>265</v>
      </c>
      <c r="AC261" s="17" t="s">
        <v>192</v>
      </c>
      <c r="AD261" s="17" t="s">
        <v>192</v>
      </c>
      <c r="AE261" s="17">
        <v>89.2</v>
      </c>
      <c r="AF261" s="17">
        <v>142.13</v>
      </c>
      <c r="AG261" s="17">
        <v>141.04</v>
      </c>
      <c r="AH261" s="17">
        <v>480.56</v>
      </c>
      <c r="AI261" s="17" t="s">
        <v>192</v>
      </c>
      <c r="AJ261" s="17" t="s">
        <v>192</v>
      </c>
      <c r="AK261" s="17" t="s">
        <v>192</v>
      </c>
      <c r="AL261" s="17">
        <v>167.92</v>
      </c>
      <c r="AM261" s="17">
        <v>175.27</v>
      </c>
      <c r="AN261" s="17" t="s">
        <v>192</v>
      </c>
      <c r="AO261" s="17">
        <v>0.45910000000000001</v>
      </c>
      <c r="AP261" s="17">
        <v>0.38650000000000001</v>
      </c>
      <c r="AQ261" s="17">
        <v>2.4977999999999998</v>
      </c>
      <c r="AR261" s="17">
        <v>0.79388366200000005</v>
      </c>
      <c r="AS261" s="17">
        <v>2.7250000000000001</v>
      </c>
      <c r="AT261" s="17">
        <v>10.1632982</v>
      </c>
      <c r="AU261" s="17">
        <v>0.43276690600000001</v>
      </c>
      <c r="AV261" s="17">
        <v>0.52492002199999999</v>
      </c>
      <c r="AW261" s="17">
        <v>0.49659999999999999</v>
      </c>
      <c r="AX261" s="17">
        <v>2286.29</v>
      </c>
      <c r="AY261" s="17">
        <v>231.39</v>
      </c>
      <c r="AZ261" s="17">
        <v>160.77000000000001</v>
      </c>
      <c r="BA261" s="17" t="s">
        <v>192</v>
      </c>
      <c r="BB261" s="17">
        <v>357.03092699114001</v>
      </c>
      <c r="BC261" s="17">
        <v>244.3</v>
      </c>
      <c r="BD261" s="17">
        <v>2.0384000000000002</v>
      </c>
      <c r="BE261" s="17" t="s">
        <v>192</v>
      </c>
      <c r="BF261" s="17">
        <v>1.2627999999999999</v>
      </c>
      <c r="BG261" s="17">
        <v>44</v>
      </c>
      <c r="BH261" s="17">
        <v>207.5</v>
      </c>
      <c r="BI261" s="17">
        <v>187.5</v>
      </c>
      <c r="BJ261" s="17">
        <v>242.5</v>
      </c>
      <c r="BK261" s="17">
        <v>115</v>
      </c>
      <c r="BL261" s="17">
        <v>1442.95190429688</v>
      </c>
      <c r="BM261" s="17">
        <v>28.09</v>
      </c>
      <c r="BN261" s="17">
        <v>1818</v>
      </c>
      <c r="BO261" s="17">
        <v>729.7</v>
      </c>
      <c r="BP261" s="17">
        <v>13633</v>
      </c>
      <c r="BQ261" s="17">
        <v>6292.4</v>
      </c>
      <c r="BR261" s="17">
        <v>751</v>
      </c>
      <c r="BS261" s="17">
        <v>499.11</v>
      </c>
      <c r="BT261" s="17">
        <v>490.88</v>
      </c>
      <c r="BU261" s="17">
        <v>12.3407</v>
      </c>
    </row>
    <row r="262" spans="1:73" x14ac:dyDescent="0.4">
      <c r="A262" s="18" t="s">
        <v>448</v>
      </c>
      <c r="B262" s="16">
        <f t="shared" si="3"/>
        <v>1981</v>
      </c>
      <c r="C262" s="20">
        <v>36.369998931879998</v>
      </c>
      <c r="D262" s="20">
        <v>37.18999862671</v>
      </c>
      <c r="E262" s="20">
        <v>35.54999923706</v>
      </c>
      <c r="F262" s="20" t="s">
        <v>192</v>
      </c>
      <c r="G262" s="20">
        <v>56.5</v>
      </c>
      <c r="H262" s="20" t="s">
        <v>192</v>
      </c>
      <c r="I262" s="20">
        <v>1.93</v>
      </c>
      <c r="J262" s="20">
        <v>4.5999999999999996</v>
      </c>
      <c r="K262" s="20">
        <v>6.0303414353400004</v>
      </c>
      <c r="L262" s="20">
        <v>49.390503508979997</v>
      </c>
      <c r="M262" s="20">
        <v>2.11</v>
      </c>
      <c r="N262" s="20">
        <v>2.8887</v>
      </c>
      <c r="O262" s="20">
        <v>2.4506999999999999</v>
      </c>
      <c r="P262" s="20">
        <v>1.5747</v>
      </c>
      <c r="Q262" s="20">
        <v>1.0858589999999999</v>
      </c>
      <c r="R262" s="20">
        <v>1.897991</v>
      </c>
      <c r="S262" s="20">
        <v>1.740367</v>
      </c>
      <c r="T262" s="20">
        <v>552</v>
      </c>
      <c r="U262" s="20">
        <v>1410</v>
      </c>
      <c r="V262" s="20">
        <v>501</v>
      </c>
      <c r="W262" s="20">
        <v>1105</v>
      </c>
      <c r="X262" s="20">
        <v>588</v>
      </c>
      <c r="Y262" s="20" t="s">
        <v>192</v>
      </c>
      <c r="Z262" s="20">
        <v>316</v>
      </c>
      <c r="AA262" s="20">
        <v>531.20000000000005</v>
      </c>
      <c r="AB262" s="20">
        <v>273</v>
      </c>
      <c r="AC262" s="20" t="s">
        <v>192</v>
      </c>
      <c r="AD262" s="20" t="s">
        <v>192</v>
      </c>
      <c r="AE262" s="20">
        <v>82.58</v>
      </c>
      <c r="AF262" s="20">
        <v>145.5</v>
      </c>
      <c r="AG262" s="20">
        <v>140.6</v>
      </c>
      <c r="AH262" s="20">
        <v>490.63</v>
      </c>
      <c r="AI262" s="20" t="s">
        <v>192</v>
      </c>
      <c r="AJ262" s="20" t="s">
        <v>192</v>
      </c>
      <c r="AK262" s="20" t="s">
        <v>192</v>
      </c>
      <c r="AL262" s="20">
        <v>172.07</v>
      </c>
      <c r="AM262" s="20">
        <v>180.41</v>
      </c>
      <c r="AN262" s="20" t="s">
        <v>192</v>
      </c>
      <c r="AO262" s="20">
        <v>0.42509999999999998</v>
      </c>
      <c r="AP262" s="20">
        <v>0.40300000000000002</v>
      </c>
      <c r="AQ262" s="20">
        <v>2.5308999999999999</v>
      </c>
      <c r="AR262" s="20">
        <v>0.77470346800000001</v>
      </c>
      <c r="AS262" s="20">
        <v>2.9740000000000002</v>
      </c>
      <c r="AT262" s="20">
        <v>10.1632982</v>
      </c>
      <c r="AU262" s="20">
        <v>0.42152334400000002</v>
      </c>
      <c r="AV262" s="20">
        <v>0.43893984200000002</v>
      </c>
      <c r="AW262" s="20">
        <v>0.3931</v>
      </c>
      <c r="AX262" s="20">
        <v>2292.4499999999998</v>
      </c>
      <c r="AY262" s="20">
        <v>225.25</v>
      </c>
      <c r="AZ262" s="20">
        <v>156.28</v>
      </c>
      <c r="BA262" s="20" t="s">
        <v>192</v>
      </c>
      <c r="BB262" s="20">
        <v>351.61141711912001</v>
      </c>
      <c r="BC262" s="20">
        <v>259.39999999999998</v>
      </c>
      <c r="BD262" s="20">
        <v>1.9766999999999999</v>
      </c>
      <c r="BE262" s="20" t="s">
        <v>192</v>
      </c>
      <c r="BF262" s="20">
        <v>1.149</v>
      </c>
      <c r="BG262" s="20">
        <v>47.5</v>
      </c>
      <c r="BH262" s="20">
        <v>193</v>
      </c>
      <c r="BI262" s="20">
        <v>177.5</v>
      </c>
      <c r="BJ262" s="20">
        <v>135</v>
      </c>
      <c r="BK262" s="20">
        <v>70</v>
      </c>
      <c r="BL262" s="20">
        <v>1369.23461914063</v>
      </c>
      <c r="BM262" s="20">
        <v>28.09</v>
      </c>
      <c r="BN262" s="20">
        <v>1821</v>
      </c>
      <c r="BO262" s="20">
        <v>758.7</v>
      </c>
      <c r="BP262" s="20">
        <v>13365</v>
      </c>
      <c r="BQ262" s="20">
        <v>6307</v>
      </c>
      <c r="BR262" s="20">
        <v>824</v>
      </c>
      <c r="BS262" s="20">
        <v>495.8</v>
      </c>
      <c r="BT262" s="20">
        <v>481.17</v>
      </c>
      <c r="BU262" s="20">
        <v>11.473599999999999</v>
      </c>
    </row>
    <row r="263" spans="1:73" x14ac:dyDescent="0.4">
      <c r="A263" s="16" t="s">
        <v>449</v>
      </c>
      <c r="B263" s="16">
        <f t="shared" si="3"/>
        <v>1981</v>
      </c>
      <c r="C263" s="17">
        <v>34.284999847409999</v>
      </c>
      <c r="D263" s="17">
        <v>35.18999862671</v>
      </c>
      <c r="E263" s="17">
        <v>33.380001068120002</v>
      </c>
      <c r="F263" s="17" t="s">
        <v>192</v>
      </c>
      <c r="G263" s="17">
        <v>56.5</v>
      </c>
      <c r="H263" s="17" t="s">
        <v>192</v>
      </c>
      <c r="I263" s="17">
        <v>1.95</v>
      </c>
      <c r="J263" s="17">
        <v>4.5999999999999996</v>
      </c>
      <c r="K263" s="17">
        <v>6.0303414353400004</v>
      </c>
      <c r="L263" s="17">
        <v>49.633370968450002</v>
      </c>
      <c r="M263" s="17">
        <v>1.9330000000000001</v>
      </c>
      <c r="N263" s="17">
        <v>2.8329</v>
      </c>
      <c r="O263" s="17">
        <v>2.3477000000000001</v>
      </c>
      <c r="P263" s="17">
        <v>1.5152000000000001</v>
      </c>
      <c r="Q263" s="17">
        <v>0.98641279999999998</v>
      </c>
      <c r="R263" s="17">
        <v>1.8662030000000001</v>
      </c>
      <c r="S263" s="17">
        <v>1.69309</v>
      </c>
      <c r="T263" s="17">
        <v>563</v>
      </c>
      <c r="U263" s="17">
        <v>1408</v>
      </c>
      <c r="V263" s="17">
        <v>504</v>
      </c>
      <c r="W263" s="17">
        <v>1185</v>
      </c>
      <c r="X263" s="17">
        <v>599</v>
      </c>
      <c r="Y263" s="17" t="s">
        <v>192</v>
      </c>
      <c r="Z263" s="17">
        <v>306</v>
      </c>
      <c r="AA263" s="17">
        <v>511</v>
      </c>
      <c r="AB263" s="17">
        <v>267</v>
      </c>
      <c r="AC263" s="17" t="s">
        <v>192</v>
      </c>
      <c r="AD263" s="17" t="s">
        <v>192</v>
      </c>
      <c r="AE263" s="17">
        <v>82.58</v>
      </c>
      <c r="AF263" s="17">
        <v>141.30000000000001</v>
      </c>
      <c r="AG263" s="17">
        <v>139.80000000000001</v>
      </c>
      <c r="AH263" s="17">
        <v>494.36</v>
      </c>
      <c r="AI263" s="17" t="s">
        <v>192</v>
      </c>
      <c r="AJ263" s="17" t="s">
        <v>192</v>
      </c>
      <c r="AK263" s="17" t="s">
        <v>192</v>
      </c>
      <c r="AL263" s="17">
        <v>142.93</v>
      </c>
      <c r="AM263" s="17">
        <v>171.59</v>
      </c>
      <c r="AN263" s="17" t="s">
        <v>192</v>
      </c>
      <c r="AO263" s="17">
        <v>0.45</v>
      </c>
      <c r="AP263" s="17">
        <v>0.373</v>
      </c>
      <c r="AQ263" s="17">
        <v>2.4901</v>
      </c>
      <c r="AR263" s="17">
        <v>0.74405924999999995</v>
      </c>
      <c r="AS263" s="17">
        <v>3.22</v>
      </c>
      <c r="AT263" s="17">
        <v>10.1632982</v>
      </c>
      <c r="AU263" s="17">
        <v>0.39727252400000002</v>
      </c>
      <c r="AV263" s="17">
        <v>0.38426526599999999</v>
      </c>
      <c r="AW263" s="17">
        <v>0.33050000000000002</v>
      </c>
      <c r="AX263" s="17">
        <v>2296.2399999999998</v>
      </c>
      <c r="AY263" s="17">
        <v>209.45</v>
      </c>
      <c r="AZ263" s="17">
        <v>158.55000000000001</v>
      </c>
      <c r="BA263" s="17" t="s">
        <v>192</v>
      </c>
      <c r="BB263" s="17">
        <v>354.36017231398</v>
      </c>
      <c r="BC263" s="17">
        <v>256.5</v>
      </c>
      <c r="BD263" s="17">
        <v>1.9481999999999999</v>
      </c>
      <c r="BE263" s="17" t="s">
        <v>192</v>
      </c>
      <c r="BF263" s="17">
        <v>1.1649</v>
      </c>
      <c r="BG263" s="17">
        <v>51</v>
      </c>
      <c r="BH263" s="17">
        <v>195.5</v>
      </c>
      <c r="BI263" s="17">
        <v>161</v>
      </c>
      <c r="BJ263" s="17">
        <v>215</v>
      </c>
      <c r="BK263" s="17">
        <v>115</v>
      </c>
      <c r="BL263" s="17">
        <v>1296.99584960938</v>
      </c>
      <c r="BM263" s="17">
        <v>28.09</v>
      </c>
      <c r="BN263" s="17">
        <v>1742</v>
      </c>
      <c r="BO263" s="17">
        <v>696.9</v>
      </c>
      <c r="BP263" s="17">
        <v>12663.5</v>
      </c>
      <c r="BQ263" s="17">
        <v>6352.2</v>
      </c>
      <c r="BR263" s="17">
        <v>851</v>
      </c>
      <c r="BS263" s="17">
        <v>479.7</v>
      </c>
      <c r="BT263" s="17">
        <v>461.92</v>
      </c>
      <c r="BU263" s="17">
        <v>10.850199999999999</v>
      </c>
    </row>
    <row r="264" spans="1:73" x14ac:dyDescent="0.4">
      <c r="A264" s="18" t="s">
        <v>450</v>
      </c>
      <c r="B264" s="16">
        <f t="shared" ref="B264:B327" si="4">VALUE(LEFT(A264,4))</f>
        <v>1981</v>
      </c>
      <c r="C264" s="20">
        <v>32.709999084469999</v>
      </c>
      <c r="D264" s="20">
        <v>33.25</v>
      </c>
      <c r="E264" s="20">
        <v>32.169998168950002</v>
      </c>
      <c r="F264" s="20" t="s">
        <v>192</v>
      </c>
      <c r="G264" s="20">
        <v>56.5</v>
      </c>
      <c r="H264" s="20" t="s">
        <v>192</v>
      </c>
      <c r="I264" s="20">
        <v>1.95</v>
      </c>
      <c r="J264" s="20">
        <v>4.5999999999999996</v>
      </c>
      <c r="K264" s="20">
        <v>6.0303414353400004</v>
      </c>
      <c r="L264" s="20">
        <v>49.633370968450002</v>
      </c>
      <c r="M264" s="20">
        <v>1.663</v>
      </c>
      <c r="N264" s="20">
        <v>2.5104000000000002</v>
      </c>
      <c r="O264" s="20">
        <v>1.8583000000000001</v>
      </c>
      <c r="P264" s="20">
        <v>1.4614</v>
      </c>
      <c r="Q264" s="20">
        <v>0.89918260000000005</v>
      </c>
      <c r="R264" s="20">
        <v>1.823763</v>
      </c>
      <c r="S264" s="20">
        <v>1.6611659999999999</v>
      </c>
      <c r="T264" s="20">
        <v>570</v>
      </c>
      <c r="U264" s="20">
        <v>1226</v>
      </c>
      <c r="V264" s="20">
        <v>485</v>
      </c>
      <c r="W264" s="20">
        <v>1185</v>
      </c>
      <c r="X264" s="20">
        <v>640</v>
      </c>
      <c r="Y264" s="20" t="s">
        <v>192</v>
      </c>
      <c r="Z264" s="20">
        <v>291</v>
      </c>
      <c r="AA264" s="20">
        <v>512</v>
      </c>
      <c r="AB264" s="20">
        <v>247</v>
      </c>
      <c r="AC264" s="20" t="s">
        <v>192</v>
      </c>
      <c r="AD264" s="20" t="s">
        <v>192</v>
      </c>
      <c r="AE264" s="20">
        <v>70.92</v>
      </c>
      <c r="AF264" s="20">
        <v>136.1</v>
      </c>
      <c r="AG264" s="20">
        <v>127.04</v>
      </c>
      <c r="AH264" s="20">
        <v>510.27</v>
      </c>
      <c r="AI264" s="20" t="s">
        <v>192</v>
      </c>
      <c r="AJ264" s="20" t="s">
        <v>192</v>
      </c>
      <c r="AK264" s="20" t="s">
        <v>192</v>
      </c>
      <c r="AL264" s="20">
        <v>132.83000000000001</v>
      </c>
      <c r="AM264" s="20">
        <v>168.65</v>
      </c>
      <c r="AN264" s="20" t="s">
        <v>192</v>
      </c>
      <c r="AO264" s="20">
        <v>0.38779999999999998</v>
      </c>
      <c r="AP264" s="20">
        <v>0.37880000000000003</v>
      </c>
      <c r="AQ264" s="20">
        <v>2.4357000000000002</v>
      </c>
      <c r="AR264" s="20">
        <v>0.75772789399999996</v>
      </c>
      <c r="AS264" s="20">
        <v>2.9929999999999999</v>
      </c>
      <c r="AT264" s="20">
        <v>10.1632982</v>
      </c>
      <c r="AU264" s="20">
        <v>0.38250157000000001</v>
      </c>
      <c r="AV264" s="20">
        <v>0.41777549000000003</v>
      </c>
      <c r="AW264" s="20">
        <v>0.36099999999999999</v>
      </c>
      <c r="AX264" s="20">
        <v>2298.17</v>
      </c>
      <c r="AY264" s="20">
        <v>203.14</v>
      </c>
      <c r="AZ264" s="20">
        <v>156.41999999999999</v>
      </c>
      <c r="BA264" s="20" t="s">
        <v>192</v>
      </c>
      <c r="BB264" s="20">
        <v>351.78147309935002</v>
      </c>
      <c r="BC264" s="20">
        <v>231.9</v>
      </c>
      <c r="BD264" s="20">
        <v>1.9276</v>
      </c>
      <c r="BE264" s="20" t="s">
        <v>192</v>
      </c>
      <c r="BF264" s="20">
        <v>1.1385000000000001</v>
      </c>
      <c r="BG264" s="20">
        <v>51</v>
      </c>
      <c r="BH264" s="20">
        <v>190</v>
      </c>
      <c r="BI264" s="20">
        <v>157.5</v>
      </c>
      <c r="BJ264" s="20">
        <v>215</v>
      </c>
      <c r="BK264" s="20">
        <v>115</v>
      </c>
      <c r="BL264" s="20">
        <v>1232.40673828125</v>
      </c>
      <c r="BM264" s="20">
        <v>28.09</v>
      </c>
      <c r="BN264" s="20">
        <v>1700</v>
      </c>
      <c r="BO264" s="20">
        <v>712.1</v>
      </c>
      <c r="BP264" s="20">
        <v>12603.5</v>
      </c>
      <c r="BQ264" s="20">
        <v>6169.4</v>
      </c>
      <c r="BR264" s="20">
        <v>840</v>
      </c>
      <c r="BS264" s="20">
        <v>461.09</v>
      </c>
      <c r="BT264" s="20">
        <v>443.42</v>
      </c>
      <c r="BU264" s="20">
        <v>9.9981000000000009</v>
      </c>
    </row>
    <row r="265" spans="1:73" x14ac:dyDescent="0.4">
      <c r="A265" s="16" t="s">
        <v>451</v>
      </c>
      <c r="B265" s="16">
        <f t="shared" si="4"/>
        <v>1981</v>
      </c>
      <c r="C265" s="17">
        <v>33.510000228880003</v>
      </c>
      <c r="D265" s="17">
        <v>35.06000137329</v>
      </c>
      <c r="E265" s="17">
        <v>31.959999084469999</v>
      </c>
      <c r="F265" s="17" t="s">
        <v>192</v>
      </c>
      <c r="G265" s="17">
        <v>56.5</v>
      </c>
      <c r="H265" s="17" t="s">
        <v>192</v>
      </c>
      <c r="I265" s="17">
        <v>2.0099999999999998</v>
      </c>
      <c r="J265" s="17">
        <v>4.5999999999999996</v>
      </c>
      <c r="K265" s="17">
        <v>6.0303414353400004</v>
      </c>
      <c r="L265" s="17">
        <v>50.361973346870002</v>
      </c>
      <c r="M265" s="17">
        <v>2.0482999999999998</v>
      </c>
      <c r="N265" s="17">
        <v>2.6690999999999998</v>
      </c>
      <c r="O265" s="17">
        <v>1.9357</v>
      </c>
      <c r="P265" s="17">
        <v>1.4142999999999999</v>
      </c>
      <c r="Q265" s="17">
        <v>0.84569499999999997</v>
      </c>
      <c r="R265" s="17">
        <v>1.7655080000000001</v>
      </c>
      <c r="S265" s="17">
        <v>1.6317120000000001</v>
      </c>
      <c r="T265" s="17">
        <v>585</v>
      </c>
      <c r="U265" s="17">
        <v>1175</v>
      </c>
      <c r="V265" s="17">
        <v>470</v>
      </c>
      <c r="W265" s="17">
        <v>1160</v>
      </c>
      <c r="X265" s="17">
        <v>600</v>
      </c>
      <c r="Y265" s="17" t="s">
        <v>192</v>
      </c>
      <c r="Z265" s="17">
        <v>294</v>
      </c>
      <c r="AA265" s="17">
        <v>530</v>
      </c>
      <c r="AB265" s="17">
        <v>247</v>
      </c>
      <c r="AC265" s="17" t="s">
        <v>192</v>
      </c>
      <c r="AD265" s="17" t="s">
        <v>192</v>
      </c>
      <c r="AE265" s="17">
        <v>77.540000000000006</v>
      </c>
      <c r="AF265" s="17">
        <v>137.56</v>
      </c>
      <c r="AG265" s="17">
        <v>123.61</v>
      </c>
      <c r="AH265" s="17">
        <v>498.49</v>
      </c>
      <c r="AI265" s="17" t="s">
        <v>192</v>
      </c>
      <c r="AJ265" s="17" t="s">
        <v>192</v>
      </c>
      <c r="AK265" s="17" t="s">
        <v>192</v>
      </c>
      <c r="AL265" s="17">
        <v>138.57</v>
      </c>
      <c r="AM265" s="17">
        <v>167.92</v>
      </c>
      <c r="AN265" s="17" t="s">
        <v>192</v>
      </c>
      <c r="AO265" s="17">
        <v>0.3296</v>
      </c>
      <c r="AP265" s="17">
        <v>0.38178000000000001</v>
      </c>
      <c r="AQ265" s="17">
        <v>2.4140999999999999</v>
      </c>
      <c r="AR265" s="17">
        <v>0.80909553999999995</v>
      </c>
      <c r="AS265" s="17">
        <v>2.4891000000000001</v>
      </c>
      <c r="AT265" s="17">
        <v>10.1632982</v>
      </c>
      <c r="AU265" s="17">
        <v>0.40234314999999998</v>
      </c>
      <c r="AV265" s="17">
        <v>0.42108242000000001</v>
      </c>
      <c r="AW265" s="17">
        <v>0.36020000000000002</v>
      </c>
      <c r="AX265" s="17">
        <v>2283.3200000000002</v>
      </c>
      <c r="AY265" s="17">
        <v>198.3</v>
      </c>
      <c r="AZ265" s="17">
        <v>145.61000000000001</v>
      </c>
      <c r="BA265" s="17" t="s">
        <v>192</v>
      </c>
      <c r="BB265" s="17">
        <v>338.43742352508002</v>
      </c>
      <c r="BC265" s="17">
        <v>224.18</v>
      </c>
      <c r="BD265" s="17">
        <v>1.8879999999999999</v>
      </c>
      <c r="BE265" s="17" t="s">
        <v>192</v>
      </c>
      <c r="BF265" s="17">
        <v>1.0333000000000001</v>
      </c>
      <c r="BG265" s="17">
        <v>51</v>
      </c>
      <c r="BH265" s="17">
        <v>177.5</v>
      </c>
      <c r="BI265" s="17">
        <v>146.5</v>
      </c>
      <c r="BJ265" s="17">
        <v>180</v>
      </c>
      <c r="BK265" s="17">
        <v>116.5</v>
      </c>
      <c r="BL265" s="17">
        <v>1175.31127929688</v>
      </c>
      <c r="BM265" s="17">
        <v>28.09</v>
      </c>
      <c r="BN265" s="17">
        <v>1681.9</v>
      </c>
      <c r="BO265" s="17">
        <v>784.3</v>
      </c>
      <c r="BP265" s="17">
        <v>13358</v>
      </c>
      <c r="BQ265" s="17">
        <v>6150.2</v>
      </c>
      <c r="BR265" s="17">
        <v>865.1</v>
      </c>
      <c r="BS265" s="17">
        <v>409.07</v>
      </c>
      <c r="BT265" s="17">
        <v>406.71</v>
      </c>
      <c r="BU265" s="17">
        <v>8.5812000000000008</v>
      </c>
    </row>
    <row r="266" spans="1:73" x14ac:dyDescent="0.4">
      <c r="A266" s="18" t="s">
        <v>452</v>
      </c>
      <c r="B266" s="16">
        <f t="shared" si="4"/>
        <v>1981</v>
      </c>
      <c r="C266" s="20">
        <v>33.984998703000002</v>
      </c>
      <c r="D266" s="20">
        <v>35.79999923706</v>
      </c>
      <c r="E266" s="20">
        <v>32.169998168950002</v>
      </c>
      <c r="F266" s="20" t="s">
        <v>192</v>
      </c>
      <c r="G266" s="20">
        <v>56.5</v>
      </c>
      <c r="H266" s="20" t="s">
        <v>192</v>
      </c>
      <c r="I266" s="20">
        <v>2.02</v>
      </c>
      <c r="J266" s="20">
        <v>4.5999999999999996</v>
      </c>
      <c r="K266" s="20">
        <v>6.0303414353400004</v>
      </c>
      <c r="L266" s="20">
        <v>50.48340707661</v>
      </c>
      <c r="M266" s="20">
        <v>2.2469000000000001</v>
      </c>
      <c r="N266" s="20">
        <v>2.782</v>
      </c>
      <c r="O266" s="20">
        <v>1.9785999999999999</v>
      </c>
      <c r="P266" s="20">
        <v>1.3917999999999999</v>
      </c>
      <c r="Q266" s="20">
        <v>0.82339150000000005</v>
      </c>
      <c r="R266" s="20">
        <v>1.7415480000000001</v>
      </c>
      <c r="S266" s="20">
        <v>1.6103130000000001</v>
      </c>
      <c r="T266" s="20">
        <v>565</v>
      </c>
      <c r="U266" s="20">
        <v>1094</v>
      </c>
      <c r="V266" s="20">
        <v>438.8</v>
      </c>
      <c r="W266" s="20">
        <v>1160</v>
      </c>
      <c r="X266" s="20">
        <v>531</v>
      </c>
      <c r="Y266" s="20" t="s">
        <v>192</v>
      </c>
      <c r="Z266" s="20">
        <v>283</v>
      </c>
      <c r="AA266" s="20">
        <v>506</v>
      </c>
      <c r="AB266" s="20">
        <v>243</v>
      </c>
      <c r="AC266" s="20" t="s">
        <v>192</v>
      </c>
      <c r="AD266" s="20" t="s">
        <v>192</v>
      </c>
      <c r="AE266" s="20">
        <v>75.89</v>
      </c>
      <c r="AF266" s="20">
        <v>127.11</v>
      </c>
      <c r="AG266" s="20">
        <v>116.04</v>
      </c>
      <c r="AH266" s="20">
        <v>473.94</v>
      </c>
      <c r="AI266" s="20" t="s">
        <v>192</v>
      </c>
      <c r="AJ266" s="20" t="s">
        <v>192</v>
      </c>
      <c r="AK266" s="20" t="s">
        <v>192</v>
      </c>
      <c r="AL266" s="20">
        <v>140.30000000000001</v>
      </c>
      <c r="AM266" s="20">
        <v>170.12</v>
      </c>
      <c r="AN266" s="20" t="s">
        <v>192</v>
      </c>
      <c r="AO266" s="20">
        <v>0.30530000000000002</v>
      </c>
      <c r="AP266" s="20">
        <v>0.44424999999999998</v>
      </c>
      <c r="AQ266" s="20">
        <v>2.4140999999999999</v>
      </c>
      <c r="AR266" s="20">
        <v>0.787490264</v>
      </c>
      <c r="AS266" s="20">
        <v>2.1812</v>
      </c>
      <c r="AT266" s="20">
        <v>10.1632982</v>
      </c>
      <c r="AU266" s="20">
        <v>0.39220189799999999</v>
      </c>
      <c r="AV266" s="20">
        <v>0.38404480400000002</v>
      </c>
      <c r="AW266" s="20">
        <v>0.33</v>
      </c>
      <c r="AX266" s="20">
        <v>2313.73</v>
      </c>
      <c r="AY266" s="20">
        <v>192.26</v>
      </c>
      <c r="AZ266" s="20">
        <v>142.83000000000001</v>
      </c>
      <c r="BA266" s="20" t="s">
        <v>192</v>
      </c>
      <c r="BB266" s="20">
        <v>334.93275880483998</v>
      </c>
      <c r="BC266" s="20">
        <v>215.24</v>
      </c>
      <c r="BD266" s="20">
        <v>1.772</v>
      </c>
      <c r="BE266" s="20" t="s">
        <v>192</v>
      </c>
      <c r="BF266" s="20">
        <v>1.0679000000000001</v>
      </c>
      <c r="BG266" s="20">
        <v>51</v>
      </c>
      <c r="BH266" s="20">
        <v>179.5</v>
      </c>
      <c r="BI266" s="20">
        <v>137.5</v>
      </c>
      <c r="BJ266" s="20">
        <v>160</v>
      </c>
      <c r="BK266" s="20">
        <v>116.5</v>
      </c>
      <c r="BL266" s="20">
        <v>1230.82885742188</v>
      </c>
      <c r="BM266" s="20">
        <v>28.09</v>
      </c>
      <c r="BN266" s="20">
        <v>1787</v>
      </c>
      <c r="BO266" s="20">
        <v>824</v>
      </c>
      <c r="BP266" s="20">
        <v>14485</v>
      </c>
      <c r="BQ266" s="20">
        <v>5999.2</v>
      </c>
      <c r="BR266" s="20">
        <v>955</v>
      </c>
      <c r="BS266" s="20">
        <v>410.16</v>
      </c>
      <c r="BT266" s="20">
        <v>417.6</v>
      </c>
      <c r="BU266" s="20">
        <v>8.9159000000000006</v>
      </c>
    </row>
    <row r="267" spans="1:73" x14ac:dyDescent="0.4">
      <c r="A267" s="16" t="s">
        <v>453</v>
      </c>
      <c r="B267" s="16">
        <f t="shared" si="4"/>
        <v>1981</v>
      </c>
      <c r="C267" s="17">
        <v>33.985000610349999</v>
      </c>
      <c r="D267" s="17">
        <v>35.909999847409999</v>
      </c>
      <c r="E267" s="17">
        <v>32.06000137329</v>
      </c>
      <c r="F267" s="17" t="s">
        <v>192</v>
      </c>
      <c r="G267" s="17">
        <v>56.5</v>
      </c>
      <c r="H267" s="17" t="s">
        <v>192</v>
      </c>
      <c r="I267" s="17">
        <v>2.08</v>
      </c>
      <c r="J267" s="17">
        <v>4.5999999999999996</v>
      </c>
      <c r="K267" s="17">
        <v>6.0303414353400004</v>
      </c>
      <c r="L267" s="17">
        <v>51.21200945503</v>
      </c>
      <c r="M267" s="17">
        <v>2.3565</v>
      </c>
      <c r="N267" s="17">
        <v>2.8037999999999998</v>
      </c>
      <c r="O267" s="17">
        <v>1.9702999999999999</v>
      </c>
      <c r="P267" s="17">
        <v>1.4307000000000001</v>
      </c>
      <c r="Q267" s="17">
        <v>1.0311269999999999</v>
      </c>
      <c r="R267" s="17">
        <v>1.7225999999999999</v>
      </c>
      <c r="S267" s="17">
        <v>1.5382830000000001</v>
      </c>
      <c r="T267" s="17">
        <v>535</v>
      </c>
      <c r="U267" s="17">
        <v>1046</v>
      </c>
      <c r="V267" s="17">
        <v>434</v>
      </c>
      <c r="W267" s="17">
        <v>1005</v>
      </c>
      <c r="X267" s="17">
        <v>509</v>
      </c>
      <c r="Y267" s="17" t="s">
        <v>192</v>
      </c>
      <c r="Z267" s="17">
        <v>264</v>
      </c>
      <c r="AA267" s="17">
        <v>485</v>
      </c>
      <c r="AB267" s="17">
        <v>235</v>
      </c>
      <c r="AC267" s="17" t="s">
        <v>192</v>
      </c>
      <c r="AD267" s="17" t="s">
        <v>192</v>
      </c>
      <c r="AE267" s="17">
        <v>70.92</v>
      </c>
      <c r="AF267" s="17">
        <v>115.5</v>
      </c>
      <c r="AG267" s="17">
        <v>109.1</v>
      </c>
      <c r="AH267" s="17">
        <v>463.13</v>
      </c>
      <c r="AI267" s="17" t="s">
        <v>192</v>
      </c>
      <c r="AJ267" s="17" t="s">
        <v>192</v>
      </c>
      <c r="AK267" s="17" t="s">
        <v>192</v>
      </c>
      <c r="AL267" s="17">
        <v>147.07</v>
      </c>
      <c r="AM267" s="17">
        <v>171.23</v>
      </c>
      <c r="AN267" s="17" t="s">
        <v>192</v>
      </c>
      <c r="AO267" s="17">
        <v>0.435</v>
      </c>
      <c r="AP267" s="17">
        <v>0.52127000000000001</v>
      </c>
      <c r="AQ267" s="17">
        <v>2.4881000000000002</v>
      </c>
      <c r="AR267" s="17">
        <v>0.77139653799999996</v>
      </c>
      <c r="AS267" s="17">
        <v>2.4722</v>
      </c>
      <c r="AT267" s="17">
        <v>10.1632982</v>
      </c>
      <c r="AU267" s="17">
        <v>0.41160255400000001</v>
      </c>
      <c r="AV267" s="17">
        <v>0.34149563799999999</v>
      </c>
      <c r="AW267" s="17">
        <v>0.25679999999999997</v>
      </c>
      <c r="AX267" s="17">
        <v>2309.46</v>
      </c>
      <c r="AY267" s="17">
        <v>203.75</v>
      </c>
      <c r="AZ267" s="17">
        <v>142.19</v>
      </c>
      <c r="BA267" s="17" t="s">
        <v>192</v>
      </c>
      <c r="BB267" s="17">
        <v>334.12149844906003</v>
      </c>
      <c r="BC267" s="17">
        <v>236.94</v>
      </c>
      <c r="BD267" s="17">
        <v>1.6976</v>
      </c>
      <c r="BE267" s="17" t="s">
        <v>192</v>
      </c>
      <c r="BF267" s="17">
        <v>1.0606</v>
      </c>
      <c r="BG267" s="17">
        <v>51</v>
      </c>
      <c r="BH267" s="17">
        <v>130</v>
      </c>
      <c r="BI267" s="17">
        <v>139</v>
      </c>
      <c r="BJ267" s="17">
        <v>160</v>
      </c>
      <c r="BK267" s="17">
        <v>116.5</v>
      </c>
      <c r="BL267" s="17">
        <v>1168.9111328125</v>
      </c>
      <c r="BM267" s="17">
        <v>28.09</v>
      </c>
      <c r="BN267" s="17">
        <v>1710.4</v>
      </c>
      <c r="BO267" s="17">
        <v>763.6</v>
      </c>
      <c r="BP267" s="17">
        <v>14935.1</v>
      </c>
      <c r="BQ267" s="17">
        <v>5579</v>
      </c>
      <c r="BR267" s="17">
        <v>939.2</v>
      </c>
      <c r="BS267" s="17">
        <v>443.75</v>
      </c>
      <c r="BT267" s="17">
        <v>435.61</v>
      </c>
      <c r="BU267" s="17">
        <v>10.0502</v>
      </c>
    </row>
    <row r="268" spans="1:73" x14ac:dyDescent="0.4">
      <c r="A268" s="18" t="s">
        <v>454</v>
      </c>
      <c r="B268" s="16">
        <f t="shared" si="4"/>
        <v>1981</v>
      </c>
      <c r="C268" s="20">
        <v>34.610000610349999</v>
      </c>
      <c r="D268" s="20">
        <v>36.540000915530001</v>
      </c>
      <c r="E268" s="20">
        <v>32.680000305180002</v>
      </c>
      <c r="F268" s="20" t="s">
        <v>192</v>
      </c>
      <c r="G268" s="20">
        <v>56.5</v>
      </c>
      <c r="H268" s="20" t="s">
        <v>192</v>
      </c>
      <c r="I268" s="20">
        <v>2.11</v>
      </c>
      <c r="J268" s="20">
        <v>4.5999999999999996</v>
      </c>
      <c r="K268" s="20">
        <v>6.0303414353400004</v>
      </c>
      <c r="L268" s="20">
        <v>51.576310644240003</v>
      </c>
      <c r="M268" s="20">
        <v>2.1726999999999999</v>
      </c>
      <c r="N268" s="20">
        <v>3.0225</v>
      </c>
      <c r="O268" s="20">
        <v>2.1656</v>
      </c>
      <c r="P268" s="20">
        <v>1.2848999999999999</v>
      </c>
      <c r="Q268" s="20">
        <v>0.73793299999999995</v>
      </c>
      <c r="R268" s="20">
        <v>1.710229</v>
      </c>
      <c r="S268" s="20">
        <v>1.4066149999999999</v>
      </c>
      <c r="T268" s="20">
        <v>564</v>
      </c>
      <c r="U268" s="20">
        <v>978</v>
      </c>
      <c r="V268" s="20">
        <v>405</v>
      </c>
      <c r="W268" s="20">
        <v>863</v>
      </c>
      <c r="X268" s="20">
        <v>513</v>
      </c>
      <c r="Y268" s="20" t="s">
        <v>192</v>
      </c>
      <c r="Z268" s="20">
        <v>260</v>
      </c>
      <c r="AA268" s="20">
        <v>486</v>
      </c>
      <c r="AB268" s="20">
        <v>231</v>
      </c>
      <c r="AC268" s="20" t="s">
        <v>192</v>
      </c>
      <c r="AD268" s="20" t="s">
        <v>192</v>
      </c>
      <c r="AE268" s="20">
        <v>73.59</v>
      </c>
      <c r="AF268" s="20">
        <v>112.67</v>
      </c>
      <c r="AG268" s="20">
        <v>105.9</v>
      </c>
      <c r="AH268" s="20">
        <v>431.71</v>
      </c>
      <c r="AI268" s="20" t="s">
        <v>192</v>
      </c>
      <c r="AJ268" s="20" t="s">
        <v>192</v>
      </c>
      <c r="AK268" s="20" t="s">
        <v>192</v>
      </c>
      <c r="AL268" s="20">
        <v>149.66</v>
      </c>
      <c r="AM268" s="20">
        <v>168.65</v>
      </c>
      <c r="AN268" s="20" t="s">
        <v>192</v>
      </c>
      <c r="AO268" s="20">
        <v>0.38890000000000002</v>
      </c>
      <c r="AP268" s="20">
        <v>0.50563000000000002</v>
      </c>
      <c r="AQ268" s="20">
        <v>2.4335</v>
      </c>
      <c r="AR268" s="20">
        <v>0.75860974199999998</v>
      </c>
      <c r="AS268" s="20">
        <v>2.6421999999999999</v>
      </c>
      <c r="AT268" s="20">
        <v>10.1632982</v>
      </c>
      <c r="AU268" s="20">
        <v>0.42284611599999999</v>
      </c>
      <c r="AV268" s="20">
        <v>0.34524349199999999</v>
      </c>
      <c r="AW268" s="20">
        <v>0.26550000000000001</v>
      </c>
      <c r="AX268" s="20">
        <v>2378.4</v>
      </c>
      <c r="AY268" s="20">
        <v>204.46</v>
      </c>
      <c r="AZ268" s="20">
        <v>146.24</v>
      </c>
      <c r="BA268" s="20" t="s">
        <v>192</v>
      </c>
      <c r="BB268" s="20">
        <v>339.22735606470002</v>
      </c>
      <c r="BC268" s="20">
        <v>231.37</v>
      </c>
      <c r="BD268" s="20">
        <v>1.6689000000000001</v>
      </c>
      <c r="BE268" s="20" t="s">
        <v>192</v>
      </c>
      <c r="BF268" s="20">
        <v>1.0189999999999999</v>
      </c>
      <c r="BG268" s="20">
        <v>51</v>
      </c>
      <c r="BH268" s="20">
        <v>122.5</v>
      </c>
      <c r="BI268" s="20">
        <v>133.5</v>
      </c>
      <c r="BJ268" s="20">
        <v>160</v>
      </c>
      <c r="BK268" s="20">
        <v>116.5</v>
      </c>
      <c r="BL268" s="20">
        <v>1140.181640625</v>
      </c>
      <c r="BM268" s="20">
        <v>28.09</v>
      </c>
      <c r="BN268" s="20">
        <v>1666.3</v>
      </c>
      <c r="BO268" s="20">
        <v>716.5</v>
      </c>
      <c r="BP268" s="20">
        <v>15112.6</v>
      </c>
      <c r="BQ268" s="20">
        <v>5216.8</v>
      </c>
      <c r="BR268" s="20">
        <v>891.7</v>
      </c>
      <c r="BS268" s="20">
        <v>437.76</v>
      </c>
      <c r="BT268" s="20">
        <v>420.25</v>
      </c>
      <c r="BU268" s="20">
        <v>9.2281999999999993</v>
      </c>
    </row>
    <row r="269" spans="1:73" x14ac:dyDescent="0.4">
      <c r="A269" s="16" t="s">
        <v>455</v>
      </c>
      <c r="B269" s="16">
        <f t="shared" si="4"/>
        <v>1981</v>
      </c>
      <c r="C269" s="17">
        <v>35.680000305180002</v>
      </c>
      <c r="D269" s="17">
        <v>37.119998931879998</v>
      </c>
      <c r="E269" s="17">
        <v>34.240001678470001</v>
      </c>
      <c r="F269" s="17" t="s">
        <v>192</v>
      </c>
      <c r="G269" s="17">
        <v>56.5</v>
      </c>
      <c r="H269" s="17" t="s">
        <v>192</v>
      </c>
      <c r="I269" s="17">
        <v>2.15</v>
      </c>
      <c r="J269" s="17">
        <v>4.5999999999999996</v>
      </c>
      <c r="K269" s="17">
        <v>6.0303414353400004</v>
      </c>
      <c r="L269" s="17">
        <v>52.062045563189997</v>
      </c>
      <c r="M269" s="17">
        <v>2.0636999999999999</v>
      </c>
      <c r="N269" s="17">
        <v>3.1804000000000001</v>
      </c>
      <c r="O269" s="17">
        <v>2.3134999999999999</v>
      </c>
      <c r="P269" s="17">
        <v>1.3243</v>
      </c>
      <c r="Q269" s="17">
        <v>0.83428789999999997</v>
      </c>
      <c r="R269" s="17">
        <v>1.7188410000000001</v>
      </c>
      <c r="S269" s="17">
        <v>1.419635</v>
      </c>
      <c r="T269" s="17">
        <v>570</v>
      </c>
      <c r="U269" s="17">
        <v>948</v>
      </c>
      <c r="V269" s="17">
        <v>407</v>
      </c>
      <c r="W269" s="17">
        <v>805</v>
      </c>
      <c r="X269" s="17">
        <v>500</v>
      </c>
      <c r="Y269" s="17" t="s">
        <v>192</v>
      </c>
      <c r="Z269" s="17">
        <v>257</v>
      </c>
      <c r="AA269" s="17">
        <v>470</v>
      </c>
      <c r="AB269" s="17">
        <v>230</v>
      </c>
      <c r="AC269" s="17" t="s">
        <v>192</v>
      </c>
      <c r="AD269" s="17" t="s">
        <v>192</v>
      </c>
      <c r="AE269" s="17">
        <v>77.540000000000006</v>
      </c>
      <c r="AF269" s="17">
        <v>111.76</v>
      </c>
      <c r="AG269" s="17">
        <v>112.14</v>
      </c>
      <c r="AH269" s="17">
        <v>405.2</v>
      </c>
      <c r="AI269" s="17" t="s">
        <v>192</v>
      </c>
      <c r="AJ269" s="17" t="s">
        <v>192</v>
      </c>
      <c r="AK269" s="17" t="s">
        <v>192</v>
      </c>
      <c r="AL269" s="17">
        <v>156.80000000000001</v>
      </c>
      <c r="AM269" s="17">
        <v>178.57</v>
      </c>
      <c r="AN269" s="17" t="s">
        <v>192</v>
      </c>
      <c r="AO269" s="17">
        <v>0.39550000000000002</v>
      </c>
      <c r="AP269" s="17">
        <v>0.45889999999999997</v>
      </c>
      <c r="AQ269" s="17">
        <v>2.3706</v>
      </c>
      <c r="AR269" s="17">
        <v>0.74648433199999997</v>
      </c>
      <c r="AS269" s="17">
        <v>2.6547999999999998</v>
      </c>
      <c r="AT269" s="17">
        <v>10.1632982</v>
      </c>
      <c r="AU269" s="17">
        <v>0.42769627999999998</v>
      </c>
      <c r="AV269" s="17">
        <v>0.35891213599999999</v>
      </c>
      <c r="AW269" s="17">
        <v>0.26219999999999999</v>
      </c>
      <c r="AX269" s="17">
        <v>2405.27</v>
      </c>
      <c r="AY269" s="17">
        <v>204.82</v>
      </c>
      <c r="AZ269" s="17">
        <v>156.41999999999999</v>
      </c>
      <c r="BA269" s="17" t="s">
        <v>192</v>
      </c>
      <c r="BB269" s="17">
        <v>351.78147309935002</v>
      </c>
      <c r="BC269" s="17">
        <v>250.88</v>
      </c>
      <c r="BD269" s="17">
        <v>1.6479999999999999</v>
      </c>
      <c r="BE269" s="17" t="s">
        <v>192</v>
      </c>
      <c r="BF269" s="17">
        <v>0.98740000000000006</v>
      </c>
      <c r="BG269" s="17">
        <v>51</v>
      </c>
      <c r="BH269" s="17">
        <v>145</v>
      </c>
      <c r="BI269" s="17">
        <v>146.5</v>
      </c>
      <c r="BJ269" s="17">
        <v>136.5</v>
      </c>
      <c r="BK269" s="17">
        <v>116.5</v>
      </c>
      <c r="BL269" s="17">
        <v>1081.84643554688</v>
      </c>
      <c r="BM269" s="17">
        <v>28.09</v>
      </c>
      <c r="BN269" s="17">
        <v>1651.4</v>
      </c>
      <c r="BO269" s="17">
        <v>666</v>
      </c>
      <c r="BP269" s="17">
        <v>15836.2</v>
      </c>
      <c r="BQ269" s="17">
        <v>5100.2</v>
      </c>
      <c r="BR269" s="17">
        <v>876.9</v>
      </c>
      <c r="BS269" s="17">
        <v>413.37</v>
      </c>
      <c r="BT269" s="17">
        <v>397.07</v>
      </c>
      <c r="BU269" s="17">
        <v>8.5388999999999999</v>
      </c>
    </row>
    <row r="270" spans="1:73" x14ac:dyDescent="0.4">
      <c r="A270" s="18" t="s">
        <v>456</v>
      </c>
      <c r="B270" s="16">
        <f t="shared" si="4"/>
        <v>1981</v>
      </c>
      <c r="C270" s="20">
        <v>35.409999847409999</v>
      </c>
      <c r="D270" s="20">
        <v>36.70000076294</v>
      </c>
      <c r="E270" s="20">
        <v>34.119998931879998</v>
      </c>
      <c r="F270" s="20" t="s">
        <v>192</v>
      </c>
      <c r="G270" s="20">
        <v>56.5</v>
      </c>
      <c r="H270" s="20" t="s">
        <v>192</v>
      </c>
      <c r="I270" s="20">
        <v>2.16</v>
      </c>
      <c r="J270" s="20">
        <v>4.5999999999999996</v>
      </c>
      <c r="K270" s="20">
        <v>6.0303414353400004</v>
      </c>
      <c r="L270" s="20">
        <v>52.183479292919998</v>
      </c>
      <c r="M270" s="20">
        <v>2.1105</v>
      </c>
      <c r="N270" s="20">
        <v>3.1343000000000001</v>
      </c>
      <c r="O270" s="20">
        <v>2.2730000000000001</v>
      </c>
      <c r="P270" s="20">
        <v>1.3448</v>
      </c>
      <c r="Q270" s="20">
        <v>0.89672989999999997</v>
      </c>
      <c r="R270" s="20">
        <v>1.717589</v>
      </c>
      <c r="S270" s="20">
        <v>1.419967</v>
      </c>
      <c r="T270" s="20">
        <v>545</v>
      </c>
      <c r="U270" s="20">
        <v>904</v>
      </c>
      <c r="V270" s="20">
        <v>399</v>
      </c>
      <c r="W270" s="20">
        <v>720</v>
      </c>
      <c r="X270" s="20">
        <v>483</v>
      </c>
      <c r="Y270" s="20" t="s">
        <v>192</v>
      </c>
      <c r="Z270" s="20">
        <v>256</v>
      </c>
      <c r="AA270" s="20">
        <v>455</v>
      </c>
      <c r="AB270" s="20">
        <v>236</v>
      </c>
      <c r="AC270" s="20" t="s">
        <v>192</v>
      </c>
      <c r="AD270" s="20" t="s">
        <v>192</v>
      </c>
      <c r="AE270" s="20">
        <v>69.260000000000005</v>
      </c>
      <c r="AF270" s="20">
        <v>107.63</v>
      </c>
      <c r="AG270" s="20">
        <v>111.86</v>
      </c>
      <c r="AH270" s="20">
        <v>356.88</v>
      </c>
      <c r="AI270" s="20" t="s">
        <v>192</v>
      </c>
      <c r="AJ270" s="20" t="s">
        <v>192</v>
      </c>
      <c r="AK270" s="20" t="s">
        <v>192</v>
      </c>
      <c r="AL270" s="20">
        <v>152.99</v>
      </c>
      <c r="AM270" s="20">
        <v>176</v>
      </c>
      <c r="AN270" s="20" t="s">
        <v>192</v>
      </c>
      <c r="AO270" s="20">
        <v>0.4158</v>
      </c>
      <c r="AP270" s="20">
        <v>0.34160000000000001</v>
      </c>
      <c r="AQ270" s="20">
        <v>2.3597999999999999</v>
      </c>
      <c r="AR270" s="20">
        <v>0.74339786399999996</v>
      </c>
      <c r="AS270" s="20">
        <v>2.6244000000000001</v>
      </c>
      <c r="AT270" s="20">
        <v>10.1632982</v>
      </c>
      <c r="AU270" s="20">
        <v>0.42196426799999998</v>
      </c>
      <c r="AV270" s="20">
        <v>0.376328634</v>
      </c>
      <c r="AW270" s="20">
        <v>0.28510000000000002</v>
      </c>
      <c r="AX270" s="20">
        <v>2437.1</v>
      </c>
      <c r="AY270" s="20">
        <v>201.2</v>
      </c>
      <c r="AZ270" s="20">
        <v>160</v>
      </c>
      <c r="BA270" s="20" t="s">
        <v>192</v>
      </c>
      <c r="BB270" s="20">
        <v>356.10651712509002</v>
      </c>
      <c r="BC270" s="20">
        <v>267.32</v>
      </c>
      <c r="BD270" s="20">
        <v>1.5847</v>
      </c>
      <c r="BE270" s="20" t="s">
        <v>192</v>
      </c>
      <c r="BF270" s="20">
        <v>0.9012</v>
      </c>
      <c r="BG270" s="20">
        <v>51</v>
      </c>
      <c r="BH270" s="20">
        <v>137.5</v>
      </c>
      <c r="BI270" s="20">
        <v>142.5</v>
      </c>
      <c r="BJ270" s="20">
        <v>136.5</v>
      </c>
      <c r="BK270" s="20">
        <v>94.5</v>
      </c>
      <c r="BL270" s="20">
        <v>1130.88427734375</v>
      </c>
      <c r="BM270" s="20">
        <v>28.09</v>
      </c>
      <c r="BN270" s="20">
        <v>1655.3</v>
      </c>
      <c r="BO270" s="20">
        <v>674.3</v>
      </c>
      <c r="BP270" s="20">
        <v>15951.5</v>
      </c>
      <c r="BQ270" s="20">
        <v>5496.1</v>
      </c>
      <c r="BR270" s="20">
        <v>845.5</v>
      </c>
      <c r="BS270" s="20">
        <v>410.09</v>
      </c>
      <c r="BT270" s="20">
        <v>399.45</v>
      </c>
      <c r="BU270" s="20">
        <v>8.4481000000000002</v>
      </c>
    </row>
    <row r="271" spans="1:73" x14ac:dyDescent="0.4">
      <c r="A271" s="16" t="s">
        <v>457</v>
      </c>
      <c r="B271" s="16">
        <f t="shared" si="4"/>
        <v>1982</v>
      </c>
      <c r="C271" s="17">
        <v>35.049999491370002</v>
      </c>
      <c r="D271" s="17">
        <v>35.84999847412</v>
      </c>
      <c r="E271" s="17">
        <v>34</v>
      </c>
      <c r="F271" s="17">
        <v>35.299999999999997</v>
      </c>
      <c r="G271" s="17">
        <v>55.61</v>
      </c>
      <c r="H271" s="17" t="s">
        <v>192</v>
      </c>
      <c r="I271" s="17">
        <v>2.23</v>
      </c>
      <c r="J271" s="17">
        <v>4.45</v>
      </c>
      <c r="K271" s="17">
        <v>6.0516223988900002</v>
      </c>
      <c r="L271" s="17">
        <v>52.334837269639998</v>
      </c>
      <c r="M271" s="17">
        <v>2.1922000000000001</v>
      </c>
      <c r="N271" s="17">
        <v>3.1785999999999999</v>
      </c>
      <c r="O271" s="17">
        <v>2.3075999999999999</v>
      </c>
      <c r="P271" s="17">
        <v>1.5295000000000001</v>
      </c>
      <c r="Q271" s="17">
        <v>0.95013840000000005</v>
      </c>
      <c r="R271" s="17">
        <v>1.91252</v>
      </c>
      <c r="S271" s="17">
        <v>1.725786</v>
      </c>
      <c r="T271" s="17">
        <v>536</v>
      </c>
      <c r="U271" s="17">
        <v>898</v>
      </c>
      <c r="V271" s="17">
        <v>390</v>
      </c>
      <c r="W271" s="17">
        <v>685</v>
      </c>
      <c r="X271" s="17">
        <v>502</v>
      </c>
      <c r="Y271" s="17" t="s">
        <v>192</v>
      </c>
      <c r="Z271" s="17">
        <v>262</v>
      </c>
      <c r="AA271" s="17">
        <v>455</v>
      </c>
      <c r="AB271" s="17">
        <v>242</v>
      </c>
      <c r="AC271" s="17" t="s">
        <v>192</v>
      </c>
      <c r="AD271" s="17" t="s">
        <v>192</v>
      </c>
      <c r="AE271" s="17">
        <v>72.569999999999993</v>
      </c>
      <c r="AF271" s="17">
        <v>115.35</v>
      </c>
      <c r="AG271" s="17">
        <v>116.04</v>
      </c>
      <c r="AH271" s="17">
        <v>321.24</v>
      </c>
      <c r="AI271" s="17" t="s">
        <v>192</v>
      </c>
      <c r="AJ271" s="17" t="s">
        <v>192</v>
      </c>
      <c r="AK271" s="17" t="s">
        <v>192</v>
      </c>
      <c r="AL271" s="17">
        <v>148.41999999999999</v>
      </c>
      <c r="AM271" s="17">
        <v>173.06</v>
      </c>
      <c r="AN271" s="17" t="s">
        <v>192</v>
      </c>
      <c r="AO271" s="17">
        <v>0.42459999999999998</v>
      </c>
      <c r="AP271" s="17">
        <v>0.31519999999999998</v>
      </c>
      <c r="AQ271" s="17">
        <v>2.3809999999999998</v>
      </c>
      <c r="AR271" s="17">
        <v>0.75530281200000005</v>
      </c>
      <c r="AS271" s="17">
        <v>2.9613999999999998</v>
      </c>
      <c r="AT271" s="17">
        <v>10.029999999999999</v>
      </c>
      <c r="AU271" s="17">
        <v>0.41557086999999998</v>
      </c>
      <c r="AV271" s="17">
        <v>0.40035899200000002</v>
      </c>
      <c r="AW271" s="17">
        <v>0.28620000000000001</v>
      </c>
      <c r="AX271" s="17">
        <v>2471.1</v>
      </c>
      <c r="AY271" s="17">
        <v>197.42</v>
      </c>
      <c r="AZ271" s="17">
        <v>163.27000000000001</v>
      </c>
      <c r="BA271" s="17" t="s">
        <v>192</v>
      </c>
      <c r="BB271" s="17">
        <v>360.01830530786998</v>
      </c>
      <c r="BC271" s="17">
        <v>255.47</v>
      </c>
      <c r="BD271" s="17">
        <v>1.5454000000000001</v>
      </c>
      <c r="BE271" s="17" t="s">
        <v>192</v>
      </c>
      <c r="BF271" s="17">
        <v>0.90849999999999997</v>
      </c>
      <c r="BG271" s="17">
        <v>51</v>
      </c>
      <c r="BH271" s="17">
        <v>135</v>
      </c>
      <c r="BI271" s="17">
        <v>155</v>
      </c>
      <c r="BJ271" s="17">
        <v>112.5</v>
      </c>
      <c r="BK271" s="17">
        <v>94.5</v>
      </c>
      <c r="BL271" s="17">
        <v>1113.3</v>
      </c>
      <c r="BM271" s="17">
        <v>32.5</v>
      </c>
      <c r="BN271" s="17">
        <v>1610.6</v>
      </c>
      <c r="BO271" s="17">
        <v>648.20000000000005</v>
      </c>
      <c r="BP271" s="17">
        <v>16133.1</v>
      </c>
      <c r="BQ271" s="17">
        <v>5628.8</v>
      </c>
      <c r="BR271" s="17">
        <v>818.5</v>
      </c>
      <c r="BS271" s="17">
        <v>384.14</v>
      </c>
      <c r="BT271" s="17">
        <v>369.59</v>
      </c>
      <c r="BU271" s="17">
        <v>7.9881000000000002</v>
      </c>
    </row>
    <row r="272" spans="1:73" x14ac:dyDescent="0.4">
      <c r="A272" s="18" t="s">
        <v>458</v>
      </c>
      <c r="B272" s="16">
        <f t="shared" si="4"/>
        <v>1982</v>
      </c>
      <c r="C272" s="20">
        <v>32.273333485919999</v>
      </c>
      <c r="D272" s="20">
        <v>31.620000839229998</v>
      </c>
      <c r="E272" s="20">
        <v>30.39999961853</v>
      </c>
      <c r="F272" s="20">
        <v>34.799999999999997</v>
      </c>
      <c r="G272" s="20">
        <v>55.61</v>
      </c>
      <c r="H272" s="20" t="s">
        <v>192</v>
      </c>
      <c r="I272" s="20">
        <v>2.2999999999999998</v>
      </c>
      <c r="J272" s="20">
        <v>4.45</v>
      </c>
      <c r="K272" s="20">
        <v>6.0516223988900002</v>
      </c>
      <c r="L272" s="20">
        <v>53.184873377800002</v>
      </c>
      <c r="M272" s="20">
        <v>2.0871</v>
      </c>
      <c r="N272" s="20">
        <v>3.4045999999999998</v>
      </c>
      <c r="O272" s="20">
        <v>2.5167999999999999</v>
      </c>
      <c r="P272" s="20">
        <v>1.5270999999999999</v>
      </c>
      <c r="Q272" s="20">
        <v>0.98571770000000003</v>
      </c>
      <c r="R272" s="20">
        <v>1.899607</v>
      </c>
      <c r="S272" s="20">
        <v>1.6959930000000001</v>
      </c>
      <c r="T272" s="20">
        <v>526</v>
      </c>
      <c r="U272" s="20">
        <v>868</v>
      </c>
      <c r="V272" s="20">
        <v>369</v>
      </c>
      <c r="W272" s="20">
        <v>685</v>
      </c>
      <c r="X272" s="20">
        <v>528</v>
      </c>
      <c r="Y272" s="20" t="s">
        <v>192</v>
      </c>
      <c r="Z272" s="20">
        <v>254</v>
      </c>
      <c r="AA272" s="20">
        <v>454</v>
      </c>
      <c r="AB272" s="20">
        <v>235</v>
      </c>
      <c r="AC272" s="20" t="s">
        <v>192</v>
      </c>
      <c r="AD272" s="20" t="s">
        <v>192</v>
      </c>
      <c r="AE272" s="20">
        <v>75.89</v>
      </c>
      <c r="AF272" s="20">
        <v>112.59</v>
      </c>
      <c r="AG272" s="20">
        <v>112.73</v>
      </c>
      <c r="AH272" s="20">
        <v>302.82</v>
      </c>
      <c r="AI272" s="20" t="s">
        <v>192</v>
      </c>
      <c r="AJ272" s="20" t="s">
        <v>192</v>
      </c>
      <c r="AK272" s="20" t="s">
        <v>192</v>
      </c>
      <c r="AL272" s="20">
        <v>153.74</v>
      </c>
      <c r="AM272" s="20">
        <v>170.86</v>
      </c>
      <c r="AN272" s="20" t="s">
        <v>192</v>
      </c>
      <c r="AO272" s="20">
        <v>0.38319999999999999</v>
      </c>
      <c r="AP272" s="20">
        <v>0.30199999999999999</v>
      </c>
      <c r="AQ272" s="20">
        <v>2.3809999999999998</v>
      </c>
      <c r="AR272" s="20">
        <v>0.76742822200000005</v>
      </c>
      <c r="AS272" s="20">
        <v>2.7618</v>
      </c>
      <c r="AT272" s="20">
        <v>11.46</v>
      </c>
      <c r="AU272" s="20">
        <v>0.40212268800000001</v>
      </c>
      <c r="AV272" s="20">
        <v>0.39176097399999998</v>
      </c>
      <c r="AW272" s="20">
        <v>0.28839999999999999</v>
      </c>
      <c r="AX272" s="20">
        <v>2535.7399999999998</v>
      </c>
      <c r="AY272" s="20">
        <v>191.11</v>
      </c>
      <c r="AZ272" s="20">
        <v>154.81</v>
      </c>
      <c r="BA272" s="20" t="s">
        <v>192</v>
      </c>
      <c r="BB272" s="20">
        <v>349.82157993750002</v>
      </c>
      <c r="BC272" s="20">
        <v>235.29</v>
      </c>
      <c r="BD272" s="20">
        <v>1.5421</v>
      </c>
      <c r="BE272" s="20" t="s">
        <v>192</v>
      </c>
      <c r="BF272" s="20">
        <v>0.87939999999999996</v>
      </c>
      <c r="BG272" s="20">
        <v>51</v>
      </c>
      <c r="BH272" s="20">
        <v>190</v>
      </c>
      <c r="BI272" s="20">
        <v>157.5</v>
      </c>
      <c r="BJ272" s="20">
        <v>130</v>
      </c>
      <c r="BK272" s="20">
        <v>94.5</v>
      </c>
      <c r="BL272" s="20">
        <v>1087.7</v>
      </c>
      <c r="BM272" s="20">
        <v>32.5</v>
      </c>
      <c r="BN272" s="20">
        <v>1598</v>
      </c>
      <c r="BO272" s="20">
        <v>618</v>
      </c>
      <c r="BP272" s="20">
        <v>15992.6</v>
      </c>
      <c r="BQ272" s="20">
        <v>5716.8</v>
      </c>
      <c r="BR272" s="20">
        <v>822.9</v>
      </c>
      <c r="BS272" s="20">
        <v>374.13</v>
      </c>
      <c r="BT272" s="20">
        <v>359.63</v>
      </c>
      <c r="BU272" s="20">
        <v>8.2848000000000006</v>
      </c>
    </row>
    <row r="273" spans="1:73" x14ac:dyDescent="0.4">
      <c r="A273" s="16" t="s">
        <v>459</v>
      </c>
      <c r="B273" s="16">
        <f t="shared" si="4"/>
        <v>1982</v>
      </c>
      <c r="C273" s="17">
        <v>30.16666653951</v>
      </c>
      <c r="D273" s="17">
        <v>29.29999923706</v>
      </c>
      <c r="E273" s="17">
        <v>28.60000038147</v>
      </c>
      <c r="F273" s="17">
        <v>32.6</v>
      </c>
      <c r="G273" s="17">
        <v>55.61</v>
      </c>
      <c r="H273" s="17" t="s">
        <v>192</v>
      </c>
      <c r="I273" s="17">
        <v>2.35</v>
      </c>
      <c r="J273" s="17">
        <v>4.45</v>
      </c>
      <c r="K273" s="17">
        <v>6.0516223988900002</v>
      </c>
      <c r="L273" s="17">
        <v>53.792042026479997</v>
      </c>
      <c r="M273" s="17">
        <v>1.946</v>
      </c>
      <c r="N273" s="17">
        <v>3.2195999999999998</v>
      </c>
      <c r="O273" s="17">
        <v>2.4685000000000001</v>
      </c>
      <c r="P273" s="17">
        <v>1.528</v>
      </c>
      <c r="Q273" s="17">
        <v>1.02176</v>
      </c>
      <c r="R273" s="17">
        <v>1.881284</v>
      </c>
      <c r="S273" s="17">
        <v>1.680917</v>
      </c>
      <c r="T273" s="17">
        <v>480</v>
      </c>
      <c r="U273" s="17">
        <v>855</v>
      </c>
      <c r="V273" s="17">
        <v>357</v>
      </c>
      <c r="W273" s="17">
        <v>644</v>
      </c>
      <c r="X273" s="17">
        <v>507</v>
      </c>
      <c r="Y273" s="17" t="s">
        <v>192</v>
      </c>
      <c r="Z273" s="17">
        <v>254.25</v>
      </c>
      <c r="AA273" s="17">
        <v>452</v>
      </c>
      <c r="AB273" s="17">
        <v>226.35</v>
      </c>
      <c r="AC273" s="17" t="s">
        <v>192</v>
      </c>
      <c r="AD273" s="17" t="s">
        <v>192</v>
      </c>
      <c r="AE273" s="17">
        <v>70.92</v>
      </c>
      <c r="AF273" s="17">
        <v>114.17</v>
      </c>
      <c r="AG273" s="17">
        <v>112</v>
      </c>
      <c r="AH273" s="17">
        <v>305.27999999999997</v>
      </c>
      <c r="AI273" s="17" t="s">
        <v>192</v>
      </c>
      <c r="AJ273" s="17" t="s">
        <v>192</v>
      </c>
      <c r="AK273" s="17" t="s">
        <v>192</v>
      </c>
      <c r="AL273" s="17">
        <v>141.83000000000001</v>
      </c>
      <c r="AM273" s="17">
        <v>168.65</v>
      </c>
      <c r="AN273" s="17" t="s">
        <v>192</v>
      </c>
      <c r="AO273" s="17">
        <v>0.42149999999999999</v>
      </c>
      <c r="AP273" s="17">
        <v>0.32440000000000002</v>
      </c>
      <c r="AQ273" s="17">
        <v>2.3809999999999998</v>
      </c>
      <c r="AR273" s="17">
        <v>0.762578058</v>
      </c>
      <c r="AS273" s="17">
        <v>2.6564999999999999</v>
      </c>
      <c r="AT273" s="17">
        <v>12.79</v>
      </c>
      <c r="AU273" s="17">
        <v>0.39440651799999998</v>
      </c>
      <c r="AV273" s="17">
        <v>0.37765140600000002</v>
      </c>
      <c r="AW273" s="17">
        <v>0.24840000000000001</v>
      </c>
      <c r="AX273" s="17">
        <v>2566.2600000000002</v>
      </c>
      <c r="AY273" s="17">
        <v>187.23</v>
      </c>
      <c r="AZ273" s="17">
        <v>151.18</v>
      </c>
      <c r="BA273" s="17" t="s">
        <v>192</v>
      </c>
      <c r="BB273" s="17">
        <v>345.36798383453998</v>
      </c>
      <c r="BC273" s="17">
        <v>240.94</v>
      </c>
      <c r="BD273" s="17">
        <v>1.5528999999999999</v>
      </c>
      <c r="BE273" s="17" t="s">
        <v>192</v>
      </c>
      <c r="BF273" s="17">
        <v>0.877</v>
      </c>
      <c r="BG273" s="17">
        <v>51</v>
      </c>
      <c r="BH273" s="17">
        <v>190</v>
      </c>
      <c r="BI273" s="17">
        <v>140</v>
      </c>
      <c r="BJ273" s="17">
        <v>130</v>
      </c>
      <c r="BK273" s="17">
        <v>94.5</v>
      </c>
      <c r="BL273" s="17">
        <v>1029.2</v>
      </c>
      <c r="BM273" s="17">
        <v>32.5</v>
      </c>
      <c r="BN273" s="17">
        <v>1510.4</v>
      </c>
      <c r="BO273" s="17">
        <v>612.5</v>
      </c>
      <c r="BP273" s="17">
        <v>12766.3</v>
      </c>
      <c r="BQ273" s="17">
        <v>5653.3</v>
      </c>
      <c r="BR273" s="17">
        <v>789.7</v>
      </c>
      <c r="BS273" s="17">
        <v>330.25</v>
      </c>
      <c r="BT273" s="17">
        <v>317.62</v>
      </c>
      <c r="BU273" s="17">
        <v>7.2327000000000004</v>
      </c>
    </row>
    <row r="274" spans="1:73" x14ac:dyDescent="0.4">
      <c r="A274" s="18" t="s">
        <v>460</v>
      </c>
      <c r="B274" s="16">
        <f t="shared" si="4"/>
        <v>1982</v>
      </c>
      <c r="C274" s="20">
        <v>31.56666603088</v>
      </c>
      <c r="D274" s="20">
        <v>33.119998931879998</v>
      </c>
      <c r="E274" s="20">
        <v>30.879999160770002</v>
      </c>
      <c r="F274" s="20">
        <v>30.7</v>
      </c>
      <c r="G274" s="20">
        <v>55.61</v>
      </c>
      <c r="H274" s="20" t="s">
        <v>192</v>
      </c>
      <c r="I274" s="20">
        <v>2.4</v>
      </c>
      <c r="J274" s="20">
        <v>4.45</v>
      </c>
      <c r="K274" s="20">
        <v>6.0516223988900002</v>
      </c>
      <c r="L274" s="20">
        <v>54.399210675170004</v>
      </c>
      <c r="M274" s="20">
        <v>1.7408999999999999</v>
      </c>
      <c r="N274" s="20">
        <v>3.1223999999999998</v>
      </c>
      <c r="O274" s="20">
        <v>2.3454999999999999</v>
      </c>
      <c r="P274" s="20">
        <v>1.5287999999999999</v>
      </c>
      <c r="Q274" s="20">
        <v>1.054616</v>
      </c>
      <c r="R274" s="20">
        <v>1.8647069999999999</v>
      </c>
      <c r="S274" s="20">
        <v>1.667133</v>
      </c>
      <c r="T274" s="20">
        <v>502</v>
      </c>
      <c r="U274" s="20">
        <v>838</v>
      </c>
      <c r="V274" s="20">
        <v>357</v>
      </c>
      <c r="W274" s="20">
        <v>679</v>
      </c>
      <c r="X274" s="20">
        <v>509</v>
      </c>
      <c r="Y274" s="20" t="s">
        <v>192</v>
      </c>
      <c r="Z274" s="20">
        <v>265</v>
      </c>
      <c r="AA274" s="20">
        <v>482</v>
      </c>
      <c r="AB274" s="20">
        <v>230</v>
      </c>
      <c r="AC274" s="20" t="s">
        <v>192</v>
      </c>
      <c r="AD274" s="20" t="s">
        <v>192</v>
      </c>
      <c r="AE274" s="20">
        <v>70.22</v>
      </c>
      <c r="AF274" s="20">
        <v>117.76</v>
      </c>
      <c r="AG274" s="20">
        <v>114.6</v>
      </c>
      <c r="AH274" s="20">
        <v>291.27999999999997</v>
      </c>
      <c r="AI274" s="20" t="s">
        <v>192</v>
      </c>
      <c r="AJ274" s="20" t="s">
        <v>192</v>
      </c>
      <c r="AK274" s="20" t="s">
        <v>192</v>
      </c>
      <c r="AL274" s="20">
        <v>148.58000000000001</v>
      </c>
      <c r="AM274" s="20">
        <v>169.76</v>
      </c>
      <c r="AN274" s="20" t="s">
        <v>192</v>
      </c>
      <c r="AO274" s="20">
        <v>0.47639999999999999</v>
      </c>
      <c r="AP274" s="20">
        <v>0.34649999999999997</v>
      </c>
      <c r="AQ274" s="20">
        <v>2.403</v>
      </c>
      <c r="AR274" s="20">
        <v>0.75949158999999999</v>
      </c>
      <c r="AS274" s="20">
        <v>2.5499999999999998</v>
      </c>
      <c r="AT274" s="20">
        <v>13.45</v>
      </c>
      <c r="AU274" s="20">
        <v>0.38867450599999998</v>
      </c>
      <c r="AV274" s="20">
        <v>0.39440651799999998</v>
      </c>
      <c r="AW274" s="20">
        <v>0.21029999999999999</v>
      </c>
      <c r="AX274" s="20">
        <v>2610.86</v>
      </c>
      <c r="AY274" s="20">
        <v>184.19</v>
      </c>
      <c r="AZ274" s="20">
        <v>148.88999999999999</v>
      </c>
      <c r="BA274" s="20" t="s">
        <v>192</v>
      </c>
      <c r="BB274" s="20">
        <v>342.53307813825</v>
      </c>
      <c r="BC274" s="20">
        <v>235.85</v>
      </c>
      <c r="BD274" s="20">
        <v>1.5767</v>
      </c>
      <c r="BE274" s="20" t="s">
        <v>192</v>
      </c>
      <c r="BF274" s="20">
        <v>0.88670000000000004</v>
      </c>
      <c r="BG274" s="20">
        <v>51</v>
      </c>
      <c r="BH274" s="20">
        <v>168.5</v>
      </c>
      <c r="BI274" s="20">
        <v>135.5</v>
      </c>
      <c r="BJ274" s="20">
        <v>122.5</v>
      </c>
      <c r="BK274" s="20">
        <v>94.5</v>
      </c>
      <c r="BL274" s="20">
        <v>996.2</v>
      </c>
      <c r="BM274" s="20">
        <v>32.5</v>
      </c>
      <c r="BN274" s="20">
        <v>1521.7</v>
      </c>
      <c r="BO274" s="20">
        <v>574.70000000000005</v>
      </c>
      <c r="BP274" s="20">
        <v>12618.1</v>
      </c>
      <c r="BQ274" s="20">
        <v>5394</v>
      </c>
      <c r="BR274" s="20">
        <v>742.5</v>
      </c>
      <c r="BS274" s="20">
        <v>350.3</v>
      </c>
      <c r="BT274" s="20">
        <v>337.93</v>
      </c>
      <c r="BU274" s="20">
        <v>7.3087</v>
      </c>
    </row>
    <row r="275" spans="1:73" x14ac:dyDescent="0.4">
      <c r="A275" s="16" t="s">
        <v>461</v>
      </c>
      <c r="B275" s="16">
        <f t="shared" si="4"/>
        <v>1982</v>
      </c>
      <c r="C275" s="17">
        <v>33.043332926429997</v>
      </c>
      <c r="D275" s="17">
        <v>35.180000305180002</v>
      </c>
      <c r="E275" s="17">
        <v>33.34999847412</v>
      </c>
      <c r="F275" s="17">
        <v>30.6</v>
      </c>
      <c r="G275" s="17">
        <v>55.61</v>
      </c>
      <c r="H275" s="17" t="s">
        <v>192</v>
      </c>
      <c r="I275" s="17">
        <v>2.4500000000000002</v>
      </c>
      <c r="J275" s="17">
        <v>4.45</v>
      </c>
      <c r="K275" s="17">
        <v>6.0516223988900002</v>
      </c>
      <c r="L275" s="17">
        <v>55.006379323849998</v>
      </c>
      <c r="M275" s="17">
        <v>1.7190000000000001</v>
      </c>
      <c r="N275" s="17">
        <v>3.0333000000000001</v>
      </c>
      <c r="O275" s="17">
        <v>2.2822</v>
      </c>
      <c r="P275" s="17">
        <v>1.5471999999999999</v>
      </c>
      <c r="Q275" s="17">
        <v>1.0638300000000001</v>
      </c>
      <c r="R275" s="17">
        <v>1.881284</v>
      </c>
      <c r="S275" s="17">
        <v>1.6964920000000001</v>
      </c>
      <c r="T275" s="17">
        <v>493</v>
      </c>
      <c r="U275" s="17">
        <v>802</v>
      </c>
      <c r="V275" s="17">
        <v>362</v>
      </c>
      <c r="W275" s="17">
        <v>645</v>
      </c>
      <c r="X275" s="17">
        <v>511</v>
      </c>
      <c r="Y275" s="17" t="s">
        <v>192</v>
      </c>
      <c r="Z275" s="17">
        <v>269</v>
      </c>
      <c r="AA275" s="17">
        <v>509</v>
      </c>
      <c r="AB275" s="17">
        <v>234</v>
      </c>
      <c r="AC275" s="17" t="s">
        <v>192</v>
      </c>
      <c r="AD275" s="17" t="s">
        <v>192</v>
      </c>
      <c r="AE275" s="17">
        <v>76.209999999999994</v>
      </c>
      <c r="AF275" s="17">
        <v>118.11</v>
      </c>
      <c r="AG275" s="17">
        <v>116.73</v>
      </c>
      <c r="AH275" s="17">
        <v>278.52</v>
      </c>
      <c r="AI275" s="17" t="s">
        <v>192</v>
      </c>
      <c r="AJ275" s="17" t="s">
        <v>192</v>
      </c>
      <c r="AK275" s="17" t="s">
        <v>192</v>
      </c>
      <c r="AL275" s="17">
        <v>128.26</v>
      </c>
      <c r="AM275" s="17">
        <v>167.55</v>
      </c>
      <c r="AN275" s="17" t="s">
        <v>192</v>
      </c>
      <c r="AO275" s="17">
        <v>0.43809999999999999</v>
      </c>
      <c r="AP275" s="17">
        <v>0.3725</v>
      </c>
      <c r="AQ275" s="17">
        <v>2.4140999999999999</v>
      </c>
      <c r="AR275" s="17">
        <v>0.76985330399999996</v>
      </c>
      <c r="AS275" s="17">
        <v>2.5398000000000001</v>
      </c>
      <c r="AT275" s="17">
        <v>13.89</v>
      </c>
      <c r="AU275" s="17">
        <v>0.40234314999999998</v>
      </c>
      <c r="AV275" s="17">
        <v>0.43144413399999998</v>
      </c>
      <c r="AW275" s="17">
        <v>0.1792</v>
      </c>
      <c r="AX275" s="17">
        <v>2652.52</v>
      </c>
      <c r="AY275" s="17">
        <v>191.1</v>
      </c>
      <c r="AZ275" s="17">
        <v>152.71</v>
      </c>
      <c r="BA275" s="17" t="s">
        <v>192</v>
      </c>
      <c r="BB275" s="17">
        <v>347.25105097004001</v>
      </c>
      <c r="BC275" s="17">
        <v>233.8</v>
      </c>
      <c r="BD275" s="17">
        <v>1.6887000000000001</v>
      </c>
      <c r="BE275" s="17" t="s">
        <v>192</v>
      </c>
      <c r="BF275" s="17">
        <v>0.89710000000000001</v>
      </c>
      <c r="BG275" s="17">
        <v>48.4</v>
      </c>
      <c r="BH275" s="17">
        <v>166</v>
      </c>
      <c r="BI275" s="17">
        <v>138.5</v>
      </c>
      <c r="BJ275" s="17">
        <v>122.5</v>
      </c>
      <c r="BK275" s="17">
        <v>90</v>
      </c>
      <c r="BL275" s="17">
        <v>973.3</v>
      </c>
      <c r="BM275" s="17">
        <v>32.5</v>
      </c>
      <c r="BN275" s="17">
        <v>1527.7</v>
      </c>
      <c r="BO275" s="17">
        <v>574.70000000000005</v>
      </c>
      <c r="BP275" s="17">
        <v>12735.9</v>
      </c>
      <c r="BQ275" s="17">
        <v>5211.8999999999996</v>
      </c>
      <c r="BR275" s="17">
        <v>750.2</v>
      </c>
      <c r="BS275" s="17">
        <v>333.71</v>
      </c>
      <c r="BT275" s="17">
        <v>310.39</v>
      </c>
      <c r="BU275" s="17">
        <v>6.6833999999999998</v>
      </c>
    </row>
    <row r="276" spans="1:73" x14ac:dyDescent="0.4">
      <c r="A276" s="18" t="s">
        <v>462</v>
      </c>
      <c r="B276" s="16">
        <f t="shared" si="4"/>
        <v>1982</v>
      </c>
      <c r="C276" s="20">
        <v>32.766666666669998</v>
      </c>
      <c r="D276" s="20">
        <v>34.59999847412</v>
      </c>
      <c r="E276" s="20">
        <v>32.65000152588</v>
      </c>
      <c r="F276" s="20">
        <v>31.05</v>
      </c>
      <c r="G276" s="20">
        <v>55.61</v>
      </c>
      <c r="H276" s="20" t="s">
        <v>192</v>
      </c>
      <c r="I276" s="20">
        <v>2.4500000000000002</v>
      </c>
      <c r="J276" s="20">
        <v>4.45</v>
      </c>
      <c r="K276" s="20">
        <v>6.0516223988900002</v>
      </c>
      <c r="L276" s="20">
        <v>55.006379323849998</v>
      </c>
      <c r="M276" s="20">
        <v>1.5488</v>
      </c>
      <c r="N276" s="20">
        <v>3.1004</v>
      </c>
      <c r="O276" s="20">
        <v>2.2408000000000001</v>
      </c>
      <c r="P276" s="20">
        <v>1.4964999999999999</v>
      </c>
      <c r="Q276" s="20">
        <v>0.98981710000000001</v>
      </c>
      <c r="R276" s="20">
        <v>1.850921</v>
      </c>
      <c r="S276" s="20">
        <v>1.648676</v>
      </c>
      <c r="T276" s="20">
        <v>497</v>
      </c>
      <c r="U276" s="20">
        <v>770</v>
      </c>
      <c r="V276" s="20">
        <v>348</v>
      </c>
      <c r="W276" s="20">
        <v>599</v>
      </c>
      <c r="X276" s="20">
        <v>494</v>
      </c>
      <c r="Y276" s="20" t="s">
        <v>192</v>
      </c>
      <c r="Z276" s="20">
        <v>254</v>
      </c>
      <c r="AA276" s="20">
        <v>475</v>
      </c>
      <c r="AB276" s="20">
        <v>222</v>
      </c>
      <c r="AC276" s="20" t="s">
        <v>192</v>
      </c>
      <c r="AD276" s="20" t="s">
        <v>192</v>
      </c>
      <c r="AE276" s="20">
        <v>71.87</v>
      </c>
      <c r="AF276" s="20">
        <v>114.95</v>
      </c>
      <c r="AG276" s="20">
        <v>110.45</v>
      </c>
      <c r="AH276" s="20">
        <v>270.66000000000003</v>
      </c>
      <c r="AI276" s="20" t="s">
        <v>192</v>
      </c>
      <c r="AJ276" s="20" t="s">
        <v>192</v>
      </c>
      <c r="AK276" s="20" t="s">
        <v>192</v>
      </c>
      <c r="AL276" s="20">
        <v>125.7</v>
      </c>
      <c r="AM276" s="20">
        <v>155.79</v>
      </c>
      <c r="AN276" s="20" t="s">
        <v>192</v>
      </c>
      <c r="AO276" s="20">
        <v>0.3997</v>
      </c>
      <c r="AP276" s="20">
        <v>0.40899999999999997</v>
      </c>
      <c r="AQ276" s="20">
        <v>2.3809999999999998</v>
      </c>
      <c r="AR276" s="20">
        <v>0.77867178400000003</v>
      </c>
      <c r="AS276" s="20">
        <v>2.4270999999999998</v>
      </c>
      <c r="AT276" s="20">
        <v>13.89</v>
      </c>
      <c r="AU276" s="20">
        <v>0.38073787399999998</v>
      </c>
      <c r="AV276" s="20">
        <v>0.46363158599999998</v>
      </c>
      <c r="AW276" s="20">
        <v>0.151</v>
      </c>
      <c r="AX276" s="20">
        <v>2635.91</v>
      </c>
      <c r="AY276" s="20">
        <v>174.8</v>
      </c>
      <c r="AZ276" s="20">
        <v>140.38999999999999</v>
      </c>
      <c r="BA276" s="20" t="s">
        <v>192</v>
      </c>
      <c r="BB276" s="20">
        <v>331.83077789316002</v>
      </c>
      <c r="BC276" s="20">
        <v>207.5</v>
      </c>
      <c r="BD276" s="20">
        <v>1.6675</v>
      </c>
      <c r="BE276" s="20" t="s">
        <v>192</v>
      </c>
      <c r="BF276" s="20">
        <v>0.84299999999999997</v>
      </c>
      <c r="BG276" s="20">
        <v>44.5</v>
      </c>
      <c r="BH276" s="20">
        <v>167</v>
      </c>
      <c r="BI276" s="20">
        <v>133</v>
      </c>
      <c r="BJ276" s="20">
        <v>122.5</v>
      </c>
      <c r="BK276" s="20">
        <v>75</v>
      </c>
      <c r="BL276" s="20">
        <v>918.8</v>
      </c>
      <c r="BM276" s="20">
        <v>32.5</v>
      </c>
      <c r="BN276" s="20">
        <v>1300</v>
      </c>
      <c r="BO276" s="20">
        <v>520.70000000000005</v>
      </c>
      <c r="BP276" s="20">
        <v>11087</v>
      </c>
      <c r="BQ276" s="20">
        <v>5186.6000000000004</v>
      </c>
      <c r="BR276" s="20">
        <v>691.9</v>
      </c>
      <c r="BS276" s="20">
        <v>314.98</v>
      </c>
      <c r="BT276" s="20">
        <v>276.26</v>
      </c>
      <c r="BU276" s="20">
        <v>5.5616000000000003</v>
      </c>
    </row>
    <row r="277" spans="1:73" x14ac:dyDescent="0.4">
      <c r="A277" s="16" t="s">
        <v>463</v>
      </c>
      <c r="B277" s="16">
        <f t="shared" si="4"/>
        <v>1982</v>
      </c>
      <c r="C277" s="17">
        <v>32.916667175290002</v>
      </c>
      <c r="D277" s="17">
        <v>33.70000076294</v>
      </c>
      <c r="E277" s="17">
        <v>31.70000076294</v>
      </c>
      <c r="F277" s="17">
        <v>33.35</v>
      </c>
      <c r="G277" s="17">
        <v>55.61</v>
      </c>
      <c r="H277" s="17" t="s">
        <v>192</v>
      </c>
      <c r="I277" s="17">
        <v>2.4700000000000002</v>
      </c>
      <c r="J277" s="17">
        <v>4.45</v>
      </c>
      <c r="K277" s="17">
        <v>6.0516223988900002</v>
      </c>
      <c r="L277" s="17">
        <v>55.249246783319997</v>
      </c>
      <c r="M277" s="17">
        <v>1.5565</v>
      </c>
      <c r="N277" s="17">
        <v>2.9434</v>
      </c>
      <c r="O277" s="17">
        <v>2.1678000000000002</v>
      </c>
      <c r="P277" s="17">
        <v>1.5182</v>
      </c>
      <c r="Q277" s="17">
        <v>1.0929329999999999</v>
      </c>
      <c r="R277" s="17">
        <v>1.8298080000000001</v>
      </c>
      <c r="S277" s="17">
        <v>1.6319779999999999</v>
      </c>
      <c r="T277" s="17">
        <v>465</v>
      </c>
      <c r="U277" s="17">
        <v>798</v>
      </c>
      <c r="V277" s="17">
        <v>335</v>
      </c>
      <c r="W277" s="17">
        <v>570</v>
      </c>
      <c r="X277" s="17">
        <v>421</v>
      </c>
      <c r="Y277" s="17" t="s">
        <v>192</v>
      </c>
      <c r="Z277" s="17">
        <v>249</v>
      </c>
      <c r="AA277" s="17">
        <v>464</v>
      </c>
      <c r="AB277" s="17">
        <v>212</v>
      </c>
      <c r="AC277" s="17" t="s">
        <v>192</v>
      </c>
      <c r="AD277" s="17" t="s">
        <v>192</v>
      </c>
      <c r="AE277" s="17">
        <v>58.56</v>
      </c>
      <c r="AF277" s="17">
        <v>114.95</v>
      </c>
      <c r="AG277" s="17">
        <v>102.69</v>
      </c>
      <c r="AH277" s="17">
        <v>261.82</v>
      </c>
      <c r="AI277" s="17" t="s">
        <v>192</v>
      </c>
      <c r="AJ277" s="17" t="s">
        <v>192</v>
      </c>
      <c r="AK277" s="17" t="s">
        <v>192</v>
      </c>
      <c r="AL277" s="17">
        <v>127.52</v>
      </c>
      <c r="AM277" s="17">
        <v>151.75</v>
      </c>
      <c r="AN277" s="17" t="s">
        <v>192</v>
      </c>
      <c r="AO277" s="17">
        <v>0.32719999999999999</v>
      </c>
      <c r="AP277" s="17">
        <v>0.43219999999999997</v>
      </c>
      <c r="AQ277" s="17">
        <v>2.2267000000000001</v>
      </c>
      <c r="AR277" s="17">
        <v>0.78660841599999998</v>
      </c>
      <c r="AS277" s="17">
        <v>2.3769999999999998</v>
      </c>
      <c r="AT277" s="17">
        <v>12.68</v>
      </c>
      <c r="AU277" s="17">
        <v>0.408516086</v>
      </c>
      <c r="AV277" s="17">
        <v>0.48832333</v>
      </c>
      <c r="AW277" s="17">
        <v>0.1726</v>
      </c>
      <c r="AX277" s="17">
        <v>2597.12</v>
      </c>
      <c r="AY277" s="17">
        <v>168</v>
      </c>
      <c r="AZ277" s="17">
        <v>140.59</v>
      </c>
      <c r="BA277" s="17" t="s">
        <v>192</v>
      </c>
      <c r="BB277" s="17">
        <v>332.08596693516</v>
      </c>
      <c r="BC277" s="17">
        <v>225.4</v>
      </c>
      <c r="BD277" s="17">
        <v>1.73</v>
      </c>
      <c r="BE277" s="17" t="s">
        <v>192</v>
      </c>
      <c r="BF277" s="17">
        <v>0.83030000000000004</v>
      </c>
      <c r="BG277" s="17">
        <v>37.375</v>
      </c>
      <c r="BH277" s="17">
        <v>168</v>
      </c>
      <c r="BI277" s="17">
        <v>133.5</v>
      </c>
      <c r="BJ277" s="17">
        <v>122.5</v>
      </c>
      <c r="BK277" s="17">
        <v>77.5</v>
      </c>
      <c r="BL277" s="17">
        <v>957.8</v>
      </c>
      <c r="BM277" s="17">
        <v>32.5</v>
      </c>
      <c r="BN277" s="17">
        <v>1440.9</v>
      </c>
      <c r="BO277" s="17">
        <v>552.4</v>
      </c>
      <c r="BP277" s="17">
        <v>11316.6</v>
      </c>
      <c r="BQ277" s="17">
        <v>5068.6000000000004</v>
      </c>
      <c r="BR277" s="17">
        <v>726.9</v>
      </c>
      <c r="BS277" s="17">
        <v>338.97</v>
      </c>
      <c r="BT277" s="17">
        <v>287.97000000000003</v>
      </c>
      <c r="BU277" s="17">
        <v>6.4626000000000001</v>
      </c>
    </row>
    <row r="278" spans="1:73" x14ac:dyDescent="0.4">
      <c r="A278" s="18" t="s">
        <v>464</v>
      </c>
      <c r="B278" s="16">
        <f t="shared" si="4"/>
        <v>1982</v>
      </c>
      <c r="C278" s="20">
        <v>32.416666412349997</v>
      </c>
      <c r="D278" s="20">
        <v>32.84999847412</v>
      </c>
      <c r="E278" s="20">
        <v>31.20000076294</v>
      </c>
      <c r="F278" s="20">
        <v>33.200000000000003</v>
      </c>
      <c r="G278" s="20">
        <v>55.61</v>
      </c>
      <c r="H278" s="20" t="s">
        <v>192</v>
      </c>
      <c r="I278" s="20">
        <v>2.5299999999999998</v>
      </c>
      <c r="J278" s="20">
        <v>4.45</v>
      </c>
      <c r="K278" s="20">
        <v>6.0516223988900002</v>
      </c>
      <c r="L278" s="20">
        <v>55.977849161739996</v>
      </c>
      <c r="M278" s="20">
        <v>1.5463</v>
      </c>
      <c r="N278" s="20">
        <v>2.9308000000000001</v>
      </c>
      <c r="O278" s="20">
        <v>2.2477999999999998</v>
      </c>
      <c r="P278" s="20">
        <v>1.5741000000000001</v>
      </c>
      <c r="Q278" s="20">
        <v>1.272562</v>
      </c>
      <c r="R278" s="20">
        <v>1.8264910000000001</v>
      </c>
      <c r="S278" s="20">
        <v>1.6233059999999999</v>
      </c>
      <c r="T278" s="20">
        <v>412</v>
      </c>
      <c r="U278" s="20">
        <v>770</v>
      </c>
      <c r="V278" s="20">
        <v>320</v>
      </c>
      <c r="W278" s="20">
        <v>572</v>
      </c>
      <c r="X278" s="20">
        <v>396</v>
      </c>
      <c r="Y278" s="20" t="s">
        <v>192</v>
      </c>
      <c r="Z278" s="20">
        <v>234</v>
      </c>
      <c r="AA278" s="20">
        <v>432</v>
      </c>
      <c r="AB278" s="20">
        <v>203</v>
      </c>
      <c r="AC278" s="20" t="s">
        <v>192</v>
      </c>
      <c r="AD278" s="20" t="s">
        <v>192</v>
      </c>
      <c r="AE278" s="20">
        <v>59.26</v>
      </c>
      <c r="AF278" s="20">
        <v>102.28</v>
      </c>
      <c r="AG278" s="20">
        <v>100.31</v>
      </c>
      <c r="AH278" s="20">
        <v>266.73</v>
      </c>
      <c r="AI278" s="20" t="s">
        <v>192</v>
      </c>
      <c r="AJ278" s="20" t="s">
        <v>192</v>
      </c>
      <c r="AK278" s="20" t="s">
        <v>192</v>
      </c>
      <c r="AL278" s="20">
        <v>123.8</v>
      </c>
      <c r="AM278" s="20">
        <v>152.49</v>
      </c>
      <c r="AN278" s="20" t="s">
        <v>192</v>
      </c>
      <c r="AO278" s="20">
        <v>0.30270000000000002</v>
      </c>
      <c r="AP278" s="20">
        <v>0.52690000000000003</v>
      </c>
      <c r="AQ278" s="20">
        <v>2.2421000000000002</v>
      </c>
      <c r="AR278" s="20">
        <v>0.75772789399999996</v>
      </c>
      <c r="AS278" s="20">
        <v>2.2677999999999998</v>
      </c>
      <c r="AT278" s="20">
        <v>13.12</v>
      </c>
      <c r="AU278" s="20">
        <v>0.405870542</v>
      </c>
      <c r="AV278" s="20">
        <v>0.49493719000000003</v>
      </c>
      <c r="AW278" s="20">
        <v>0.14899999999999999</v>
      </c>
      <c r="AX278" s="20">
        <v>2554.87</v>
      </c>
      <c r="AY278" s="20">
        <v>166.3</v>
      </c>
      <c r="AZ278" s="20">
        <v>140.11000000000001</v>
      </c>
      <c r="BA278" s="20" t="s">
        <v>192</v>
      </c>
      <c r="BB278" s="20">
        <v>331.47323211807998</v>
      </c>
      <c r="BC278" s="20">
        <v>230.3</v>
      </c>
      <c r="BD278" s="20">
        <v>1.6568000000000001</v>
      </c>
      <c r="BE278" s="20" t="s">
        <v>192</v>
      </c>
      <c r="BF278" s="20">
        <v>0.84330000000000005</v>
      </c>
      <c r="BG278" s="20">
        <v>35</v>
      </c>
      <c r="BH278" s="20">
        <v>165.5</v>
      </c>
      <c r="BI278" s="20">
        <v>135.5</v>
      </c>
      <c r="BJ278" s="20">
        <v>125</v>
      </c>
      <c r="BK278" s="20">
        <v>77.5</v>
      </c>
      <c r="BL278" s="20">
        <v>958.9</v>
      </c>
      <c r="BM278" s="20">
        <v>32.5</v>
      </c>
      <c r="BN278" s="20">
        <v>1451.5</v>
      </c>
      <c r="BO278" s="20">
        <v>522.9</v>
      </c>
      <c r="BP278" s="20">
        <v>12195.7</v>
      </c>
      <c r="BQ278" s="20">
        <v>4953.1000000000004</v>
      </c>
      <c r="BR278" s="20">
        <v>715.5</v>
      </c>
      <c r="BS278" s="20">
        <v>364.23</v>
      </c>
      <c r="BT278" s="20">
        <v>296.81</v>
      </c>
      <c r="BU278" s="20">
        <v>7.1078000000000001</v>
      </c>
    </row>
    <row r="279" spans="1:73" x14ac:dyDescent="0.4">
      <c r="A279" s="16" t="s">
        <v>465</v>
      </c>
      <c r="B279" s="16">
        <f t="shared" si="4"/>
        <v>1982</v>
      </c>
      <c r="C279" s="17">
        <v>33.466666412350001</v>
      </c>
      <c r="D279" s="17">
        <v>34.25</v>
      </c>
      <c r="E279" s="17">
        <v>33.04999923706</v>
      </c>
      <c r="F279" s="17">
        <v>33.1</v>
      </c>
      <c r="G279" s="17">
        <v>55.61</v>
      </c>
      <c r="H279" s="17" t="s">
        <v>192</v>
      </c>
      <c r="I279" s="17">
        <v>2.56</v>
      </c>
      <c r="J279" s="17">
        <v>4.45</v>
      </c>
      <c r="K279" s="17">
        <v>6.0516223988900002</v>
      </c>
      <c r="L279" s="17">
        <v>56.34215035095</v>
      </c>
      <c r="M279" s="17">
        <v>1.6851</v>
      </c>
      <c r="N279" s="17">
        <v>3.0042</v>
      </c>
      <c r="O279" s="17">
        <v>2.4091999999999998</v>
      </c>
      <c r="P279" s="17">
        <v>1.6328</v>
      </c>
      <c r="Q279" s="17">
        <v>1.4686049999999999</v>
      </c>
      <c r="R279" s="17">
        <v>1.814103</v>
      </c>
      <c r="S279" s="17">
        <v>1.6157760000000001</v>
      </c>
      <c r="T279" s="17">
        <v>411</v>
      </c>
      <c r="U279" s="17">
        <v>750</v>
      </c>
      <c r="V279" s="17">
        <v>319</v>
      </c>
      <c r="W279" s="17">
        <v>530</v>
      </c>
      <c r="X279" s="17">
        <v>380</v>
      </c>
      <c r="Y279" s="17" t="s">
        <v>192</v>
      </c>
      <c r="Z279" s="17">
        <v>217</v>
      </c>
      <c r="AA279" s="17">
        <v>426</v>
      </c>
      <c r="AB279" s="17">
        <v>196</v>
      </c>
      <c r="AC279" s="17" t="s">
        <v>192</v>
      </c>
      <c r="AD279" s="17" t="s">
        <v>192</v>
      </c>
      <c r="AE279" s="17">
        <v>54.92</v>
      </c>
      <c r="AF279" s="17">
        <v>100.88</v>
      </c>
      <c r="AG279" s="17">
        <v>97.08</v>
      </c>
      <c r="AH279" s="17">
        <v>252</v>
      </c>
      <c r="AI279" s="17" t="s">
        <v>192</v>
      </c>
      <c r="AJ279" s="17" t="s">
        <v>192</v>
      </c>
      <c r="AK279" s="17" t="s">
        <v>192</v>
      </c>
      <c r="AL279" s="17">
        <v>120.45</v>
      </c>
      <c r="AM279" s="17">
        <v>152.85</v>
      </c>
      <c r="AN279" s="17" t="s">
        <v>192</v>
      </c>
      <c r="AO279" s="17">
        <v>0.34789999999999999</v>
      </c>
      <c r="AP279" s="17">
        <v>0.4728</v>
      </c>
      <c r="AQ279" s="17">
        <v>2.4249999999999998</v>
      </c>
      <c r="AR279" s="17">
        <v>0.76191667200000002</v>
      </c>
      <c r="AS279" s="17">
        <v>2.1835</v>
      </c>
      <c r="AT279" s="17">
        <v>14.55</v>
      </c>
      <c r="AU279" s="17">
        <v>0.40124083999999999</v>
      </c>
      <c r="AV279" s="17">
        <v>0.460324656</v>
      </c>
      <c r="AW279" s="17">
        <v>0.13</v>
      </c>
      <c r="AX279" s="17">
        <v>2585.79</v>
      </c>
      <c r="AY279" s="17">
        <v>162.79</v>
      </c>
      <c r="AZ279" s="17">
        <v>140.59</v>
      </c>
      <c r="BA279" s="17" t="s">
        <v>192</v>
      </c>
      <c r="BB279" s="17">
        <v>332.08596693516</v>
      </c>
      <c r="BC279" s="17">
        <v>239.1</v>
      </c>
      <c r="BD279" s="17">
        <v>1.6039000000000001</v>
      </c>
      <c r="BE279" s="17" t="s">
        <v>192</v>
      </c>
      <c r="BF279" s="17">
        <v>0.85319999999999996</v>
      </c>
      <c r="BG279" s="17">
        <v>35</v>
      </c>
      <c r="BH279" s="17">
        <v>167</v>
      </c>
      <c r="BI279" s="17">
        <v>135</v>
      </c>
      <c r="BJ279" s="17">
        <v>125</v>
      </c>
      <c r="BK279" s="17">
        <v>77</v>
      </c>
      <c r="BL279" s="17">
        <v>959.5</v>
      </c>
      <c r="BM279" s="17">
        <v>32.5</v>
      </c>
      <c r="BN279" s="17">
        <v>1426.5</v>
      </c>
      <c r="BO279" s="17">
        <v>515.29999999999995</v>
      </c>
      <c r="BP279" s="17">
        <v>12675.7</v>
      </c>
      <c r="BQ279" s="17">
        <v>4310.3</v>
      </c>
      <c r="BR279" s="17">
        <v>749.5</v>
      </c>
      <c r="BS279" s="17">
        <v>437.31</v>
      </c>
      <c r="BT279" s="17">
        <v>334.13</v>
      </c>
      <c r="BU279" s="17">
        <v>8.7818000000000005</v>
      </c>
    </row>
    <row r="280" spans="1:73" x14ac:dyDescent="0.4">
      <c r="A280" s="18" t="s">
        <v>466</v>
      </c>
      <c r="B280" s="16">
        <f t="shared" si="4"/>
        <v>1982</v>
      </c>
      <c r="C280" s="20">
        <v>33.783333841960001</v>
      </c>
      <c r="D280" s="20">
        <v>35</v>
      </c>
      <c r="E280" s="20">
        <v>33.40000152588</v>
      </c>
      <c r="F280" s="20">
        <v>32.950000000000003</v>
      </c>
      <c r="G280" s="20">
        <v>55.61</v>
      </c>
      <c r="H280" s="20" t="s">
        <v>192</v>
      </c>
      <c r="I280" s="20">
        <v>2.6</v>
      </c>
      <c r="J280" s="20">
        <v>4.45</v>
      </c>
      <c r="K280" s="20">
        <v>6.0516223988900002</v>
      </c>
      <c r="L280" s="20">
        <v>56.827885269900001</v>
      </c>
      <c r="M280" s="20">
        <v>1.6335</v>
      </c>
      <c r="N280" s="20">
        <v>3.0954999999999999</v>
      </c>
      <c r="O280" s="20">
        <v>2.5855999999999999</v>
      </c>
      <c r="P280" s="20">
        <v>1.5694999999999999</v>
      </c>
      <c r="Q280" s="20">
        <v>1.3008710000000001</v>
      </c>
      <c r="R280" s="20">
        <v>1.805377</v>
      </c>
      <c r="S280" s="20">
        <v>1.6021730000000001</v>
      </c>
      <c r="T280" s="20">
        <v>406</v>
      </c>
      <c r="U280" s="20">
        <v>851</v>
      </c>
      <c r="V280" s="20">
        <v>326</v>
      </c>
      <c r="W280" s="20">
        <v>470</v>
      </c>
      <c r="X280" s="20">
        <v>355</v>
      </c>
      <c r="Y280" s="20" t="s">
        <v>192</v>
      </c>
      <c r="Z280" s="20">
        <v>214</v>
      </c>
      <c r="AA280" s="20">
        <v>416</v>
      </c>
      <c r="AB280" s="20">
        <v>192</v>
      </c>
      <c r="AC280" s="20" t="s">
        <v>192</v>
      </c>
      <c r="AD280" s="20" t="s">
        <v>192</v>
      </c>
      <c r="AE280" s="20">
        <v>50.27</v>
      </c>
      <c r="AF280" s="20">
        <v>91.73</v>
      </c>
      <c r="AG280" s="20">
        <v>97.94</v>
      </c>
      <c r="AH280" s="20">
        <v>235.06</v>
      </c>
      <c r="AI280" s="20" t="s">
        <v>192</v>
      </c>
      <c r="AJ280" s="20" t="s">
        <v>192</v>
      </c>
      <c r="AK280" s="20" t="s">
        <v>192</v>
      </c>
      <c r="AL280" s="20">
        <v>112.86</v>
      </c>
      <c r="AM280" s="20">
        <v>146.61000000000001</v>
      </c>
      <c r="AN280" s="20" t="s">
        <v>192</v>
      </c>
      <c r="AO280" s="20">
        <v>0.2944</v>
      </c>
      <c r="AP280" s="20">
        <v>0.4304</v>
      </c>
      <c r="AQ280" s="20">
        <v>2.4802</v>
      </c>
      <c r="AR280" s="20">
        <v>0.75287773000000002</v>
      </c>
      <c r="AS280" s="20">
        <v>2.0989</v>
      </c>
      <c r="AT280" s="20">
        <v>14.22</v>
      </c>
      <c r="AU280" s="20">
        <v>0.39661113799999997</v>
      </c>
      <c r="AV280" s="20">
        <v>0.45062432800000002</v>
      </c>
      <c r="AW280" s="20">
        <v>0.13020000000000001</v>
      </c>
      <c r="AX280" s="20">
        <v>2516.15</v>
      </c>
      <c r="AY280" s="20">
        <v>160.97</v>
      </c>
      <c r="AZ280" s="20">
        <v>136.66</v>
      </c>
      <c r="BA280" s="20" t="s">
        <v>192</v>
      </c>
      <c r="BB280" s="20">
        <v>327.04046830703999</v>
      </c>
      <c r="BC280" s="20">
        <v>217.39</v>
      </c>
      <c r="BD280" s="20">
        <v>1.5479000000000001</v>
      </c>
      <c r="BE280" s="20" t="s">
        <v>192</v>
      </c>
      <c r="BF280" s="20">
        <v>0.85099999999999998</v>
      </c>
      <c r="BG280" s="20">
        <v>35</v>
      </c>
      <c r="BH280" s="20">
        <v>163.5</v>
      </c>
      <c r="BI280" s="20">
        <v>134</v>
      </c>
      <c r="BJ280" s="20">
        <v>127.5</v>
      </c>
      <c r="BK280" s="20">
        <v>79</v>
      </c>
      <c r="BL280" s="20">
        <v>951.5</v>
      </c>
      <c r="BM280" s="20">
        <v>32.5</v>
      </c>
      <c r="BN280" s="20">
        <v>1461</v>
      </c>
      <c r="BO280" s="20">
        <v>497.4</v>
      </c>
      <c r="BP280" s="20">
        <v>12413.8</v>
      </c>
      <c r="BQ280" s="20">
        <v>3916.5</v>
      </c>
      <c r="BR280" s="20">
        <v>751.3</v>
      </c>
      <c r="BS280" s="20">
        <v>422.15</v>
      </c>
      <c r="BT280" s="20">
        <v>334.54</v>
      </c>
      <c r="BU280" s="20">
        <v>9.3874999999999993</v>
      </c>
    </row>
    <row r="281" spans="1:73" x14ac:dyDescent="0.4">
      <c r="A281" s="16" t="s">
        <v>467</v>
      </c>
      <c r="B281" s="16">
        <f t="shared" si="4"/>
        <v>1982</v>
      </c>
      <c r="C281" s="17">
        <v>32.849999745689999</v>
      </c>
      <c r="D281" s="17">
        <v>33.79999923706</v>
      </c>
      <c r="E281" s="17">
        <v>31.75</v>
      </c>
      <c r="F281" s="17">
        <v>33</v>
      </c>
      <c r="G281" s="17">
        <v>55.61</v>
      </c>
      <c r="H281" s="17" t="s">
        <v>192</v>
      </c>
      <c r="I281" s="17">
        <v>2.62</v>
      </c>
      <c r="J281" s="17">
        <v>4.45</v>
      </c>
      <c r="K281" s="17">
        <v>6.0516223988900002</v>
      </c>
      <c r="L281" s="17">
        <v>57.07075272937</v>
      </c>
      <c r="M281" s="17">
        <v>1.5405</v>
      </c>
      <c r="N281" s="17">
        <v>3.0449999999999999</v>
      </c>
      <c r="O281" s="17">
        <v>2.6943000000000001</v>
      </c>
      <c r="P281" s="17">
        <v>1.5611999999999999</v>
      </c>
      <c r="Q281" s="17">
        <v>1.3013699999999999</v>
      </c>
      <c r="R281" s="17">
        <v>1.788799</v>
      </c>
      <c r="S281" s="17">
        <v>1.5934729999999999</v>
      </c>
      <c r="T281" s="17">
        <v>416</v>
      </c>
      <c r="U281" s="17">
        <v>868</v>
      </c>
      <c r="V281" s="17">
        <v>353</v>
      </c>
      <c r="W281" s="17">
        <v>474</v>
      </c>
      <c r="X281" s="17">
        <v>362</v>
      </c>
      <c r="Y281" s="17" t="s">
        <v>192</v>
      </c>
      <c r="Z281" s="17">
        <v>231</v>
      </c>
      <c r="AA281" s="17">
        <v>403</v>
      </c>
      <c r="AB281" s="17">
        <v>213</v>
      </c>
      <c r="AC281" s="17" t="s">
        <v>192</v>
      </c>
      <c r="AD281" s="17" t="s">
        <v>192</v>
      </c>
      <c r="AE281" s="17">
        <v>50.27</v>
      </c>
      <c r="AF281" s="17">
        <v>102.87</v>
      </c>
      <c r="AG281" s="17">
        <v>110.23</v>
      </c>
      <c r="AH281" s="17">
        <v>238.26</v>
      </c>
      <c r="AI281" s="17" t="s">
        <v>192</v>
      </c>
      <c r="AJ281" s="17" t="s">
        <v>192</v>
      </c>
      <c r="AK281" s="17" t="s">
        <v>192</v>
      </c>
      <c r="AL281" s="17">
        <v>131.59</v>
      </c>
      <c r="AM281" s="17">
        <v>155.06</v>
      </c>
      <c r="AN281" s="17" t="s">
        <v>192</v>
      </c>
      <c r="AO281" s="17">
        <v>0.3327</v>
      </c>
      <c r="AP281" s="17">
        <v>0.3916</v>
      </c>
      <c r="AQ281" s="17">
        <v>2.4802</v>
      </c>
      <c r="AR281" s="17">
        <v>0.74009093400000003</v>
      </c>
      <c r="AS281" s="17">
        <v>1.8782000000000001</v>
      </c>
      <c r="AT281" s="17">
        <v>14.44</v>
      </c>
      <c r="AU281" s="17">
        <v>0.39043820200000001</v>
      </c>
      <c r="AV281" s="17">
        <v>0.45834049799999999</v>
      </c>
      <c r="AW281" s="17">
        <v>0.14330000000000001</v>
      </c>
      <c r="AX281" s="17">
        <v>2485</v>
      </c>
      <c r="AY281" s="17">
        <v>159.4</v>
      </c>
      <c r="AZ281" s="17">
        <v>140.78</v>
      </c>
      <c r="BA281" s="17" t="s">
        <v>192</v>
      </c>
      <c r="BB281" s="17">
        <v>332.32824189399003</v>
      </c>
      <c r="BC281" s="17">
        <v>221.6</v>
      </c>
      <c r="BD281" s="17">
        <v>1.5198</v>
      </c>
      <c r="BE281" s="17" t="s">
        <v>192</v>
      </c>
      <c r="BF281" s="17">
        <v>0.82669999999999999</v>
      </c>
      <c r="BG281" s="17">
        <v>35</v>
      </c>
      <c r="BH281" s="17">
        <v>160.5</v>
      </c>
      <c r="BI281" s="17">
        <v>131.5</v>
      </c>
      <c r="BJ281" s="17">
        <v>127.5</v>
      </c>
      <c r="BK281" s="17">
        <v>72.5</v>
      </c>
      <c r="BL281" s="17">
        <v>965.2</v>
      </c>
      <c r="BM281" s="17">
        <v>32.5</v>
      </c>
      <c r="BN281" s="17">
        <v>1443.8</v>
      </c>
      <c r="BO281" s="17">
        <v>462.4</v>
      </c>
      <c r="BP281" s="17">
        <v>11981.9</v>
      </c>
      <c r="BQ281" s="17">
        <v>3433.7</v>
      </c>
      <c r="BR281" s="17">
        <v>710</v>
      </c>
      <c r="BS281" s="17">
        <v>414.89</v>
      </c>
      <c r="BT281" s="17">
        <v>345.91</v>
      </c>
      <c r="BU281" s="17">
        <v>9.7905999999999995</v>
      </c>
    </row>
    <row r="282" spans="1:73" x14ac:dyDescent="0.4">
      <c r="A282" s="18" t="s">
        <v>468</v>
      </c>
      <c r="B282" s="16">
        <f t="shared" si="4"/>
        <v>1982</v>
      </c>
      <c r="C282" s="20">
        <v>31.46666679382</v>
      </c>
      <c r="D282" s="20">
        <v>31.75</v>
      </c>
      <c r="E282" s="20">
        <v>30.10000038147</v>
      </c>
      <c r="F282" s="20">
        <v>32.549999999999997</v>
      </c>
      <c r="G282" s="20">
        <v>45.5</v>
      </c>
      <c r="H282" s="20" t="s">
        <v>192</v>
      </c>
      <c r="I282" s="20">
        <v>2.62</v>
      </c>
      <c r="J282" s="20">
        <v>4.45</v>
      </c>
      <c r="K282" s="20">
        <v>6.0516223988900002</v>
      </c>
      <c r="L282" s="20">
        <v>57.07075272937</v>
      </c>
      <c r="M282" s="20">
        <v>1.6315</v>
      </c>
      <c r="N282" s="20">
        <v>2.9729000000000001</v>
      </c>
      <c r="O282" s="20">
        <v>2.8176999999999999</v>
      </c>
      <c r="P282" s="20">
        <v>1.5066999999999999</v>
      </c>
      <c r="Q282" s="20">
        <v>1.237425</v>
      </c>
      <c r="R282" s="20">
        <v>1.801887</v>
      </c>
      <c r="S282" s="20">
        <v>1.480788</v>
      </c>
      <c r="T282" s="20">
        <v>429</v>
      </c>
      <c r="U282" s="20">
        <v>862</v>
      </c>
      <c r="V282" s="20">
        <v>399</v>
      </c>
      <c r="W282" s="20">
        <v>466</v>
      </c>
      <c r="X282" s="20">
        <v>376</v>
      </c>
      <c r="Y282" s="20" t="s">
        <v>192</v>
      </c>
      <c r="Z282" s="20">
        <v>232</v>
      </c>
      <c r="AA282" s="20">
        <v>399</v>
      </c>
      <c r="AB282" s="20">
        <v>217</v>
      </c>
      <c r="AC282" s="20" t="s">
        <v>192</v>
      </c>
      <c r="AD282" s="20" t="s">
        <v>192</v>
      </c>
      <c r="AE282" s="20">
        <v>53.59</v>
      </c>
      <c r="AF282" s="20">
        <v>105.51</v>
      </c>
      <c r="AG282" s="20">
        <v>111.55</v>
      </c>
      <c r="AH282" s="20">
        <v>246.11</v>
      </c>
      <c r="AI282" s="20" t="s">
        <v>192</v>
      </c>
      <c r="AJ282" s="20" t="s">
        <v>192</v>
      </c>
      <c r="AK282" s="20" t="s">
        <v>192</v>
      </c>
      <c r="AL282" s="20">
        <v>127.87</v>
      </c>
      <c r="AM282" s="20">
        <v>159.83000000000001</v>
      </c>
      <c r="AN282" s="20" t="s">
        <v>192</v>
      </c>
      <c r="AO282" s="20">
        <v>0.34279999999999999</v>
      </c>
      <c r="AP282" s="20">
        <v>0.2913</v>
      </c>
      <c r="AQ282" s="20">
        <v>2.4802</v>
      </c>
      <c r="AR282" s="20">
        <v>0.72487905600000002</v>
      </c>
      <c r="AS282" s="20">
        <v>1.821</v>
      </c>
      <c r="AT282" s="20">
        <v>14.88</v>
      </c>
      <c r="AU282" s="20">
        <v>0.406972852</v>
      </c>
      <c r="AV282" s="20">
        <v>0.459222346</v>
      </c>
      <c r="AW282" s="20">
        <v>0.1391</v>
      </c>
      <c r="AX282" s="20">
        <v>2556.16</v>
      </c>
      <c r="AY282" s="20">
        <v>167.7</v>
      </c>
      <c r="AZ282" s="20">
        <v>147.47</v>
      </c>
      <c r="BA282" s="20" t="s">
        <v>192</v>
      </c>
      <c r="BB282" s="20">
        <v>340.76510712684001</v>
      </c>
      <c r="BC282" s="20">
        <v>246.72</v>
      </c>
      <c r="BD282" s="20">
        <v>1.5355000000000001</v>
      </c>
      <c r="BE282" s="20" t="s">
        <v>192</v>
      </c>
      <c r="BF282" s="20">
        <v>0.79590000000000005</v>
      </c>
      <c r="BG282" s="20">
        <v>41.25</v>
      </c>
      <c r="BH282" s="20">
        <v>158.5</v>
      </c>
      <c r="BI282" s="20">
        <v>132</v>
      </c>
      <c r="BJ282" s="20">
        <v>120</v>
      </c>
      <c r="BK282" s="20">
        <v>72.5</v>
      </c>
      <c r="BL282" s="20">
        <v>987.4</v>
      </c>
      <c r="BM282" s="20">
        <v>32.5</v>
      </c>
      <c r="BN282" s="20">
        <v>1473.2</v>
      </c>
      <c r="BO282" s="20">
        <v>448</v>
      </c>
      <c r="BP282" s="20">
        <v>11992.9</v>
      </c>
      <c r="BQ282" s="20">
        <v>3576.3</v>
      </c>
      <c r="BR282" s="20">
        <v>668.5</v>
      </c>
      <c r="BS282" s="20">
        <v>444.5</v>
      </c>
      <c r="BT282" s="20">
        <v>368.72</v>
      </c>
      <c r="BU282" s="20">
        <v>10.569100000000001</v>
      </c>
    </row>
    <row r="283" spans="1:73" x14ac:dyDescent="0.4">
      <c r="A283" s="16" t="s">
        <v>469</v>
      </c>
      <c r="B283" s="16">
        <f t="shared" si="4"/>
        <v>1983</v>
      </c>
      <c r="C283" s="17">
        <v>30.653333028159999</v>
      </c>
      <c r="D283" s="17">
        <v>30.85000038147</v>
      </c>
      <c r="E283" s="17">
        <v>30.04999923706</v>
      </c>
      <c r="F283" s="17">
        <v>31.059999465939999</v>
      </c>
      <c r="G283" s="17">
        <v>43</v>
      </c>
      <c r="H283" s="17" t="s">
        <v>192</v>
      </c>
      <c r="I283" s="17">
        <v>2.66</v>
      </c>
      <c r="J283" s="17">
        <v>4.05</v>
      </c>
      <c r="K283" s="17">
        <v>5.5458157477299999</v>
      </c>
      <c r="L283" s="17">
        <v>55.312217676099998</v>
      </c>
      <c r="M283" s="17">
        <v>1.7784</v>
      </c>
      <c r="N283" s="17">
        <v>2.8651</v>
      </c>
      <c r="O283" s="17">
        <v>2.7450000000000001</v>
      </c>
      <c r="P283" s="17">
        <v>1.7617</v>
      </c>
      <c r="Q283" s="17">
        <v>1.3767</v>
      </c>
      <c r="R283" s="17">
        <v>1.9151260000000001</v>
      </c>
      <c r="S283" s="17">
        <v>1.99333</v>
      </c>
      <c r="T283" s="17">
        <v>435</v>
      </c>
      <c r="U283" s="17">
        <v>840</v>
      </c>
      <c r="V283" s="17">
        <v>439</v>
      </c>
      <c r="W283" s="17">
        <v>461</v>
      </c>
      <c r="X283" s="17">
        <v>372</v>
      </c>
      <c r="Y283" s="17" t="s">
        <v>192</v>
      </c>
      <c r="Z283" s="17">
        <v>235</v>
      </c>
      <c r="AA283" s="17">
        <v>397</v>
      </c>
      <c r="AB283" s="17">
        <v>216</v>
      </c>
      <c r="AC283" s="17" t="s">
        <v>192</v>
      </c>
      <c r="AD283" s="17" t="s">
        <v>192</v>
      </c>
      <c r="AE283" s="17">
        <v>53.59</v>
      </c>
      <c r="AF283" s="17">
        <v>107.84</v>
      </c>
      <c r="AG283" s="17">
        <v>114.64</v>
      </c>
      <c r="AH283" s="17">
        <v>239.97</v>
      </c>
      <c r="AI283" s="17" t="s">
        <v>192</v>
      </c>
      <c r="AJ283" s="17" t="s">
        <v>192</v>
      </c>
      <c r="AK283" s="17" t="s">
        <v>192</v>
      </c>
      <c r="AL283" s="17">
        <v>131.15</v>
      </c>
      <c r="AM283" s="17">
        <v>164.98</v>
      </c>
      <c r="AN283" s="17" t="s">
        <v>192</v>
      </c>
      <c r="AO283" s="17">
        <v>0.33800000000000002</v>
      </c>
      <c r="AP283" s="17">
        <v>0.28944999999999999</v>
      </c>
      <c r="AQ283" s="17">
        <v>2.2839999999999998</v>
      </c>
      <c r="AR283" s="17">
        <v>0.73061106799999997</v>
      </c>
      <c r="AS283" s="17">
        <v>1.7765</v>
      </c>
      <c r="AT283" s="17">
        <v>14.64</v>
      </c>
      <c r="AU283" s="17">
        <v>0.41005932</v>
      </c>
      <c r="AV283" s="17">
        <v>0.46804082600000002</v>
      </c>
      <c r="AW283" s="17">
        <v>0.13270000000000001</v>
      </c>
      <c r="AX283" s="17">
        <v>2572.2399999999998</v>
      </c>
      <c r="AY283" s="17">
        <v>169.88</v>
      </c>
      <c r="AZ283" s="17">
        <v>145.53</v>
      </c>
      <c r="BA283" s="17" t="s">
        <v>192</v>
      </c>
      <c r="BB283" s="17">
        <v>338.33700223046998</v>
      </c>
      <c r="BC283" s="17">
        <v>244.7</v>
      </c>
      <c r="BD283" s="17">
        <v>1.5846</v>
      </c>
      <c r="BE283" s="17" t="s">
        <v>192</v>
      </c>
      <c r="BF283" s="17">
        <v>0.82010000000000005</v>
      </c>
      <c r="BG283" s="17">
        <v>47.5</v>
      </c>
      <c r="BH283" s="17">
        <v>150.5</v>
      </c>
      <c r="BI283" s="17">
        <v>137.5</v>
      </c>
      <c r="BJ283" s="17">
        <v>124.5</v>
      </c>
      <c r="BK283" s="17">
        <v>75</v>
      </c>
      <c r="BL283" s="17">
        <v>1076.5</v>
      </c>
      <c r="BM283" s="17">
        <v>29</v>
      </c>
      <c r="BN283" s="17">
        <v>1571.9</v>
      </c>
      <c r="BO283" s="17">
        <v>475.3</v>
      </c>
      <c r="BP283" s="17">
        <v>12082.6</v>
      </c>
      <c r="BQ283" s="17">
        <v>3797</v>
      </c>
      <c r="BR283" s="17">
        <v>699.1</v>
      </c>
      <c r="BS283" s="17">
        <v>481.29</v>
      </c>
      <c r="BT283" s="17">
        <v>452.85</v>
      </c>
      <c r="BU283" s="17">
        <v>12.339</v>
      </c>
    </row>
    <row r="284" spans="1:73" x14ac:dyDescent="0.4">
      <c r="A284" s="18" t="s">
        <v>470</v>
      </c>
      <c r="B284" s="16">
        <f t="shared" si="4"/>
        <v>1983</v>
      </c>
      <c r="C284" s="20">
        <v>29.113333384200001</v>
      </c>
      <c r="D284" s="20">
        <v>29.10000038147</v>
      </c>
      <c r="E284" s="20">
        <v>29</v>
      </c>
      <c r="F284" s="20">
        <v>29.239999771120001</v>
      </c>
      <c r="G284" s="20">
        <v>43</v>
      </c>
      <c r="H284" s="20" t="s">
        <v>192</v>
      </c>
      <c r="I284" s="20">
        <v>2.66</v>
      </c>
      <c r="J284" s="20">
        <v>4.05</v>
      </c>
      <c r="K284" s="20">
        <v>5.5458157477299999</v>
      </c>
      <c r="L284" s="20">
        <v>55.312217676099998</v>
      </c>
      <c r="M284" s="20">
        <v>1.9439</v>
      </c>
      <c r="N284" s="20">
        <v>2.7982999999999998</v>
      </c>
      <c r="O284" s="20">
        <v>2.6846000000000001</v>
      </c>
      <c r="P284" s="20">
        <v>1.8217000000000001</v>
      </c>
      <c r="Q284" s="20">
        <v>1.500712</v>
      </c>
      <c r="R284" s="20">
        <v>1.9911289999999999</v>
      </c>
      <c r="S284" s="20">
        <v>1.973322</v>
      </c>
      <c r="T284" s="20">
        <v>451</v>
      </c>
      <c r="U284" s="20">
        <v>820</v>
      </c>
      <c r="V284" s="20">
        <v>423</v>
      </c>
      <c r="W284" s="20">
        <v>452</v>
      </c>
      <c r="X284" s="20">
        <v>367</v>
      </c>
      <c r="Y284" s="20" t="s">
        <v>192</v>
      </c>
      <c r="Z284" s="20">
        <v>239</v>
      </c>
      <c r="AA284" s="20">
        <v>395</v>
      </c>
      <c r="AB284" s="20">
        <v>211</v>
      </c>
      <c r="AC284" s="20" t="s">
        <v>192</v>
      </c>
      <c r="AD284" s="20" t="s">
        <v>192</v>
      </c>
      <c r="AE284" s="20">
        <v>57.92</v>
      </c>
      <c r="AF284" s="20">
        <v>117.32</v>
      </c>
      <c r="AG284" s="20">
        <v>121.03</v>
      </c>
      <c r="AH284" s="20">
        <v>249.55</v>
      </c>
      <c r="AI284" s="20" t="s">
        <v>192</v>
      </c>
      <c r="AJ284" s="20" t="s">
        <v>192</v>
      </c>
      <c r="AK284" s="20" t="s">
        <v>192</v>
      </c>
      <c r="AL284" s="20">
        <v>133.38</v>
      </c>
      <c r="AM284" s="20">
        <v>164.24</v>
      </c>
      <c r="AN284" s="20" t="s">
        <v>192</v>
      </c>
      <c r="AO284" s="20">
        <v>0.38030000000000003</v>
      </c>
      <c r="AP284" s="20">
        <v>0.28889999999999999</v>
      </c>
      <c r="AQ284" s="20">
        <v>2.3809999999999998</v>
      </c>
      <c r="AR284" s="20">
        <v>0.74494109799999997</v>
      </c>
      <c r="AS284" s="20">
        <v>1.6675</v>
      </c>
      <c r="AT284" s="20">
        <v>14.37</v>
      </c>
      <c r="AU284" s="20">
        <v>0.40234314999999998</v>
      </c>
      <c r="AV284" s="20">
        <v>0.47972531200000001</v>
      </c>
      <c r="AW284" s="20">
        <v>0.14169999999999999</v>
      </c>
      <c r="AX284" s="20">
        <v>2598.64</v>
      </c>
      <c r="AY284" s="20">
        <v>167.1</v>
      </c>
      <c r="AZ284" s="20">
        <v>127.51</v>
      </c>
      <c r="BA284" s="20" t="s">
        <v>192</v>
      </c>
      <c r="BB284" s="20">
        <v>315.02790413060001</v>
      </c>
      <c r="BC284" s="20">
        <v>234.9</v>
      </c>
      <c r="BD284" s="20">
        <v>1.6387</v>
      </c>
      <c r="BE284" s="20" t="s">
        <v>192</v>
      </c>
      <c r="BF284" s="20">
        <v>0.94379999999999997</v>
      </c>
      <c r="BG284" s="20">
        <v>47.5</v>
      </c>
      <c r="BH284" s="20">
        <v>164</v>
      </c>
      <c r="BI284" s="20">
        <v>134.5</v>
      </c>
      <c r="BJ284" s="20">
        <v>124.5</v>
      </c>
      <c r="BK284" s="20">
        <v>75.5</v>
      </c>
      <c r="BL284" s="20">
        <v>1230.4000000000001</v>
      </c>
      <c r="BM284" s="20">
        <v>29</v>
      </c>
      <c r="BN284" s="20">
        <v>1647.4</v>
      </c>
      <c r="BO284" s="20">
        <v>454.5</v>
      </c>
      <c r="BP284" s="20">
        <v>13034.2</v>
      </c>
      <c r="BQ284" s="20">
        <v>4228.2</v>
      </c>
      <c r="BR284" s="20">
        <v>681.4</v>
      </c>
      <c r="BS284" s="20">
        <v>491.09</v>
      </c>
      <c r="BT284" s="20">
        <v>464.51</v>
      </c>
      <c r="BU284" s="20">
        <v>13.9756</v>
      </c>
    </row>
    <row r="285" spans="1:73" x14ac:dyDescent="0.4">
      <c r="A285" s="16" t="s">
        <v>471</v>
      </c>
      <c r="B285" s="16">
        <f t="shared" si="4"/>
        <v>1983</v>
      </c>
      <c r="C285" s="17">
        <v>28.32000033061</v>
      </c>
      <c r="D285" s="17">
        <v>28.20000076294</v>
      </c>
      <c r="E285" s="17">
        <v>28.10000038147</v>
      </c>
      <c r="F285" s="17">
        <v>28.659999847409999</v>
      </c>
      <c r="G285" s="17">
        <v>43</v>
      </c>
      <c r="H285" s="17" t="s">
        <v>192</v>
      </c>
      <c r="I285" s="17">
        <v>2.58</v>
      </c>
      <c r="J285" s="17">
        <v>4.05</v>
      </c>
      <c r="K285" s="17">
        <v>5.5458157477299999</v>
      </c>
      <c r="L285" s="17">
        <v>54.34074783821</v>
      </c>
      <c r="M285" s="17">
        <v>1.8680000000000001</v>
      </c>
      <c r="N285" s="17">
        <v>2.7566999999999999</v>
      </c>
      <c r="O285" s="17">
        <v>2.6726999999999999</v>
      </c>
      <c r="P285" s="17">
        <v>1.8802000000000001</v>
      </c>
      <c r="Q285" s="17">
        <v>1.7030719999999999</v>
      </c>
      <c r="R285" s="17">
        <v>1.9710909999999999</v>
      </c>
      <c r="S285" s="17">
        <v>1.9663569999999999</v>
      </c>
      <c r="T285" s="17">
        <v>482.2</v>
      </c>
      <c r="U285" s="17">
        <v>815</v>
      </c>
      <c r="V285" s="17">
        <v>403.2</v>
      </c>
      <c r="W285" s="17">
        <v>445</v>
      </c>
      <c r="X285" s="17">
        <v>377.6</v>
      </c>
      <c r="Y285" s="17" t="s">
        <v>192</v>
      </c>
      <c r="Z285" s="17">
        <v>242</v>
      </c>
      <c r="AA285" s="17">
        <v>394</v>
      </c>
      <c r="AB285" s="17">
        <v>211.4</v>
      </c>
      <c r="AC285" s="17" t="s">
        <v>192</v>
      </c>
      <c r="AD285" s="17" t="s">
        <v>192</v>
      </c>
      <c r="AE285" s="17">
        <v>56.9</v>
      </c>
      <c r="AF285" s="17">
        <v>125.19</v>
      </c>
      <c r="AG285" s="17">
        <v>124.34</v>
      </c>
      <c r="AH285" s="17">
        <v>261.82</v>
      </c>
      <c r="AI285" s="17" t="s">
        <v>192</v>
      </c>
      <c r="AJ285" s="17" t="s">
        <v>192</v>
      </c>
      <c r="AK285" s="17" t="s">
        <v>192</v>
      </c>
      <c r="AL285" s="17">
        <v>133.01</v>
      </c>
      <c r="AM285" s="17">
        <v>166.08</v>
      </c>
      <c r="AN285" s="17" t="s">
        <v>192</v>
      </c>
      <c r="AO285" s="17">
        <v>0.40679999999999999</v>
      </c>
      <c r="AP285" s="17">
        <v>0.32790000000000002</v>
      </c>
      <c r="AQ285" s="17">
        <v>2.4933999999999998</v>
      </c>
      <c r="AR285" s="17">
        <v>0.74582294599999999</v>
      </c>
      <c r="AS285" s="17">
        <v>1.8159000000000001</v>
      </c>
      <c r="AT285" s="17">
        <v>13.78</v>
      </c>
      <c r="AU285" s="17">
        <v>0.40035899200000002</v>
      </c>
      <c r="AV285" s="17">
        <v>0.48192993200000001</v>
      </c>
      <c r="AW285" s="17">
        <v>0.13669999999999999</v>
      </c>
      <c r="AX285" s="17">
        <v>2601.79</v>
      </c>
      <c r="AY285" s="17">
        <v>164.03</v>
      </c>
      <c r="AZ285" s="17">
        <v>125.49</v>
      </c>
      <c r="BA285" s="17" t="s">
        <v>192</v>
      </c>
      <c r="BB285" s="17">
        <v>312.32306327506001</v>
      </c>
      <c r="BC285" s="17">
        <v>243.3</v>
      </c>
      <c r="BD285" s="17">
        <v>1.7392000000000001</v>
      </c>
      <c r="BE285" s="17" t="s">
        <v>192</v>
      </c>
      <c r="BF285" s="17">
        <v>1.0592999999999999</v>
      </c>
      <c r="BG285" s="17">
        <v>47.5</v>
      </c>
      <c r="BH285" s="17">
        <v>179.5</v>
      </c>
      <c r="BI285" s="17">
        <v>145</v>
      </c>
      <c r="BJ285" s="17">
        <v>120</v>
      </c>
      <c r="BK285" s="17">
        <v>75.5</v>
      </c>
      <c r="BL285" s="17">
        <v>1301.8</v>
      </c>
      <c r="BM285" s="17">
        <v>29</v>
      </c>
      <c r="BN285" s="17">
        <v>1597.7</v>
      </c>
      <c r="BO285" s="17">
        <v>443.3</v>
      </c>
      <c r="BP285" s="17">
        <v>13426</v>
      </c>
      <c r="BQ285" s="17">
        <v>4831.8999999999996</v>
      </c>
      <c r="BR285" s="17">
        <v>678.4</v>
      </c>
      <c r="BS285" s="17">
        <v>419.7</v>
      </c>
      <c r="BT285" s="17">
        <v>401.06</v>
      </c>
      <c r="BU285" s="17">
        <v>10.6403</v>
      </c>
    </row>
    <row r="286" spans="1:73" x14ac:dyDescent="0.4">
      <c r="A286" s="18" t="s">
        <v>472</v>
      </c>
      <c r="B286" s="16">
        <f t="shared" si="4"/>
        <v>1983</v>
      </c>
      <c r="C286" s="20">
        <v>29.693333307900001</v>
      </c>
      <c r="D286" s="20">
        <v>29.75</v>
      </c>
      <c r="E286" s="20">
        <v>28.70000076294</v>
      </c>
      <c r="F286" s="20">
        <v>30.629999160770002</v>
      </c>
      <c r="G286" s="20">
        <v>43</v>
      </c>
      <c r="H286" s="20" t="s">
        <v>192</v>
      </c>
      <c r="I286" s="20">
        <v>2.5299999999999998</v>
      </c>
      <c r="J286" s="20">
        <v>4.05</v>
      </c>
      <c r="K286" s="20">
        <v>5.5458157477299999</v>
      </c>
      <c r="L286" s="20">
        <v>53.73357918952</v>
      </c>
      <c r="M286" s="20">
        <v>1.8772</v>
      </c>
      <c r="N286" s="20">
        <v>2.7505000000000002</v>
      </c>
      <c r="O286" s="20">
        <v>2.6726999999999999</v>
      </c>
      <c r="P286" s="20">
        <v>2.0491999999999999</v>
      </c>
      <c r="Q286" s="20">
        <v>1.7831790000000001</v>
      </c>
      <c r="R286" s="20">
        <v>2.404277</v>
      </c>
      <c r="S286" s="20">
        <v>1.9600900000000001</v>
      </c>
      <c r="T286" s="20">
        <v>576.29999999999995</v>
      </c>
      <c r="U286" s="20">
        <v>836</v>
      </c>
      <c r="V286" s="20">
        <v>440</v>
      </c>
      <c r="W286" s="20">
        <v>495</v>
      </c>
      <c r="X286" s="20">
        <v>418.5</v>
      </c>
      <c r="Y286" s="20" t="s">
        <v>192</v>
      </c>
      <c r="Z286" s="20">
        <v>252.5</v>
      </c>
      <c r="AA286" s="20">
        <v>434</v>
      </c>
      <c r="AB286" s="20">
        <v>219</v>
      </c>
      <c r="AC286" s="20" t="s">
        <v>192</v>
      </c>
      <c r="AD286" s="20" t="s">
        <v>192</v>
      </c>
      <c r="AE286" s="20">
        <v>66.900000000000006</v>
      </c>
      <c r="AF286" s="20">
        <v>133.43</v>
      </c>
      <c r="AG286" s="20">
        <v>132.06</v>
      </c>
      <c r="AH286" s="20">
        <v>261.82</v>
      </c>
      <c r="AI286" s="20" t="s">
        <v>192</v>
      </c>
      <c r="AJ286" s="20" t="s">
        <v>192</v>
      </c>
      <c r="AK286" s="20" t="s">
        <v>192</v>
      </c>
      <c r="AL286" s="20">
        <v>137.05000000000001</v>
      </c>
      <c r="AM286" s="20">
        <v>167.18</v>
      </c>
      <c r="AN286" s="20" t="s">
        <v>192</v>
      </c>
      <c r="AO286" s="20">
        <v>0.4793</v>
      </c>
      <c r="AP286" s="20">
        <v>0.40570000000000001</v>
      </c>
      <c r="AQ286" s="20">
        <v>2.5440999999999998</v>
      </c>
      <c r="AR286" s="20">
        <v>0.72179258800000001</v>
      </c>
      <c r="AS286" s="20">
        <v>2.1168</v>
      </c>
      <c r="AT286" s="20">
        <v>13.4</v>
      </c>
      <c r="AU286" s="20">
        <v>0.39418605600000001</v>
      </c>
      <c r="AV286" s="20">
        <v>0.49449626600000002</v>
      </c>
      <c r="AW286" s="20">
        <v>0.1479</v>
      </c>
      <c r="AX286" s="20">
        <v>2619.7600000000002</v>
      </c>
      <c r="AY286" s="20">
        <v>157.18</v>
      </c>
      <c r="AZ286" s="20">
        <v>127.11</v>
      </c>
      <c r="BA286" s="20" t="s">
        <v>192</v>
      </c>
      <c r="BB286" s="20">
        <v>314.49386602833999</v>
      </c>
      <c r="BC286" s="20">
        <v>237.68</v>
      </c>
      <c r="BD286" s="20">
        <v>1.7686999999999999</v>
      </c>
      <c r="BE286" s="20" t="s">
        <v>192</v>
      </c>
      <c r="BF286" s="20">
        <v>1.1343000000000001</v>
      </c>
      <c r="BG286" s="20">
        <v>47.5</v>
      </c>
      <c r="BH286" s="20">
        <v>180.5</v>
      </c>
      <c r="BI286" s="20">
        <v>136</v>
      </c>
      <c r="BJ286" s="20">
        <v>109</v>
      </c>
      <c r="BK286" s="20">
        <v>75.5</v>
      </c>
      <c r="BL286" s="20">
        <v>1363.6</v>
      </c>
      <c r="BM286" s="20">
        <v>29</v>
      </c>
      <c r="BN286" s="20">
        <v>1674.9</v>
      </c>
      <c r="BO286" s="20">
        <v>457.6</v>
      </c>
      <c r="BP286" s="20">
        <v>13792.8</v>
      </c>
      <c r="BQ286" s="20">
        <v>4817.8</v>
      </c>
      <c r="BR286" s="20">
        <v>697.5</v>
      </c>
      <c r="BS286" s="20">
        <v>432.88</v>
      </c>
      <c r="BT286" s="20">
        <v>413.68</v>
      </c>
      <c r="BU286" s="20">
        <v>11.6129</v>
      </c>
    </row>
    <row r="287" spans="1:73" x14ac:dyDescent="0.4">
      <c r="A287" s="16" t="s">
        <v>473</v>
      </c>
      <c r="B287" s="16">
        <f t="shared" si="4"/>
        <v>1983</v>
      </c>
      <c r="C287" s="17">
        <v>29.359999974570002</v>
      </c>
      <c r="D287" s="17">
        <v>29.60000038147</v>
      </c>
      <c r="E287" s="17">
        <v>28.5</v>
      </c>
      <c r="F287" s="17">
        <v>29.979999542240002</v>
      </c>
      <c r="G287" s="17">
        <v>43</v>
      </c>
      <c r="H287" s="17" t="s">
        <v>192</v>
      </c>
      <c r="I287" s="17">
        <v>2.5299999999999998</v>
      </c>
      <c r="J287" s="17">
        <v>4.05</v>
      </c>
      <c r="K287" s="17">
        <v>5.5458157477299999</v>
      </c>
      <c r="L287" s="17">
        <v>53.73357918952</v>
      </c>
      <c r="M287" s="17">
        <v>2.0703</v>
      </c>
      <c r="N287" s="17">
        <v>2.8323</v>
      </c>
      <c r="O287" s="17">
        <v>2.7151999999999998</v>
      </c>
      <c r="P287" s="17">
        <v>2.1284000000000001</v>
      </c>
      <c r="Q287" s="17">
        <v>1.954458</v>
      </c>
      <c r="R287" s="17">
        <v>2.4694820000000002</v>
      </c>
      <c r="S287" s="17">
        <v>1.961328</v>
      </c>
      <c r="T287" s="17">
        <v>622</v>
      </c>
      <c r="U287" s="17">
        <v>825</v>
      </c>
      <c r="V287" s="17">
        <v>437</v>
      </c>
      <c r="W287" s="17">
        <v>548</v>
      </c>
      <c r="X287" s="17">
        <v>432</v>
      </c>
      <c r="Y287" s="17" t="s">
        <v>192</v>
      </c>
      <c r="Z287" s="17">
        <v>252</v>
      </c>
      <c r="AA287" s="17">
        <v>434</v>
      </c>
      <c r="AB287" s="17">
        <v>217</v>
      </c>
      <c r="AC287" s="17" t="s">
        <v>192</v>
      </c>
      <c r="AD287" s="17" t="s">
        <v>192</v>
      </c>
      <c r="AE287" s="17">
        <v>63.59</v>
      </c>
      <c r="AF287" s="17">
        <v>133.85</v>
      </c>
      <c r="AG287" s="17">
        <v>133.43</v>
      </c>
      <c r="AH287" s="17">
        <v>259.86</v>
      </c>
      <c r="AI287" s="17" t="s">
        <v>192</v>
      </c>
      <c r="AJ287" s="17" t="s">
        <v>192</v>
      </c>
      <c r="AK287" s="17" t="s">
        <v>192</v>
      </c>
      <c r="AL287" s="17">
        <v>135.69999999999999</v>
      </c>
      <c r="AM287" s="17">
        <v>160.19999999999999</v>
      </c>
      <c r="AN287" s="17" t="s">
        <v>192</v>
      </c>
      <c r="AO287" s="17">
        <v>0.55420000000000003</v>
      </c>
      <c r="AP287" s="17">
        <v>0.4506</v>
      </c>
      <c r="AQ287" s="17">
        <v>2.5375000000000001</v>
      </c>
      <c r="AR287" s="17">
        <v>0.73369753599999998</v>
      </c>
      <c r="AS287" s="17">
        <v>2.1017000000000001</v>
      </c>
      <c r="AT287" s="17">
        <v>13.45</v>
      </c>
      <c r="AU287" s="17">
        <v>0.39220189799999999</v>
      </c>
      <c r="AV287" s="17">
        <v>0.49824412000000001</v>
      </c>
      <c r="AW287" s="17">
        <v>0.2036</v>
      </c>
      <c r="AX287" s="17">
        <v>2613</v>
      </c>
      <c r="AY287" s="17">
        <v>154.78</v>
      </c>
      <c r="AZ287" s="17">
        <v>131.86000000000001</v>
      </c>
      <c r="BA287" s="17" t="s">
        <v>192</v>
      </c>
      <c r="BB287" s="17">
        <v>320.78657873952</v>
      </c>
      <c r="BC287" s="17">
        <v>240.63</v>
      </c>
      <c r="BD287" s="17">
        <v>1.8069999999999999</v>
      </c>
      <c r="BE287" s="17" t="s">
        <v>192</v>
      </c>
      <c r="BF287" s="17">
        <v>1.0525</v>
      </c>
      <c r="BG287" s="17">
        <v>43</v>
      </c>
      <c r="BH287" s="17">
        <v>171.5</v>
      </c>
      <c r="BI287" s="17">
        <v>132.5</v>
      </c>
      <c r="BJ287" s="17">
        <v>101.5</v>
      </c>
      <c r="BK287" s="17">
        <v>75.5</v>
      </c>
      <c r="BL287" s="17">
        <v>1453.4</v>
      </c>
      <c r="BM287" s="17">
        <v>29</v>
      </c>
      <c r="BN287" s="17">
        <v>1765.7</v>
      </c>
      <c r="BO287" s="17">
        <v>433.1</v>
      </c>
      <c r="BP287" s="17">
        <v>13522.9</v>
      </c>
      <c r="BQ287" s="17">
        <v>5031.6000000000004</v>
      </c>
      <c r="BR287" s="17">
        <v>735.6</v>
      </c>
      <c r="BS287" s="17">
        <v>438.01</v>
      </c>
      <c r="BT287" s="17">
        <v>448.52</v>
      </c>
      <c r="BU287" s="17">
        <v>12.9162</v>
      </c>
    </row>
    <row r="288" spans="1:73" x14ac:dyDescent="0.4">
      <c r="A288" s="18" t="s">
        <v>474</v>
      </c>
      <c r="B288" s="16">
        <f t="shared" si="4"/>
        <v>1983</v>
      </c>
      <c r="C288" s="20">
        <v>29.966667175289999</v>
      </c>
      <c r="D288" s="20">
        <v>30.20000076294</v>
      </c>
      <c r="E288" s="20">
        <v>28.75</v>
      </c>
      <c r="F288" s="20">
        <v>30.95000076294</v>
      </c>
      <c r="G288" s="20">
        <v>43</v>
      </c>
      <c r="H288" s="20" t="s">
        <v>192</v>
      </c>
      <c r="I288" s="20">
        <v>2.59</v>
      </c>
      <c r="J288" s="20">
        <v>4.05</v>
      </c>
      <c r="K288" s="20">
        <v>5.5458157477299999</v>
      </c>
      <c r="L288" s="20">
        <v>54.46218156794</v>
      </c>
      <c r="M288" s="20">
        <v>2.2976999999999999</v>
      </c>
      <c r="N288" s="20">
        <v>2.8071000000000002</v>
      </c>
      <c r="O288" s="20">
        <v>2.6511</v>
      </c>
      <c r="P288" s="20">
        <v>2.1964999999999999</v>
      </c>
      <c r="Q288" s="20">
        <v>2.0148350000000002</v>
      </c>
      <c r="R288" s="20">
        <v>2.643176</v>
      </c>
      <c r="S288" s="20">
        <v>1.931627</v>
      </c>
      <c r="T288" s="20">
        <v>694</v>
      </c>
      <c r="U288" s="20">
        <v>831</v>
      </c>
      <c r="V288" s="20">
        <v>430</v>
      </c>
      <c r="W288" s="20">
        <v>593</v>
      </c>
      <c r="X288" s="20">
        <v>394</v>
      </c>
      <c r="Y288" s="20" t="s">
        <v>192</v>
      </c>
      <c r="Z288" s="20">
        <v>243</v>
      </c>
      <c r="AA288" s="20">
        <v>425</v>
      </c>
      <c r="AB288" s="20">
        <v>210</v>
      </c>
      <c r="AC288" s="20" t="s">
        <v>192</v>
      </c>
      <c r="AD288" s="20" t="s">
        <v>192</v>
      </c>
      <c r="AE288" s="20">
        <v>66.58</v>
      </c>
      <c r="AF288" s="20">
        <v>135.03</v>
      </c>
      <c r="AG288" s="20">
        <v>127.4</v>
      </c>
      <c r="AH288" s="20">
        <v>249.06</v>
      </c>
      <c r="AI288" s="20" t="s">
        <v>192</v>
      </c>
      <c r="AJ288" s="20" t="s">
        <v>192</v>
      </c>
      <c r="AK288" s="20" t="s">
        <v>192</v>
      </c>
      <c r="AL288" s="20">
        <v>132.28</v>
      </c>
      <c r="AM288" s="20">
        <v>151.75</v>
      </c>
      <c r="AN288" s="20" t="s">
        <v>192</v>
      </c>
      <c r="AO288" s="20">
        <v>0.50460000000000005</v>
      </c>
      <c r="AP288" s="20">
        <v>0.38769999999999999</v>
      </c>
      <c r="AQ288" s="20">
        <v>2.4670000000000001</v>
      </c>
      <c r="AR288" s="20">
        <v>0.75133449600000002</v>
      </c>
      <c r="AS288" s="20">
        <v>2.0388000000000002</v>
      </c>
      <c r="AT288" s="20">
        <v>13.76</v>
      </c>
      <c r="AU288" s="20">
        <v>0.38029695000000002</v>
      </c>
      <c r="AV288" s="20">
        <v>0.49692134799999998</v>
      </c>
      <c r="AW288" s="20">
        <v>0.23680000000000001</v>
      </c>
      <c r="AX288" s="20">
        <v>2637.52</v>
      </c>
      <c r="AY288" s="20">
        <v>150.07</v>
      </c>
      <c r="AZ288" s="20">
        <v>129.77000000000001</v>
      </c>
      <c r="BA288" s="20" t="s">
        <v>192</v>
      </c>
      <c r="BB288" s="20">
        <v>318.03085416984999</v>
      </c>
      <c r="BC288" s="20">
        <v>231.63</v>
      </c>
      <c r="BD288" s="20">
        <v>1.8982000000000001</v>
      </c>
      <c r="BE288" s="20" t="s">
        <v>192</v>
      </c>
      <c r="BF288" s="20">
        <v>1.0803</v>
      </c>
      <c r="BG288" s="20">
        <v>41.125</v>
      </c>
      <c r="BH288" s="20">
        <v>158.5</v>
      </c>
      <c r="BI288" s="20">
        <v>127.5</v>
      </c>
      <c r="BJ288" s="20">
        <v>120</v>
      </c>
      <c r="BK288" s="20">
        <v>73</v>
      </c>
      <c r="BL288" s="20">
        <v>1465.6</v>
      </c>
      <c r="BM288" s="20">
        <v>29</v>
      </c>
      <c r="BN288" s="20">
        <v>1701.2</v>
      </c>
      <c r="BO288" s="20">
        <v>408.1</v>
      </c>
      <c r="BP288" s="20">
        <v>13354</v>
      </c>
      <c r="BQ288" s="20">
        <v>4883.2</v>
      </c>
      <c r="BR288" s="20">
        <v>718.4</v>
      </c>
      <c r="BS288" s="20">
        <v>412.84</v>
      </c>
      <c r="BT288" s="20">
        <v>422.37</v>
      </c>
      <c r="BU288" s="20">
        <v>11.739000000000001</v>
      </c>
    </row>
    <row r="289" spans="1:73" x14ac:dyDescent="0.4">
      <c r="A289" s="16" t="s">
        <v>475</v>
      </c>
      <c r="B289" s="16">
        <f t="shared" si="4"/>
        <v>1983</v>
      </c>
      <c r="C289" s="17">
        <v>30.466666539510001</v>
      </c>
      <c r="D289" s="17">
        <v>30.79999923706</v>
      </c>
      <c r="E289" s="17">
        <v>29</v>
      </c>
      <c r="F289" s="17">
        <v>31.60000038147</v>
      </c>
      <c r="G289" s="17">
        <v>34.75</v>
      </c>
      <c r="H289" s="17" t="s">
        <v>192</v>
      </c>
      <c r="I289" s="17">
        <v>2.52</v>
      </c>
      <c r="J289" s="17">
        <v>4.05</v>
      </c>
      <c r="K289" s="17">
        <v>5.5458157477299999</v>
      </c>
      <c r="L289" s="17">
        <v>53.612145459780002</v>
      </c>
      <c r="M289" s="17">
        <v>2.3027000000000002</v>
      </c>
      <c r="N289" s="17">
        <v>2.8294000000000001</v>
      </c>
      <c r="O289" s="17">
        <v>2.6469</v>
      </c>
      <c r="P289" s="17">
        <v>2.0154000000000001</v>
      </c>
      <c r="Q289" s="17">
        <v>1.6543749999999999</v>
      </c>
      <c r="R289" s="17">
        <v>2.5037929999999999</v>
      </c>
      <c r="S289" s="17">
        <v>1.8880520000000001</v>
      </c>
      <c r="T289" s="17">
        <v>846</v>
      </c>
      <c r="U289" s="17">
        <v>832</v>
      </c>
      <c r="V289" s="17">
        <v>433</v>
      </c>
      <c r="W289" s="17">
        <v>635</v>
      </c>
      <c r="X289" s="17">
        <v>425</v>
      </c>
      <c r="Y289" s="17" t="s">
        <v>192</v>
      </c>
      <c r="Z289" s="17">
        <v>263</v>
      </c>
      <c r="AA289" s="17">
        <v>477</v>
      </c>
      <c r="AB289" s="17">
        <v>226</v>
      </c>
      <c r="AC289" s="17" t="s">
        <v>192</v>
      </c>
      <c r="AD289" s="17" t="s">
        <v>192</v>
      </c>
      <c r="AE289" s="17">
        <v>64.930000000000007</v>
      </c>
      <c r="AF289" s="17">
        <v>140.59</v>
      </c>
      <c r="AG289" s="17">
        <v>125.11</v>
      </c>
      <c r="AH289" s="17">
        <v>241.45</v>
      </c>
      <c r="AI289" s="17" t="s">
        <v>192</v>
      </c>
      <c r="AJ289" s="17" t="s">
        <v>192</v>
      </c>
      <c r="AK289" s="17" t="s">
        <v>192</v>
      </c>
      <c r="AL289" s="17">
        <v>135.33000000000001</v>
      </c>
      <c r="AM289" s="17">
        <v>147.34</v>
      </c>
      <c r="AN289" s="17" t="s">
        <v>192</v>
      </c>
      <c r="AO289" s="17">
        <v>0.50309999999999999</v>
      </c>
      <c r="AP289" s="17">
        <v>0.33750000000000002</v>
      </c>
      <c r="AQ289" s="17">
        <v>2.4582000000000002</v>
      </c>
      <c r="AR289" s="17">
        <v>0.77712855000000003</v>
      </c>
      <c r="AS289" s="17">
        <v>1.9735</v>
      </c>
      <c r="AT289" s="17">
        <v>13.12</v>
      </c>
      <c r="AU289" s="17">
        <v>0.38911542999999998</v>
      </c>
      <c r="AV289" s="17">
        <v>0.48700055799999997</v>
      </c>
      <c r="AW289" s="17">
        <v>0.2321</v>
      </c>
      <c r="AX289" s="17">
        <v>2668.06</v>
      </c>
      <c r="AY289" s="17">
        <v>147.82</v>
      </c>
      <c r="AZ289" s="17">
        <v>129.22999999999999</v>
      </c>
      <c r="BA289" s="17" t="s">
        <v>192</v>
      </c>
      <c r="BB289" s="17">
        <v>317.31553680390999</v>
      </c>
      <c r="BC289" s="17">
        <v>215.39</v>
      </c>
      <c r="BD289" s="17">
        <v>1.9497</v>
      </c>
      <c r="BE289" s="17" t="s">
        <v>192</v>
      </c>
      <c r="BF289" s="17">
        <v>1.1332</v>
      </c>
      <c r="BG289" s="17">
        <v>37.25</v>
      </c>
      <c r="BH289" s="17">
        <v>157.5</v>
      </c>
      <c r="BI289" s="17">
        <v>128</v>
      </c>
      <c r="BJ289" s="17">
        <v>109</v>
      </c>
      <c r="BK289" s="17">
        <v>73</v>
      </c>
      <c r="BL289" s="17">
        <v>1520.2</v>
      </c>
      <c r="BM289" s="17">
        <v>29</v>
      </c>
      <c r="BN289" s="17">
        <v>1704.3</v>
      </c>
      <c r="BO289" s="17">
        <v>403.3</v>
      </c>
      <c r="BP289" s="17">
        <v>13193</v>
      </c>
      <c r="BQ289" s="17">
        <v>4804.1000000000004</v>
      </c>
      <c r="BR289" s="17">
        <v>739.8</v>
      </c>
      <c r="BS289" s="17">
        <v>402.91</v>
      </c>
      <c r="BT289" s="17">
        <v>433.27</v>
      </c>
      <c r="BU289" s="17">
        <v>12.029299999999999</v>
      </c>
    </row>
    <row r="290" spans="1:73" x14ac:dyDescent="0.4">
      <c r="A290" s="18" t="s">
        <v>476</v>
      </c>
      <c r="B290" s="16">
        <f t="shared" si="4"/>
        <v>1983</v>
      </c>
      <c r="C290" s="20">
        <v>30.653333028159999</v>
      </c>
      <c r="D290" s="20">
        <v>31.10000038147</v>
      </c>
      <c r="E290" s="20">
        <v>28.89999961853</v>
      </c>
      <c r="F290" s="20">
        <v>31.959999084469999</v>
      </c>
      <c r="G290" s="20">
        <v>34.75</v>
      </c>
      <c r="H290" s="20" t="s">
        <v>192</v>
      </c>
      <c r="I290" s="20">
        <v>2.58</v>
      </c>
      <c r="J290" s="20">
        <v>4.05</v>
      </c>
      <c r="K290" s="20">
        <v>5.5458157477299999</v>
      </c>
      <c r="L290" s="20">
        <v>54.34074783821</v>
      </c>
      <c r="M290" s="20">
        <v>2.3037999999999998</v>
      </c>
      <c r="N290" s="20">
        <v>2.8559000000000001</v>
      </c>
      <c r="O290" s="20">
        <v>2.6526000000000001</v>
      </c>
      <c r="P290" s="20">
        <v>2.1145999999999998</v>
      </c>
      <c r="Q290" s="20">
        <v>1.8442959999999999</v>
      </c>
      <c r="R290" s="20">
        <v>2.6411530000000001</v>
      </c>
      <c r="S290" s="20">
        <v>1.8583400000000001</v>
      </c>
      <c r="T290" s="20">
        <v>985</v>
      </c>
      <c r="U290" s="20">
        <v>950</v>
      </c>
      <c r="V290" s="20">
        <v>452</v>
      </c>
      <c r="W290" s="20">
        <v>969</v>
      </c>
      <c r="X290" s="20">
        <v>559</v>
      </c>
      <c r="Y290" s="20" t="s">
        <v>192</v>
      </c>
      <c r="Z290" s="20">
        <v>339</v>
      </c>
      <c r="AA290" s="20">
        <v>651</v>
      </c>
      <c r="AB290" s="20">
        <v>279</v>
      </c>
      <c r="AC290" s="20" t="s">
        <v>192</v>
      </c>
      <c r="AD290" s="20" t="s">
        <v>192</v>
      </c>
      <c r="AE290" s="20">
        <v>76.59</v>
      </c>
      <c r="AF290" s="20">
        <v>152.75</v>
      </c>
      <c r="AG290" s="20">
        <v>136.30000000000001</v>
      </c>
      <c r="AH290" s="20">
        <v>254.95</v>
      </c>
      <c r="AI290" s="20" t="s">
        <v>192</v>
      </c>
      <c r="AJ290" s="20" t="s">
        <v>192</v>
      </c>
      <c r="AK290" s="20" t="s">
        <v>192</v>
      </c>
      <c r="AL290" s="20">
        <v>145.13999999999999</v>
      </c>
      <c r="AM290" s="20">
        <v>152.49</v>
      </c>
      <c r="AN290" s="20" t="s">
        <v>192</v>
      </c>
      <c r="AO290" s="20">
        <v>0.46410000000000001</v>
      </c>
      <c r="AP290" s="20">
        <v>0.34984999999999999</v>
      </c>
      <c r="AQ290" s="20">
        <v>2.4802</v>
      </c>
      <c r="AR290" s="20">
        <v>0.790576732</v>
      </c>
      <c r="AS290" s="20">
        <v>1.9300999999999999</v>
      </c>
      <c r="AT290" s="20">
        <v>12.74</v>
      </c>
      <c r="AU290" s="20">
        <v>0.37809232999999998</v>
      </c>
      <c r="AV290" s="20">
        <v>0.49714181000000002</v>
      </c>
      <c r="AW290" s="20">
        <v>0.23280000000000001</v>
      </c>
      <c r="AX290" s="20">
        <v>2692.84</v>
      </c>
      <c r="AY290" s="20">
        <v>143.03</v>
      </c>
      <c r="AZ290" s="20">
        <v>134.5</v>
      </c>
      <c r="BA290" s="20" t="s">
        <v>192</v>
      </c>
      <c r="BB290" s="20">
        <v>324.23893534118002</v>
      </c>
      <c r="BC290" s="20">
        <v>214.47</v>
      </c>
      <c r="BD290" s="20">
        <v>2.0017999999999998</v>
      </c>
      <c r="BE290" s="20" t="s">
        <v>192</v>
      </c>
      <c r="BF290" s="20">
        <v>1.1315999999999999</v>
      </c>
      <c r="BG290" s="20">
        <v>34</v>
      </c>
      <c r="BH290" s="20">
        <v>154.5</v>
      </c>
      <c r="BI290" s="20">
        <v>122.5</v>
      </c>
      <c r="BJ290" s="20">
        <v>110.5</v>
      </c>
      <c r="BK290" s="20">
        <v>73</v>
      </c>
      <c r="BL290" s="20">
        <v>1603.6</v>
      </c>
      <c r="BM290" s="20">
        <v>29</v>
      </c>
      <c r="BN290" s="20">
        <v>1639.8</v>
      </c>
      <c r="BO290" s="20">
        <v>398</v>
      </c>
      <c r="BP290" s="20">
        <v>12826</v>
      </c>
      <c r="BQ290" s="20">
        <v>4852.8</v>
      </c>
      <c r="BR290" s="20">
        <v>808.9</v>
      </c>
      <c r="BS290" s="20">
        <v>416.2</v>
      </c>
      <c r="BT290" s="20">
        <v>435.56</v>
      </c>
      <c r="BU290" s="20">
        <v>12.0626</v>
      </c>
    </row>
    <row r="291" spans="1:73" x14ac:dyDescent="0.4">
      <c r="A291" s="16" t="s">
        <v>477</v>
      </c>
      <c r="B291" s="16">
        <f t="shared" si="4"/>
        <v>1983</v>
      </c>
      <c r="C291" s="17">
        <v>30.07000033061</v>
      </c>
      <c r="D291" s="17">
        <v>30.35000038147</v>
      </c>
      <c r="E291" s="17">
        <v>28.60000038147</v>
      </c>
      <c r="F291" s="17">
        <v>31.260000228879999</v>
      </c>
      <c r="G291" s="17">
        <v>34.75</v>
      </c>
      <c r="H291" s="17" t="s">
        <v>192</v>
      </c>
      <c r="I291" s="17">
        <v>2.67</v>
      </c>
      <c r="J291" s="17">
        <v>4.05</v>
      </c>
      <c r="K291" s="17">
        <v>5.5458157477299999</v>
      </c>
      <c r="L291" s="17">
        <v>55.433651405840003</v>
      </c>
      <c r="M291" s="17">
        <v>2.145</v>
      </c>
      <c r="N291" s="17">
        <v>2.9169</v>
      </c>
      <c r="O291" s="17">
        <v>2.6877</v>
      </c>
      <c r="P291" s="17">
        <v>2.1558999999999999</v>
      </c>
      <c r="Q291" s="17">
        <v>1.908979</v>
      </c>
      <c r="R291" s="17">
        <v>2.7030470000000002</v>
      </c>
      <c r="S291" s="17">
        <v>1.8555630000000001</v>
      </c>
      <c r="T291" s="17">
        <v>954</v>
      </c>
      <c r="U291" s="17">
        <v>1300</v>
      </c>
      <c r="V291" s="17">
        <v>502.8</v>
      </c>
      <c r="W291" s="17">
        <v>1052</v>
      </c>
      <c r="X291" s="17">
        <v>645</v>
      </c>
      <c r="Y291" s="17" t="s">
        <v>192</v>
      </c>
      <c r="Z291" s="17">
        <v>349.8</v>
      </c>
      <c r="AA291" s="17">
        <v>732.6</v>
      </c>
      <c r="AB291" s="17">
        <v>276.60000000000002</v>
      </c>
      <c r="AC291" s="17" t="s">
        <v>192</v>
      </c>
      <c r="AD291" s="17" t="s">
        <v>192</v>
      </c>
      <c r="AE291" s="17">
        <v>87.36</v>
      </c>
      <c r="AF291" s="17">
        <v>147.75</v>
      </c>
      <c r="AG291" s="17">
        <v>135.54</v>
      </c>
      <c r="AH291" s="17">
        <v>278.27</v>
      </c>
      <c r="AI291" s="17" t="s">
        <v>192</v>
      </c>
      <c r="AJ291" s="17" t="s">
        <v>192</v>
      </c>
      <c r="AK291" s="17" t="s">
        <v>192</v>
      </c>
      <c r="AL291" s="17">
        <v>141.83000000000001</v>
      </c>
      <c r="AM291" s="17">
        <v>156.53</v>
      </c>
      <c r="AN291" s="17" t="s">
        <v>192</v>
      </c>
      <c r="AO291" s="17">
        <v>0.41889999999999999</v>
      </c>
      <c r="AP291" s="17">
        <v>0.437</v>
      </c>
      <c r="AQ291" s="17">
        <v>2.4653999999999998</v>
      </c>
      <c r="AR291" s="17">
        <v>0.81945725400000002</v>
      </c>
      <c r="AS291" s="17">
        <v>1.9471000000000001</v>
      </c>
      <c r="AT291" s="17">
        <v>12.61</v>
      </c>
      <c r="AU291" s="17">
        <v>0.37765140600000002</v>
      </c>
      <c r="AV291" s="17">
        <v>0.48942564</v>
      </c>
      <c r="AW291" s="17">
        <v>0.2079</v>
      </c>
      <c r="AX291" s="17">
        <v>2678.49</v>
      </c>
      <c r="AY291" s="17">
        <v>156.63999999999999</v>
      </c>
      <c r="AZ291" s="17">
        <v>138.54</v>
      </c>
      <c r="BA291" s="17" t="s">
        <v>192</v>
      </c>
      <c r="BB291" s="17">
        <v>329.46230318466002</v>
      </c>
      <c r="BC291" s="17">
        <v>218.32</v>
      </c>
      <c r="BD291" s="17">
        <v>1.9809000000000001</v>
      </c>
      <c r="BE291" s="17" t="s">
        <v>192</v>
      </c>
      <c r="BF291" s="17">
        <v>1.0871</v>
      </c>
      <c r="BG291" s="17">
        <v>34</v>
      </c>
      <c r="BH291" s="17">
        <v>160</v>
      </c>
      <c r="BI291" s="17">
        <v>124.5</v>
      </c>
      <c r="BJ291" s="17">
        <v>110.5</v>
      </c>
      <c r="BK291" s="17">
        <v>73</v>
      </c>
      <c r="BL291" s="17">
        <v>1613.7</v>
      </c>
      <c r="BM291" s="17">
        <v>29</v>
      </c>
      <c r="BN291" s="17">
        <v>1560.7</v>
      </c>
      <c r="BO291" s="17">
        <v>404.7</v>
      </c>
      <c r="BP291" s="17">
        <v>12755.3</v>
      </c>
      <c r="BQ291" s="17">
        <v>4910.6000000000004</v>
      </c>
      <c r="BR291" s="17">
        <v>837.8</v>
      </c>
      <c r="BS291" s="17">
        <v>411.8</v>
      </c>
      <c r="BT291" s="17">
        <v>431.11</v>
      </c>
      <c r="BU291" s="17">
        <v>11.956200000000001</v>
      </c>
    </row>
    <row r="292" spans="1:73" x14ac:dyDescent="0.4">
      <c r="A292" s="18" t="s">
        <v>478</v>
      </c>
      <c r="B292" s="16">
        <f t="shared" si="4"/>
        <v>1983</v>
      </c>
      <c r="C292" s="20">
        <v>29.616666793819999</v>
      </c>
      <c r="D292" s="20">
        <v>29.85000038147</v>
      </c>
      <c r="E292" s="20">
        <v>28.60000038147</v>
      </c>
      <c r="F292" s="20">
        <v>30.39999961853</v>
      </c>
      <c r="G292" s="20">
        <v>34.75</v>
      </c>
      <c r="H292" s="20" t="s">
        <v>192</v>
      </c>
      <c r="I292" s="20">
        <v>2.58</v>
      </c>
      <c r="J292" s="20">
        <v>4.05</v>
      </c>
      <c r="K292" s="20">
        <v>5.5458157477299999</v>
      </c>
      <c r="L292" s="20">
        <v>54.34074783821</v>
      </c>
      <c r="M292" s="20">
        <v>2.0977000000000001</v>
      </c>
      <c r="N292" s="20">
        <v>3.1025999999999998</v>
      </c>
      <c r="O292" s="20">
        <v>2.8725999999999998</v>
      </c>
      <c r="P292" s="20">
        <v>2.2252000000000001</v>
      </c>
      <c r="Q292" s="20">
        <v>1.926339</v>
      </c>
      <c r="R292" s="20">
        <v>2.8687680000000002</v>
      </c>
      <c r="S292" s="20">
        <v>1.8805909999999999</v>
      </c>
      <c r="T292" s="20">
        <v>860</v>
      </c>
      <c r="U292" s="20">
        <v>1275</v>
      </c>
      <c r="V292" s="20">
        <v>510</v>
      </c>
      <c r="W292" s="20">
        <v>1054</v>
      </c>
      <c r="X292" s="20">
        <v>671</v>
      </c>
      <c r="Y292" s="20" t="s">
        <v>192</v>
      </c>
      <c r="Z292" s="20">
        <v>328.75</v>
      </c>
      <c r="AA292" s="20">
        <v>687</v>
      </c>
      <c r="AB292" s="20">
        <v>267</v>
      </c>
      <c r="AC292" s="20" t="s">
        <v>192</v>
      </c>
      <c r="AD292" s="20" t="s">
        <v>192</v>
      </c>
      <c r="AE292" s="20">
        <v>88.18</v>
      </c>
      <c r="AF292" s="20">
        <v>148.15</v>
      </c>
      <c r="AG292" s="20">
        <v>132.06</v>
      </c>
      <c r="AH292" s="20">
        <v>269.68</v>
      </c>
      <c r="AI292" s="20" t="s">
        <v>192</v>
      </c>
      <c r="AJ292" s="20" t="s">
        <v>192</v>
      </c>
      <c r="AK292" s="20" t="s">
        <v>192</v>
      </c>
      <c r="AL292" s="20">
        <v>141.46</v>
      </c>
      <c r="AM292" s="20">
        <v>152.85</v>
      </c>
      <c r="AN292" s="20" t="s">
        <v>192</v>
      </c>
      <c r="AO292" s="20">
        <v>0.41149999999999998</v>
      </c>
      <c r="AP292" s="20">
        <v>0.4587</v>
      </c>
      <c r="AQ292" s="20">
        <v>2.452</v>
      </c>
      <c r="AR292" s="20">
        <v>0.77867178400000003</v>
      </c>
      <c r="AS292" s="20">
        <v>1.9763999999999999</v>
      </c>
      <c r="AT292" s="20">
        <v>12.32</v>
      </c>
      <c r="AU292" s="20">
        <v>0.38404480400000002</v>
      </c>
      <c r="AV292" s="20">
        <v>0.48369362799999999</v>
      </c>
      <c r="AW292" s="20">
        <v>0.2147</v>
      </c>
      <c r="AX292" s="20">
        <v>2741.07</v>
      </c>
      <c r="AY292" s="20">
        <v>168.27</v>
      </c>
      <c r="AZ292" s="20">
        <v>152.84</v>
      </c>
      <c r="BA292" s="20" t="s">
        <v>192</v>
      </c>
      <c r="BB292" s="20">
        <v>347.41064924672003</v>
      </c>
      <c r="BC292" s="20">
        <v>227.46</v>
      </c>
      <c r="BD292" s="20">
        <v>1.9428000000000001</v>
      </c>
      <c r="BE292" s="20" t="s">
        <v>192</v>
      </c>
      <c r="BF292" s="20">
        <v>1.0919000000000001</v>
      </c>
      <c r="BG292" s="20">
        <v>34</v>
      </c>
      <c r="BH292" s="20">
        <v>174</v>
      </c>
      <c r="BI292" s="20">
        <v>145</v>
      </c>
      <c r="BJ292" s="20">
        <v>114</v>
      </c>
      <c r="BK292" s="20">
        <v>73</v>
      </c>
      <c r="BL292" s="20">
        <v>1566.3</v>
      </c>
      <c r="BM292" s="20">
        <v>29</v>
      </c>
      <c r="BN292" s="20">
        <v>1435.2</v>
      </c>
      <c r="BO292" s="20">
        <v>419.4</v>
      </c>
      <c r="BP292" s="20">
        <v>12750.8</v>
      </c>
      <c r="BQ292" s="20">
        <v>4674.2</v>
      </c>
      <c r="BR292" s="20">
        <v>859</v>
      </c>
      <c r="BS292" s="20">
        <v>393.6</v>
      </c>
      <c r="BT292" s="20">
        <v>395.87</v>
      </c>
      <c r="BU292" s="20">
        <v>9.8866999999999994</v>
      </c>
    </row>
    <row r="293" spans="1:73" x14ac:dyDescent="0.4">
      <c r="A293" s="16" t="s">
        <v>479</v>
      </c>
      <c r="B293" s="16">
        <f t="shared" si="4"/>
        <v>1983</v>
      </c>
      <c r="C293" s="17">
        <v>29.16666666667</v>
      </c>
      <c r="D293" s="17">
        <v>29.20000076294</v>
      </c>
      <c r="E293" s="17">
        <v>28.29999923706</v>
      </c>
      <c r="F293" s="17">
        <v>30</v>
      </c>
      <c r="G293" s="17">
        <v>32</v>
      </c>
      <c r="H293" s="17" t="s">
        <v>192</v>
      </c>
      <c r="I293" s="17">
        <v>2.6</v>
      </c>
      <c r="J293" s="17">
        <v>4.05</v>
      </c>
      <c r="K293" s="17">
        <v>5.5458157477299999</v>
      </c>
      <c r="L293" s="17">
        <v>54.583615297679998</v>
      </c>
      <c r="M293" s="17">
        <v>2.2151999999999998</v>
      </c>
      <c r="N293" s="17">
        <v>3.1869999999999998</v>
      </c>
      <c r="O293" s="17">
        <v>2.8515000000000001</v>
      </c>
      <c r="P293" s="17">
        <v>2.3950999999999998</v>
      </c>
      <c r="Q293" s="17">
        <v>2.2266499999999998</v>
      </c>
      <c r="R293" s="17">
        <v>3.099577</v>
      </c>
      <c r="S293" s="17">
        <v>1.859032</v>
      </c>
      <c r="T293" s="17">
        <v>884</v>
      </c>
      <c r="U293" s="17">
        <v>1140</v>
      </c>
      <c r="V293" s="17">
        <v>479</v>
      </c>
      <c r="W293" s="17">
        <v>951</v>
      </c>
      <c r="X293" s="17">
        <v>661</v>
      </c>
      <c r="Y293" s="17" t="s">
        <v>192</v>
      </c>
      <c r="Z293" s="17">
        <v>324</v>
      </c>
      <c r="AA293" s="17">
        <v>652</v>
      </c>
      <c r="AB293" s="17">
        <v>265</v>
      </c>
      <c r="AC293" s="17" t="s">
        <v>192</v>
      </c>
      <c r="AD293" s="17" t="s">
        <v>192</v>
      </c>
      <c r="AE293" s="17">
        <v>89.91</v>
      </c>
      <c r="AF293" s="17">
        <v>147.02000000000001</v>
      </c>
      <c r="AG293" s="17">
        <v>132.28</v>
      </c>
      <c r="AH293" s="17">
        <v>264.18</v>
      </c>
      <c r="AI293" s="17" t="s">
        <v>192</v>
      </c>
      <c r="AJ293" s="17" t="s">
        <v>192</v>
      </c>
      <c r="AK293" s="17" t="s">
        <v>192</v>
      </c>
      <c r="AL293" s="17">
        <v>139.63999999999999</v>
      </c>
      <c r="AM293" s="17">
        <v>151.75</v>
      </c>
      <c r="AN293" s="17" t="s">
        <v>192</v>
      </c>
      <c r="AO293" s="17">
        <v>0.34250000000000003</v>
      </c>
      <c r="AP293" s="17">
        <v>0.40600000000000003</v>
      </c>
      <c r="AQ293" s="17">
        <v>2.4068000000000001</v>
      </c>
      <c r="AR293" s="17">
        <v>0.81152062199999997</v>
      </c>
      <c r="AS293" s="17">
        <v>1.9438</v>
      </c>
      <c r="AT293" s="17">
        <v>12.24</v>
      </c>
      <c r="AU293" s="17">
        <v>0.37390355199999997</v>
      </c>
      <c r="AV293" s="17">
        <v>0.48060715999999998</v>
      </c>
      <c r="AW293" s="17">
        <v>0.18360000000000001</v>
      </c>
      <c r="AX293" s="17">
        <v>2745.91</v>
      </c>
      <c r="AY293" s="17">
        <v>177.43</v>
      </c>
      <c r="AZ293" s="17">
        <v>152.91999999999999</v>
      </c>
      <c r="BA293" s="17" t="s">
        <v>192</v>
      </c>
      <c r="BB293" s="17">
        <v>347.50883253457999</v>
      </c>
      <c r="BC293" s="17">
        <v>225.24</v>
      </c>
      <c r="BD293" s="17">
        <v>1.9650000000000001</v>
      </c>
      <c r="BE293" s="17" t="s">
        <v>192</v>
      </c>
      <c r="BF293" s="17">
        <v>1.1083000000000001</v>
      </c>
      <c r="BG293" s="17">
        <v>32.75</v>
      </c>
      <c r="BH293" s="17">
        <v>188.5</v>
      </c>
      <c r="BI293" s="17">
        <v>140.5</v>
      </c>
      <c r="BJ293" s="17">
        <v>115.5</v>
      </c>
      <c r="BK293" s="17">
        <v>75.5</v>
      </c>
      <c r="BL293" s="17">
        <v>1516.8</v>
      </c>
      <c r="BM293" s="17">
        <v>29</v>
      </c>
      <c r="BN293" s="17">
        <v>1389.1</v>
      </c>
      <c r="BO293" s="17">
        <v>404.7</v>
      </c>
      <c r="BP293" s="17">
        <v>12772.5</v>
      </c>
      <c r="BQ293" s="17">
        <v>4585.2</v>
      </c>
      <c r="BR293" s="17">
        <v>859.1</v>
      </c>
      <c r="BS293" s="17">
        <v>381.7</v>
      </c>
      <c r="BT293" s="17">
        <v>387.67</v>
      </c>
      <c r="BU293" s="17">
        <v>8.8122000000000007</v>
      </c>
    </row>
    <row r="294" spans="1:73" x14ac:dyDescent="0.4">
      <c r="A294" s="18" t="s">
        <v>480</v>
      </c>
      <c r="B294" s="16">
        <f t="shared" si="4"/>
        <v>1983</v>
      </c>
      <c r="C294" s="20">
        <v>28.813333511349999</v>
      </c>
      <c r="D294" s="20">
        <v>28.95000076294</v>
      </c>
      <c r="E294" s="20">
        <v>28.25</v>
      </c>
      <c r="F294" s="20">
        <v>29.239999771120001</v>
      </c>
      <c r="G294" s="20">
        <v>29.25</v>
      </c>
      <c r="H294" s="20" t="s">
        <v>192</v>
      </c>
      <c r="I294" s="20">
        <v>2.61</v>
      </c>
      <c r="J294" s="20">
        <v>4.05</v>
      </c>
      <c r="K294" s="20">
        <v>5.5458157477299999</v>
      </c>
      <c r="L294" s="20">
        <v>54.705049027420003</v>
      </c>
      <c r="M294" s="20">
        <v>2.5385</v>
      </c>
      <c r="N294" s="20">
        <v>3.2332999999999998</v>
      </c>
      <c r="O294" s="20">
        <v>2.9270999999999998</v>
      </c>
      <c r="P294" s="20">
        <v>2.4211999999999998</v>
      </c>
      <c r="Q294" s="20">
        <v>2.3922629999999998</v>
      </c>
      <c r="R294" s="20">
        <v>3.0298980000000002</v>
      </c>
      <c r="S294" s="20">
        <v>1.8415649999999999</v>
      </c>
      <c r="T294" s="20">
        <v>969</v>
      </c>
      <c r="U294" s="20">
        <v>1120</v>
      </c>
      <c r="V294" s="20">
        <v>482</v>
      </c>
      <c r="W294" s="20">
        <v>876</v>
      </c>
      <c r="X294" s="20">
        <v>695</v>
      </c>
      <c r="Y294" s="20" t="s">
        <v>192</v>
      </c>
      <c r="Z294" s="20">
        <v>311</v>
      </c>
      <c r="AA294" s="20">
        <v>644</v>
      </c>
      <c r="AB294" s="20">
        <v>256</v>
      </c>
      <c r="AC294" s="20" t="s">
        <v>192</v>
      </c>
      <c r="AD294" s="20" t="s">
        <v>192</v>
      </c>
      <c r="AE294" s="20">
        <v>78.239999999999995</v>
      </c>
      <c r="AF294" s="20">
        <v>143.28</v>
      </c>
      <c r="AG294" s="20">
        <v>130.87</v>
      </c>
      <c r="AH294" s="20">
        <v>251.02</v>
      </c>
      <c r="AI294" s="20" t="s">
        <v>192</v>
      </c>
      <c r="AJ294" s="20" t="s">
        <v>192</v>
      </c>
      <c r="AK294" s="20" t="s">
        <v>192</v>
      </c>
      <c r="AL294" s="20">
        <v>141.68</v>
      </c>
      <c r="AM294" s="20">
        <v>153.59</v>
      </c>
      <c r="AN294" s="20" t="s">
        <v>192</v>
      </c>
      <c r="AO294" s="20">
        <v>0.34239999999999998</v>
      </c>
      <c r="AP294" s="20">
        <v>0.33910000000000001</v>
      </c>
      <c r="AQ294" s="20">
        <v>2.3090999999999999</v>
      </c>
      <c r="AR294" s="20">
        <v>0.85803810400000002</v>
      </c>
      <c r="AS294" s="20">
        <v>1.8843000000000001</v>
      </c>
      <c r="AT294" s="20">
        <v>12.06</v>
      </c>
      <c r="AU294" s="20">
        <v>0.364644148</v>
      </c>
      <c r="AV294" s="20">
        <v>0.47333191400000002</v>
      </c>
      <c r="AW294" s="20">
        <v>0.17019999999999999</v>
      </c>
      <c r="AX294" s="20">
        <v>2709.22</v>
      </c>
      <c r="AY294" s="20">
        <v>172.99</v>
      </c>
      <c r="AZ294" s="20">
        <v>157.16999999999999</v>
      </c>
      <c r="BA294" s="20" t="s">
        <v>192</v>
      </c>
      <c r="BB294" s="20">
        <v>352.69129757554998</v>
      </c>
      <c r="BC294" s="20">
        <v>223.98</v>
      </c>
      <c r="BD294" s="20">
        <v>1.9701</v>
      </c>
      <c r="BE294" s="20" t="s">
        <v>192</v>
      </c>
      <c r="BF294" s="20">
        <v>1.1276999999999999</v>
      </c>
      <c r="BG294" s="20">
        <v>31.5</v>
      </c>
      <c r="BH294" s="20">
        <v>190</v>
      </c>
      <c r="BI294" s="20">
        <v>142.5</v>
      </c>
      <c r="BJ294" s="20">
        <v>115.5</v>
      </c>
      <c r="BK294" s="20">
        <v>75.5</v>
      </c>
      <c r="BL294" s="20">
        <v>1549.3</v>
      </c>
      <c r="BM294" s="20">
        <v>29</v>
      </c>
      <c r="BN294" s="20">
        <v>1415.2</v>
      </c>
      <c r="BO294" s="20">
        <v>402.1</v>
      </c>
      <c r="BP294" s="20">
        <v>12345.5</v>
      </c>
      <c r="BQ294" s="20">
        <v>4657</v>
      </c>
      <c r="BR294" s="20">
        <v>857</v>
      </c>
      <c r="BS294" s="20">
        <v>388.34</v>
      </c>
      <c r="BT294" s="20">
        <v>393.22</v>
      </c>
      <c r="BU294" s="20">
        <v>9.1454000000000004</v>
      </c>
    </row>
    <row r="295" spans="1:73" x14ac:dyDescent="0.4">
      <c r="A295" s="16" t="s">
        <v>481</v>
      </c>
      <c r="B295" s="16">
        <f t="shared" si="4"/>
        <v>1984</v>
      </c>
      <c r="C295" s="17">
        <v>29.043333053590001</v>
      </c>
      <c r="D295" s="17">
        <v>29.559999465939999</v>
      </c>
      <c r="E295" s="17">
        <v>27.729999542240002</v>
      </c>
      <c r="F295" s="17">
        <v>29.840000152590001</v>
      </c>
      <c r="G295" s="17">
        <v>29.25</v>
      </c>
      <c r="H295" s="17">
        <v>29.34</v>
      </c>
      <c r="I295" s="17">
        <v>2.67</v>
      </c>
      <c r="J295" s="17">
        <v>3.76</v>
      </c>
      <c r="K295" s="17">
        <v>5.23768078193</v>
      </c>
      <c r="L295" s="17">
        <v>53.846239794870002</v>
      </c>
      <c r="M295" s="17">
        <v>2.6219999999999999</v>
      </c>
      <c r="N295" s="17">
        <v>3.1682999999999999</v>
      </c>
      <c r="O295" s="17">
        <v>2.9306000000000001</v>
      </c>
      <c r="P295" s="17">
        <v>3.0710999999999999</v>
      </c>
      <c r="Q295" s="17">
        <v>2.8414239999999999</v>
      </c>
      <c r="R295" s="17">
        <v>3.4692539999999998</v>
      </c>
      <c r="S295" s="17">
        <v>2.9025590000000001</v>
      </c>
      <c r="T295" s="17">
        <v>1069</v>
      </c>
      <c r="U295" s="17">
        <v>1080</v>
      </c>
      <c r="V295" s="17">
        <v>480</v>
      </c>
      <c r="W295" s="17">
        <v>983</v>
      </c>
      <c r="X295" s="17">
        <v>875</v>
      </c>
      <c r="Y295" s="17" t="s">
        <v>192</v>
      </c>
      <c r="Z295" s="17">
        <v>305</v>
      </c>
      <c r="AA295" s="17">
        <v>692</v>
      </c>
      <c r="AB295" s="17">
        <v>237</v>
      </c>
      <c r="AC295" s="17" t="s">
        <v>192</v>
      </c>
      <c r="AD295" s="17" t="s">
        <v>192</v>
      </c>
      <c r="AE295" s="17">
        <v>84.87</v>
      </c>
      <c r="AF295" s="17">
        <v>141.91999999999999</v>
      </c>
      <c r="AG295" s="17">
        <v>129.47</v>
      </c>
      <c r="AH295" s="17">
        <v>237.77</v>
      </c>
      <c r="AI295" s="17" t="s">
        <v>192</v>
      </c>
      <c r="AJ295" s="17" t="s">
        <v>192</v>
      </c>
      <c r="AK295" s="17" t="s">
        <v>192</v>
      </c>
      <c r="AL295" s="17">
        <v>139.94999999999999</v>
      </c>
      <c r="AM295" s="17">
        <v>152.85</v>
      </c>
      <c r="AN295" s="17" t="s">
        <v>192</v>
      </c>
      <c r="AO295" s="17">
        <v>0.3417</v>
      </c>
      <c r="AP295" s="17">
        <v>0.26795000000000002</v>
      </c>
      <c r="AQ295" s="17">
        <v>2.2618999999999998</v>
      </c>
      <c r="AR295" s="17">
        <v>0.894193872</v>
      </c>
      <c r="AS295" s="17">
        <v>1.8496999999999999</v>
      </c>
      <c r="AT295" s="17">
        <v>11.93</v>
      </c>
      <c r="AU295" s="17">
        <v>0.356707516</v>
      </c>
      <c r="AV295" s="17">
        <v>0.47421376199999998</v>
      </c>
      <c r="AW295" s="17">
        <v>0.15359999999999999</v>
      </c>
      <c r="AX295" s="17">
        <v>2675.78</v>
      </c>
      <c r="AY295" s="17">
        <v>168.69</v>
      </c>
      <c r="AZ295" s="17">
        <v>160.6</v>
      </c>
      <c r="BA295" s="17" t="s">
        <v>192</v>
      </c>
      <c r="BB295" s="17">
        <v>356.82701199245002</v>
      </c>
      <c r="BC295" s="17">
        <v>222.32</v>
      </c>
      <c r="BD295" s="17">
        <v>1.9308000000000001</v>
      </c>
      <c r="BE295" s="17" t="s">
        <v>192</v>
      </c>
      <c r="BF295" s="17">
        <v>1.1354</v>
      </c>
      <c r="BG295" s="17">
        <v>31.5</v>
      </c>
      <c r="BH295" s="17">
        <v>191.5</v>
      </c>
      <c r="BI295" s="17">
        <v>142.5</v>
      </c>
      <c r="BJ295" s="17">
        <v>116.5</v>
      </c>
      <c r="BK295" s="17">
        <v>82.5</v>
      </c>
      <c r="BL295" s="17">
        <v>1548.9</v>
      </c>
      <c r="BM295" s="17">
        <v>26.15</v>
      </c>
      <c r="BN295" s="17">
        <v>1375.7</v>
      </c>
      <c r="BO295" s="17">
        <v>397.5</v>
      </c>
      <c r="BP295" s="17">
        <v>12117.8</v>
      </c>
      <c r="BQ295" s="17">
        <v>4670.5</v>
      </c>
      <c r="BR295" s="17">
        <v>957.8</v>
      </c>
      <c r="BS295" s="17">
        <v>370.89</v>
      </c>
      <c r="BT295" s="17">
        <v>376.25</v>
      </c>
      <c r="BU295" s="17">
        <v>8.2538</v>
      </c>
    </row>
    <row r="296" spans="1:73" x14ac:dyDescent="0.4">
      <c r="A296" s="18" t="s">
        <v>482</v>
      </c>
      <c r="B296" s="16">
        <f t="shared" si="4"/>
        <v>1984</v>
      </c>
      <c r="C296" s="20">
        <v>29.203332901</v>
      </c>
      <c r="D296" s="20">
        <v>29.879999160770002</v>
      </c>
      <c r="E296" s="20">
        <v>27.64999961853</v>
      </c>
      <c r="F296" s="20">
        <v>30.079999923710002</v>
      </c>
      <c r="G296" s="20">
        <v>29.25</v>
      </c>
      <c r="H296" s="20">
        <v>29.34</v>
      </c>
      <c r="I296" s="20">
        <v>2.71</v>
      </c>
      <c r="J296" s="20">
        <v>3.76</v>
      </c>
      <c r="K296" s="20">
        <v>5.23768078193</v>
      </c>
      <c r="L296" s="20">
        <v>54.331974713820003</v>
      </c>
      <c r="M296" s="20">
        <v>2.5005000000000002</v>
      </c>
      <c r="N296" s="20">
        <v>3.2168000000000001</v>
      </c>
      <c r="O296" s="20">
        <v>3.0049000000000001</v>
      </c>
      <c r="P296" s="20">
        <v>2.7067999999999999</v>
      </c>
      <c r="Q296" s="20">
        <v>2.6451030000000002</v>
      </c>
      <c r="R296" s="20">
        <v>2.5446260000000001</v>
      </c>
      <c r="S296" s="20">
        <v>2.9306390000000002</v>
      </c>
      <c r="T296" s="20">
        <v>1158</v>
      </c>
      <c r="U296" s="20">
        <v>960</v>
      </c>
      <c r="V296" s="20">
        <v>466</v>
      </c>
      <c r="W296" s="20">
        <v>1024</v>
      </c>
      <c r="X296" s="20">
        <v>875</v>
      </c>
      <c r="Y296" s="20" t="s">
        <v>192</v>
      </c>
      <c r="Z296" s="20">
        <v>293</v>
      </c>
      <c r="AA296" s="20">
        <v>669</v>
      </c>
      <c r="AB296" s="20">
        <v>221</v>
      </c>
      <c r="AC296" s="20" t="s">
        <v>192</v>
      </c>
      <c r="AD296" s="20" t="s">
        <v>192</v>
      </c>
      <c r="AE296" s="20">
        <v>84.87</v>
      </c>
      <c r="AF296" s="20">
        <v>137</v>
      </c>
      <c r="AG296" s="20">
        <v>125.66</v>
      </c>
      <c r="AH296" s="20">
        <v>227.85</v>
      </c>
      <c r="AI296" s="20" t="s">
        <v>192</v>
      </c>
      <c r="AJ296" s="20" t="s">
        <v>192</v>
      </c>
      <c r="AK296" s="20" t="s">
        <v>192</v>
      </c>
      <c r="AL296" s="20">
        <v>133.27000000000001</v>
      </c>
      <c r="AM296" s="20">
        <v>150.65</v>
      </c>
      <c r="AN296" s="20" t="s">
        <v>192</v>
      </c>
      <c r="AO296" s="20">
        <v>0.41652</v>
      </c>
      <c r="AP296" s="20">
        <v>0.24562999999999999</v>
      </c>
      <c r="AQ296" s="20">
        <v>2.339</v>
      </c>
      <c r="AR296" s="20">
        <v>0.922192546</v>
      </c>
      <c r="AS296" s="20">
        <v>1.8706</v>
      </c>
      <c r="AT296" s="20">
        <v>12.08</v>
      </c>
      <c r="AU296" s="20">
        <v>0.36773061600000001</v>
      </c>
      <c r="AV296" s="20">
        <v>0.48237085600000001</v>
      </c>
      <c r="AW296" s="20">
        <v>0.1462</v>
      </c>
      <c r="AX296" s="20">
        <v>2630.46</v>
      </c>
      <c r="AY296" s="20">
        <v>174.21</v>
      </c>
      <c r="AZ296" s="20">
        <v>158.63</v>
      </c>
      <c r="BA296" s="20" t="s">
        <v>192</v>
      </c>
      <c r="BB296" s="20">
        <v>354.45671336298</v>
      </c>
      <c r="BC296" s="20">
        <v>225.74</v>
      </c>
      <c r="BD296" s="20">
        <v>1.9277</v>
      </c>
      <c r="BE296" s="20" t="s">
        <v>192</v>
      </c>
      <c r="BF296" s="20">
        <v>1.1387</v>
      </c>
      <c r="BG296" s="20">
        <v>31.5</v>
      </c>
      <c r="BH296" s="20">
        <v>204</v>
      </c>
      <c r="BI296" s="20">
        <v>142.5</v>
      </c>
      <c r="BJ296" s="20">
        <v>118</v>
      </c>
      <c r="BK296" s="20">
        <v>82.5</v>
      </c>
      <c r="BL296" s="20">
        <v>1491.2</v>
      </c>
      <c r="BM296" s="20">
        <v>26.15</v>
      </c>
      <c r="BN296" s="20">
        <v>1429.8</v>
      </c>
      <c r="BO296" s="20">
        <v>404.5</v>
      </c>
      <c r="BP296" s="20">
        <v>12297.7</v>
      </c>
      <c r="BQ296" s="20">
        <v>4639.8</v>
      </c>
      <c r="BR296" s="20">
        <v>998.4</v>
      </c>
      <c r="BS296" s="20">
        <v>385.96</v>
      </c>
      <c r="BT296" s="20">
        <v>391.23</v>
      </c>
      <c r="BU296" s="20">
        <v>9.1181999999999999</v>
      </c>
    </row>
    <row r="297" spans="1:73" x14ac:dyDescent="0.4">
      <c r="A297" s="16" t="s">
        <v>483</v>
      </c>
      <c r="B297" s="16">
        <f t="shared" si="4"/>
        <v>1984</v>
      </c>
      <c r="C297" s="17">
        <v>29.533333460489999</v>
      </c>
      <c r="D297" s="17">
        <v>30.079999923710002</v>
      </c>
      <c r="E297" s="17">
        <v>27.790000915530001</v>
      </c>
      <c r="F297" s="17">
        <v>30.729999542240002</v>
      </c>
      <c r="G297" s="17">
        <v>29.25</v>
      </c>
      <c r="H297" s="17">
        <v>29.34</v>
      </c>
      <c r="I297" s="17">
        <v>2.67</v>
      </c>
      <c r="J297" s="17">
        <v>3.76</v>
      </c>
      <c r="K297" s="17">
        <v>5.23768078193</v>
      </c>
      <c r="L297" s="17">
        <v>53.846239794870002</v>
      </c>
      <c r="M297" s="17">
        <v>2.5347</v>
      </c>
      <c r="N297" s="17">
        <v>3.2698999999999998</v>
      </c>
      <c r="O297" s="17">
        <v>3.0432999999999999</v>
      </c>
      <c r="P297" s="17">
        <v>2.7898000000000001</v>
      </c>
      <c r="Q297" s="17">
        <v>2.665368</v>
      </c>
      <c r="R297" s="17">
        <v>2.6262910000000002</v>
      </c>
      <c r="S297" s="17">
        <v>3.0777079999999999</v>
      </c>
      <c r="T297" s="17">
        <v>1123</v>
      </c>
      <c r="U297" s="17">
        <v>975</v>
      </c>
      <c r="V297" s="17">
        <v>428</v>
      </c>
      <c r="W297" s="17">
        <v>1086</v>
      </c>
      <c r="X297" s="17">
        <v>845</v>
      </c>
      <c r="Y297" s="17" t="s">
        <v>192</v>
      </c>
      <c r="Z297" s="17">
        <v>314</v>
      </c>
      <c r="AA297" s="17">
        <v>720</v>
      </c>
      <c r="AB297" s="17">
        <v>229</v>
      </c>
      <c r="AC297" s="17" t="s">
        <v>192</v>
      </c>
      <c r="AD297" s="17" t="s">
        <v>192</v>
      </c>
      <c r="AE297" s="17">
        <v>87.55</v>
      </c>
      <c r="AF297" s="17">
        <v>147.08000000000001</v>
      </c>
      <c r="AG297" s="17">
        <v>130.82</v>
      </c>
      <c r="AH297" s="17">
        <v>234.08</v>
      </c>
      <c r="AI297" s="17" t="s">
        <v>192</v>
      </c>
      <c r="AJ297" s="17" t="s">
        <v>192</v>
      </c>
      <c r="AK297" s="17" t="s">
        <v>192</v>
      </c>
      <c r="AL297" s="17">
        <v>142.66</v>
      </c>
      <c r="AM297" s="17">
        <v>153.96</v>
      </c>
      <c r="AN297" s="17" t="s">
        <v>192</v>
      </c>
      <c r="AO297" s="17">
        <v>0.41364000000000001</v>
      </c>
      <c r="AP297" s="17">
        <v>0.25784000000000001</v>
      </c>
      <c r="AQ297" s="17">
        <v>2.3809999999999998</v>
      </c>
      <c r="AR297" s="17">
        <v>0.90940575000000001</v>
      </c>
      <c r="AS297" s="17">
        <v>1.9560999999999999</v>
      </c>
      <c r="AT297" s="17">
        <v>12.48</v>
      </c>
      <c r="AU297" s="17">
        <v>0.38139926000000002</v>
      </c>
      <c r="AV297" s="17">
        <v>0.485677786</v>
      </c>
      <c r="AW297" s="17">
        <v>0.14149999999999999</v>
      </c>
      <c r="AX297" s="17">
        <v>2632.91</v>
      </c>
      <c r="AY297" s="17">
        <v>190.58</v>
      </c>
      <c r="AZ297" s="17">
        <v>169.74</v>
      </c>
      <c r="BA297" s="17" t="s">
        <v>192</v>
      </c>
      <c r="BB297" s="17">
        <v>367.65340963518003</v>
      </c>
      <c r="BC297" s="17">
        <v>254</v>
      </c>
      <c r="BD297" s="17">
        <v>1.9495</v>
      </c>
      <c r="BE297" s="17" t="s">
        <v>192</v>
      </c>
      <c r="BF297" s="17">
        <v>1.1233</v>
      </c>
      <c r="BG297" s="17">
        <v>31.5</v>
      </c>
      <c r="BH297" s="17">
        <v>201</v>
      </c>
      <c r="BI297" s="17">
        <v>132.5</v>
      </c>
      <c r="BJ297" s="17">
        <v>141</v>
      </c>
      <c r="BK297" s="17">
        <v>82.5</v>
      </c>
      <c r="BL297" s="17">
        <v>1455.8</v>
      </c>
      <c r="BM297" s="17">
        <v>26.15</v>
      </c>
      <c r="BN297" s="17">
        <v>1501.2</v>
      </c>
      <c r="BO297" s="17">
        <v>459.5</v>
      </c>
      <c r="BP297" s="17">
        <v>12406.1</v>
      </c>
      <c r="BQ297" s="17">
        <v>4780.7</v>
      </c>
      <c r="BR297" s="17">
        <v>1040.5999999999999</v>
      </c>
      <c r="BS297" s="17">
        <v>394.26</v>
      </c>
      <c r="BT297" s="17">
        <v>398.43</v>
      </c>
      <c r="BU297" s="17">
        <v>9.6479999999999997</v>
      </c>
    </row>
    <row r="298" spans="1:73" x14ac:dyDescent="0.4">
      <c r="A298" s="18" t="s">
        <v>484</v>
      </c>
      <c r="B298" s="16">
        <f t="shared" si="4"/>
        <v>1984</v>
      </c>
      <c r="C298" s="20">
        <v>29.573332468669999</v>
      </c>
      <c r="D298" s="20">
        <v>30.129999160770002</v>
      </c>
      <c r="E298" s="20">
        <v>27.959999084469999</v>
      </c>
      <c r="F298" s="20">
        <v>30.629999160770002</v>
      </c>
      <c r="G298" s="20">
        <v>29.25</v>
      </c>
      <c r="H298" s="20">
        <v>29.34</v>
      </c>
      <c r="I298" s="20">
        <v>2.64</v>
      </c>
      <c r="J298" s="20">
        <v>3.76</v>
      </c>
      <c r="K298" s="20">
        <v>5.23768078193</v>
      </c>
      <c r="L298" s="20">
        <v>53.481938605659998</v>
      </c>
      <c r="M298" s="20">
        <v>2.5358000000000001</v>
      </c>
      <c r="N298" s="20">
        <v>3.3115999999999999</v>
      </c>
      <c r="O298" s="20">
        <v>3.0325000000000002</v>
      </c>
      <c r="P298" s="20">
        <v>3.0051000000000001</v>
      </c>
      <c r="Q298" s="20">
        <v>2.7269830000000002</v>
      </c>
      <c r="R298" s="20">
        <v>3.3508719999999999</v>
      </c>
      <c r="S298" s="20">
        <v>2.9373499999999999</v>
      </c>
      <c r="T298" s="20">
        <v>1150</v>
      </c>
      <c r="U298" s="20">
        <v>950</v>
      </c>
      <c r="V298" s="20">
        <v>402</v>
      </c>
      <c r="W298" s="20">
        <v>1159</v>
      </c>
      <c r="X298" s="20">
        <v>841</v>
      </c>
      <c r="Y298" s="20" t="s">
        <v>192</v>
      </c>
      <c r="Z298" s="20">
        <v>315</v>
      </c>
      <c r="AA298" s="20">
        <v>772</v>
      </c>
      <c r="AB298" s="20">
        <v>220</v>
      </c>
      <c r="AC298" s="20" t="s">
        <v>192</v>
      </c>
      <c r="AD298" s="20" t="s">
        <v>192</v>
      </c>
      <c r="AE298" s="20">
        <v>92.52</v>
      </c>
      <c r="AF298" s="20">
        <v>148.02000000000001</v>
      </c>
      <c r="AG298" s="20">
        <v>129.52000000000001</v>
      </c>
      <c r="AH298" s="20">
        <v>235.31</v>
      </c>
      <c r="AI298" s="20" t="s">
        <v>192</v>
      </c>
      <c r="AJ298" s="20" t="s">
        <v>192</v>
      </c>
      <c r="AK298" s="20" t="s">
        <v>192</v>
      </c>
      <c r="AL298" s="20">
        <v>148.1</v>
      </c>
      <c r="AM298" s="20">
        <v>157.26</v>
      </c>
      <c r="AN298" s="20" t="s">
        <v>192</v>
      </c>
      <c r="AO298" s="20">
        <v>0.41449999999999998</v>
      </c>
      <c r="AP298" s="20">
        <v>0.24179</v>
      </c>
      <c r="AQ298" s="20">
        <v>2.4691999999999998</v>
      </c>
      <c r="AR298" s="20">
        <v>0.90367373799999995</v>
      </c>
      <c r="AS298" s="20">
        <v>2.0746000000000002</v>
      </c>
      <c r="AT298" s="20">
        <v>12.54</v>
      </c>
      <c r="AU298" s="20">
        <v>0.37456493800000001</v>
      </c>
      <c r="AV298" s="20">
        <v>0.48589824799999998</v>
      </c>
      <c r="AW298" s="20">
        <v>0.13250000000000001</v>
      </c>
      <c r="AX298" s="20">
        <v>2627.55</v>
      </c>
      <c r="AY298" s="20">
        <v>190.76</v>
      </c>
      <c r="AZ298" s="20">
        <v>181.83</v>
      </c>
      <c r="BA298" s="20" t="s">
        <v>192</v>
      </c>
      <c r="BB298" s="20">
        <v>381.57026360761</v>
      </c>
      <c r="BC298" s="20">
        <v>255.61</v>
      </c>
      <c r="BD298" s="20">
        <v>1.9619</v>
      </c>
      <c r="BE298" s="20" t="s">
        <v>192</v>
      </c>
      <c r="BF298" s="20">
        <v>1.0731999999999999</v>
      </c>
      <c r="BG298" s="20">
        <v>31.5</v>
      </c>
      <c r="BH298" s="20">
        <v>198.5</v>
      </c>
      <c r="BI298" s="20">
        <v>125</v>
      </c>
      <c r="BJ298" s="20">
        <v>127.5</v>
      </c>
      <c r="BK298" s="20">
        <v>81</v>
      </c>
      <c r="BL298" s="20">
        <v>1370.3</v>
      </c>
      <c r="BM298" s="20">
        <v>26.15</v>
      </c>
      <c r="BN298" s="20">
        <v>1532.6</v>
      </c>
      <c r="BO298" s="20">
        <v>481.7</v>
      </c>
      <c r="BP298" s="20">
        <v>12445</v>
      </c>
      <c r="BQ298" s="20">
        <v>4911.5</v>
      </c>
      <c r="BR298" s="20">
        <v>1004.1</v>
      </c>
      <c r="BS298" s="20">
        <v>381.37</v>
      </c>
      <c r="BT298" s="20">
        <v>391.62</v>
      </c>
      <c r="BU298" s="20">
        <v>9.2471999999999994</v>
      </c>
    </row>
    <row r="299" spans="1:73" x14ac:dyDescent="0.4">
      <c r="A299" s="16" t="s">
        <v>485</v>
      </c>
      <c r="B299" s="16">
        <f t="shared" si="4"/>
        <v>1984</v>
      </c>
      <c r="C299" s="17">
        <v>29.460000356039998</v>
      </c>
      <c r="D299" s="17">
        <v>29.89999961853</v>
      </c>
      <c r="E299" s="17">
        <v>28.030000686649998</v>
      </c>
      <c r="F299" s="17">
        <v>30.45000076294</v>
      </c>
      <c r="G299" s="17">
        <v>29.25</v>
      </c>
      <c r="H299" s="17">
        <v>29.34</v>
      </c>
      <c r="I299" s="17">
        <v>2.67</v>
      </c>
      <c r="J299" s="17">
        <v>3.76</v>
      </c>
      <c r="K299" s="17">
        <v>5.23768078193</v>
      </c>
      <c r="L299" s="17">
        <v>53.846239794870002</v>
      </c>
      <c r="M299" s="17">
        <v>2.6825999999999999</v>
      </c>
      <c r="N299" s="17">
        <v>3.3123999999999998</v>
      </c>
      <c r="O299" s="17">
        <v>3.2292999999999998</v>
      </c>
      <c r="P299" s="17">
        <v>2.8134000000000001</v>
      </c>
      <c r="Q299" s="17">
        <v>2.5274329999999998</v>
      </c>
      <c r="R299" s="17">
        <v>3.0555810000000001</v>
      </c>
      <c r="S299" s="17">
        <v>2.8570419999999999</v>
      </c>
      <c r="T299" s="17">
        <v>1314</v>
      </c>
      <c r="U299" s="17">
        <v>910</v>
      </c>
      <c r="V299" s="17">
        <v>382</v>
      </c>
      <c r="W299" s="17">
        <v>1171</v>
      </c>
      <c r="X299" s="17">
        <v>951</v>
      </c>
      <c r="Y299" s="17" t="s">
        <v>192</v>
      </c>
      <c r="Z299" s="17">
        <v>338</v>
      </c>
      <c r="AA299" s="17">
        <v>914</v>
      </c>
      <c r="AB299" s="17">
        <v>219</v>
      </c>
      <c r="AC299" s="17" t="s">
        <v>192</v>
      </c>
      <c r="AD299" s="17" t="s">
        <v>192</v>
      </c>
      <c r="AE299" s="17">
        <v>93.22</v>
      </c>
      <c r="AF299" s="17">
        <v>146.06</v>
      </c>
      <c r="AG299" s="17">
        <v>131.91999999999999</v>
      </c>
      <c r="AH299" s="17">
        <v>234.33</v>
      </c>
      <c r="AI299" s="17" t="s">
        <v>192</v>
      </c>
      <c r="AJ299" s="17" t="s">
        <v>192</v>
      </c>
      <c r="AK299" s="17" t="s">
        <v>192</v>
      </c>
      <c r="AL299" s="17">
        <v>144.33000000000001</v>
      </c>
      <c r="AM299" s="17">
        <v>153.96</v>
      </c>
      <c r="AN299" s="17" t="s">
        <v>192</v>
      </c>
      <c r="AO299" s="17">
        <v>0.42621999999999999</v>
      </c>
      <c r="AP299" s="17">
        <v>0.24057999999999999</v>
      </c>
      <c r="AQ299" s="17">
        <v>2.3950999999999998</v>
      </c>
      <c r="AR299" s="17">
        <v>0.87236813400000002</v>
      </c>
      <c r="AS299" s="17">
        <v>2.0754999999999999</v>
      </c>
      <c r="AT299" s="17">
        <v>12.02</v>
      </c>
      <c r="AU299" s="17">
        <v>0.36111675599999998</v>
      </c>
      <c r="AV299" s="17">
        <v>0.48523686199999999</v>
      </c>
      <c r="AW299" s="17">
        <v>0.1241</v>
      </c>
      <c r="AX299" s="17">
        <v>2687.46</v>
      </c>
      <c r="AY299" s="17">
        <v>183.43</v>
      </c>
      <c r="AZ299" s="17">
        <v>184.41</v>
      </c>
      <c r="BA299" s="17" t="s">
        <v>192</v>
      </c>
      <c r="BB299" s="17">
        <v>384.48441795784998</v>
      </c>
      <c r="BC299" s="17">
        <v>244.95</v>
      </c>
      <c r="BD299" s="17">
        <v>1.972</v>
      </c>
      <c r="BE299" s="17" t="s">
        <v>192</v>
      </c>
      <c r="BF299" s="17">
        <v>0.97729999999999995</v>
      </c>
      <c r="BG299" s="17">
        <v>31.5</v>
      </c>
      <c r="BH299" s="17">
        <v>171.5</v>
      </c>
      <c r="BI299" s="17">
        <v>116</v>
      </c>
      <c r="BJ299" s="17">
        <v>147.5</v>
      </c>
      <c r="BK299" s="17">
        <v>81</v>
      </c>
      <c r="BL299" s="17">
        <v>1289.0999999999999</v>
      </c>
      <c r="BM299" s="17">
        <v>26.15</v>
      </c>
      <c r="BN299" s="17">
        <v>1420.9</v>
      </c>
      <c r="BO299" s="17">
        <v>453.1</v>
      </c>
      <c r="BP299" s="17">
        <v>12582.8</v>
      </c>
      <c r="BQ299" s="17">
        <v>4811.3999999999996</v>
      </c>
      <c r="BR299" s="17">
        <v>1001.3</v>
      </c>
      <c r="BS299" s="17">
        <v>377.4</v>
      </c>
      <c r="BT299" s="17">
        <v>387.86</v>
      </c>
      <c r="BU299" s="17">
        <v>8.9675999999999991</v>
      </c>
    </row>
    <row r="300" spans="1:73" x14ac:dyDescent="0.4">
      <c r="A300" s="18" t="s">
        <v>486</v>
      </c>
      <c r="B300" s="16">
        <f t="shared" si="4"/>
        <v>1984</v>
      </c>
      <c r="C300" s="20">
        <v>29.050000508629999</v>
      </c>
      <c r="D300" s="20">
        <v>29.20000076294</v>
      </c>
      <c r="E300" s="20">
        <v>27.909999847409999</v>
      </c>
      <c r="F300" s="20">
        <v>30.040000915530001</v>
      </c>
      <c r="G300" s="20">
        <v>31.75</v>
      </c>
      <c r="H300" s="20">
        <v>34.31</v>
      </c>
      <c r="I300" s="20">
        <v>2.7</v>
      </c>
      <c r="J300" s="20">
        <v>3.76</v>
      </c>
      <c r="K300" s="20">
        <v>5.23768078193</v>
      </c>
      <c r="L300" s="20">
        <v>54.210540984079998</v>
      </c>
      <c r="M300" s="20">
        <v>2.4849999999999999</v>
      </c>
      <c r="N300" s="20">
        <v>3.2473999999999998</v>
      </c>
      <c r="O300" s="20">
        <v>3.165</v>
      </c>
      <c r="P300" s="20">
        <v>2.7050000000000001</v>
      </c>
      <c r="Q300" s="20">
        <v>2.196615</v>
      </c>
      <c r="R300" s="20">
        <v>3.0884749999999999</v>
      </c>
      <c r="S300" s="20">
        <v>2.8299110000000001</v>
      </c>
      <c r="T300" s="20">
        <v>1431</v>
      </c>
      <c r="U300" s="20">
        <v>923</v>
      </c>
      <c r="V300" s="20">
        <v>372</v>
      </c>
      <c r="W300" s="20">
        <v>1155</v>
      </c>
      <c r="X300" s="20">
        <v>783</v>
      </c>
      <c r="Y300" s="20" t="s">
        <v>192</v>
      </c>
      <c r="Z300" s="20">
        <v>308</v>
      </c>
      <c r="AA300" s="20">
        <v>844</v>
      </c>
      <c r="AB300" s="20">
        <v>202</v>
      </c>
      <c r="AC300" s="20" t="s">
        <v>192</v>
      </c>
      <c r="AD300" s="20" t="s">
        <v>192</v>
      </c>
      <c r="AE300" s="20">
        <v>89.91</v>
      </c>
      <c r="AF300" s="20">
        <v>146.97</v>
      </c>
      <c r="AG300" s="20">
        <v>128.32</v>
      </c>
      <c r="AH300" s="20">
        <v>235.31</v>
      </c>
      <c r="AI300" s="20" t="s">
        <v>192</v>
      </c>
      <c r="AJ300" s="20" t="s">
        <v>192</v>
      </c>
      <c r="AK300" s="20" t="s">
        <v>192</v>
      </c>
      <c r="AL300" s="20">
        <v>136.32</v>
      </c>
      <c r="AM300" s="20">
        <v>149.91</v>
      </c>
      <c r="AN300" s="20" t="s">
        <v>192</v>
      </c>
      <c r="AO300" s="20">
        <v>0.45889000000000002</v>
      </c>
      <c r="AP300" s="20">
        <v>0.31769999999999998</v>
      </c>
      <c r="AQ300" s="20">
        <v>2.3331</v>
      </c>
      <c r="AR300" s="20">
        <v>0.87479321600000004</v>
      </c>
      <c r="AS300" s="20">
        <v>2.048</v>
      </c>
      <c r="AT300" s="20">
        <v>11.79</v>
      </c>
      <c r="AU300" s="20">
        <v>0.36155767999999999</v>
      </c>
      <c r="AV300" s="20">
        <v>0.48633917199999999</v>
      </c>
      <c r="AW300" s="20">
        <v>0.1217</v>
      </c>
      <c r="AX300" s="20">
        <v>2759.88</v>
      </c>
      <c r="AY300" s="20">
        <v>184.09</v>
      </c>
      <c r="AZ300" s="20">
        <v>175.13</v>
      </c>
      <c r="BA300" s="20" t="s">
        <v>192</v>
      </c>
      <c r="BB300" s="20">
        <v>373.91236475996999</v>
      </c>
      <c r="BC300" s="20">
        <v>232.62</v>
      </c>
      <c r="BD300" s="20">
        <v>1.8454999999999999</v>
      </c>
      <c r="BE300" s="20" t="s">
        <v>192</v>
      </c>
      <c r="BF300" s="20">
        <v>0.87939999999999996</v>
      </c>
      <c r="BG300" s="20">
        <v>31.5</v>
      </c>
      <c r="BH300" s="20">
        <v>156</v>
      </c>
      <c r="BI300" s="20">
        <v>120</v>
      </c>
      <c r="BJ300" s="20">
        <v>155</v>
      </c>
      <c r="BK300" s="20">
        <v>81</v>
      </c>
      <c r="BL300" s="20">
        <v>1275</v>
      </c>
      <c r="BM300" s="20">
        <v>26.15</v>
      </c>
      <c r="BN300" s="20">
        <v>1366.5</v>
      </c>
      <c r="BO300" s="20">
        <v>484.3</v>
      </c>
      <c r="BP300" s="20">
        <v>12662.2</v>
      </c>
      <c r="BQ300" s="20">
        <v>4773.2</v>
      </c>
      <c r="BR300" s="20">
        <v>941.5</v>
      </c>
      <c r="BS300" s="20">
        <v>377.7</v>
      </c>
      <c r="BT300" s="20">
        <v>381.55</v>
      </c>
      <c r="BU300" s="20">
        <v>8.7721</v>
      </c>
    </row>
    <row r="301" spans="1:73" x14ac:dyDescent="0.4">
      <c r="A301" s="16" t="s">
        <v>487</v>
      </c>
      <c r="B301" s="16">
        <f t="shared" si="4"/>
        <v>1984</v>
      </c>
      <c r="C301" s="17">
        <v>27.98666699727</v>
      </c>
      <c r="D301" s="17">
        <v>27.909999847409999</v>
      </c>
      <c r="E301" s="17">
        <v>27.260000228879999</v>
      </c>
      <c r="F301" s="17">
        <v>28.790000915530001</v>
      </c>
      <c r="G301" s="17">
        <v>31.75</v>
      </c>
      <c r="H301" s="17">
        <v>35.799999999999997</v>
      </c>
      <c r="I301" s="17">
        <v>2.68</v>
      </c>
      <c r="J301" s="17">
        <v>3.76</v>
      </c>
      <c r="K301" s="17">
        <v>5.23768078193</v>
      </c>
      <c r="L301" s="17">
        <v>53.967673524609999</v>
      </c>
      <c r="M301" s="17">
        <v>2.2145000000000001</v>
      </c>
      <c r="N301" s="17">
        <v>3.1770999999999998</v>
      </c>
      <c r="O301" s="17">
        <v>3.0402</v>
      </c>
      <c r="P301" s="17">
        <v>2.6983000000000001</v>
      </c>
      <c r="Q301" s="17">
        <v>2.1369929999999999</v>
      </c>
      <c r="R301" s="17">
        <v>3.1948850000000002</v>
      </c>
      <c r="S301" s="17">
        <v>2.763153</v>
      </c>
      <c r="T301" s="17">
        <v>1273</v>
      </c>
      <c r="U301" s="17">
        <v>840</v>
      </c>
      <c r="V301" s="17">
        <v>341</v>
      </c>
      <c r="W301" s="17">
        <v>1054</v>
      </c>
      <c r="X301" s="17">
        <v>580</v>
      </c>
      <c r="Y301" s="17" t="s">
        <v>192</v>
      </c>
      <c r="Z301" s="17">
        <v>270</v>
      </c>
      <c r="AA301" s="17">
        <v>697</v>
      </c>
      <c r="AB301" s="17">
        <v>186</v>
      </c>
      <c r="AC301" s="17" t="s">
        <v>192</v>
      </c>
      <c r="AD301" s="17" t="s">
        <v>192</v>
      </c>
      <c r="AE301" s="17">
        <v>72.89</v>
      </c>
      <c r="AF301" s="17">
        <v>142.59</v>
      </c>
      <c r="AG301" s="17">
        <v>111.39</v>
      </c>
      <c r="AH301" s="17">
        <v>248.81</v>
      </c>
      <c r="AI301" s="17" t="s">
        <v>192</v>
      </c>
      <c r="AJ301" s="17" t="s">
        <v>192</v>
      </c>
      <c r="AK301" s="17" t="s">
        <v>192</v>
      </c>
      <c r="AL301" s="17">
        <v>133.66</v>
      </c>
      <c r="AM301" s="17">
        <v>146.97</v>
      </c>
      <c r="AN301" s="17" t="s">
        <v>192</v>
      </c>
      <c r="AO301" s="17">
        <v>0.36663000000000001</v>
      </c>
      <c r="AP301" s="17">
        <v>0.4088</v>
      </c>
      <c r="AQ301" s="17">
        <v>2.2336999999999998</v>
      </c>
      <c r="AR301" s="17">
        <v>0.89176878999999998</v>
      </c>
      <c r="AS301" s="17">
        <v>1.9575</v>
      </c>
      <c r="AT301" s="17">
        <v>11.46</v>
      </c>
      <c r="AU301" s="17">
        <v>0.35692797799999998</v>
      </c>
      <c r="AV301" s="17">
        <v>0.48259131799999999</v>
      </c>
      <c r="AW301" s="17">
        <v>0.10009999999999999</v>
      </c>
      <c r="AX301" s="17">
        <v>2840.07</v>
      </c>
      <c r="AY301" s="17">
        <v>177.35</v>
      </c>
      <c r="AZ301" s="17">
        <v>157.9</v>
      </c>
      <c r="BA301" s="17" t="s">
        <v>192</v>
      </c>
      <c r="BB301" s="17">
        <v>353.57494408388999</v>
      </c>
      <c r="BC301" s="17">
        <v>218.25</v>
      </c>
      <c r="BD301" s="17">
        <v>1.7414000000000001</v>
      </c>
      <c r="BE301" s="17" t="s">
        <v>192</v>
      </c>
      <c r="BF301" s="17">
        <v>0.88959999999999995</v>
      </c>
      <c r="BG301" s="17">
        <v>33.799999999999997</v>
      </c>
      <c r="BH301" s="17">
        <v>163.5</v>
      </c>
      <c r="BI301" s="17">
        <v>132.5</v>
      </c>
      <c r="BJ301" s="17">
        <v>162.5</v>
      </c>
      <c r="BK301" s="17">
        <v>86.5</v>
      </c>
      <c r="BL301" s="17">
        <v>1162.8</v>
      </c>
      <c r="BM301" s="17">
        <v>26.15</v>
      </c>
      <c r="BN301" s="17">
        <v>1330.8</v>
      </c>
      <c r="BO301" s="17">
        <v>493.6</v>
      </c>
      <c r="BP301" s="17">
        <v>12438.7</v>
      </c>
      <c r="BQ301" s="17">
        <v>4640.3</v>
      </c>
      <c r="BR301" s="17">
        <v>853.6</v>
      </c>
      <c r="BS301" s="17">
        <v>347.71</v>
      </c>
      <c r="BT301" s="17">
        <v>343.32</v>
      </c>
      <c r="BU301" s="17">
        <v>7.4553000000000003</v>
      </c>
    </row>
    <row r="302" spans="1:73" x14ac:dyDescent="0.4">
      <c r="A302" s="18" t="s">
        <v>488</v>
      </c>
      <c r="B302" s="16">
        <f t="shared" si="4"/>
        <v>1984</v>
      </c>
      <c r="C302" s="20">
        <v>28.170000076289998</v>
      </c>
      <c r="D302" s="20">
        <v>28.110000610349999</v>
      </c>
      <c r="E302" s="20">
        <v>27.229999542240002</v>
      </c>
      <c r="F302" s="20">
        <v>29.170000076289998</v>
      </c>
      <c r="G302" s="20">
        <v>31.75</v>
      </c>
      <c r="H302" s="20">
        <v>35.799999999999997</v>
      </c>
      <c r="I302" s="20">
        <v>2.69</v>
      </c>
      <c r="J302" s="20">
        <v>3.76</v>
      </c>
      <c r="K302" s="20">
        <v>5.23768078193</v>
      </c>
      <c r="L302" s="20">
        <v>54.089107254349997</v>
      </c>
      <c r="M302" s="20">
        <v>2.2136</v>
      </c>
      <c r="N302" s="20">
        <v>3.2121</v>
      </c>
      <c r="O302" s="20">
        <v>3.0990000000000002</v>
      </c>
      <c r="P302" s="20">
        <v>2.7004999999999999</v>
      </c>
      <c r="Q302" s="20">
        <v>2.26003</v>
      </c>
      <c r="R302" s="20">
        <v>3.0965959999999999</v>
      </c>
      <c r="S302" s="20">
        <v>2.7448899999999998</v>
      </c>
      <c r="T302" s="20">
        <v>1079</v>
      </c>
      <c r="U302" s="20">
        <v>700</v>
      </c>
      <c r="V302" s="20">
        <v>333</v>
      </c>
      <c r="W302" s="20">
        <v>984</v>
      </c>
      <c r="X302" s="20">
        <v>562</v>
      </c>
      <c r="Y302" s="20" t="s">
        <v>192</v>
      </c>
      <c r="Z302" s="20">
        <v>261</v>
      </c>
      <c r="AA302" s="20">
        <v>679</v>
      </c>
      <c r="AB302" s="20">
        <v>180</v>
      </c>
      <c r="AC302" s="20" t="s">
        <v>192</v>
      </c>
      <c r="AD302" s="20" t="s">
        <v>192</v>
      </c>
      <c r="AE302" s="20">
        <v>66.58</v>
      </c>
      <c r="AF302" s="20">
        <v>138.75</v>
      </c>
      <c r="AG302" s="20">
        <v>107.23</v>
      </c>
      <c r="AH302" s="20">
        <v>252</v>
      </c>
      <c r="AI302" s="20" t="s">
        <v>192</v>
      </c>
      <c r="AJ302" s="20" t="s">
        <v>192</v>
      </c>
      <c r="AK302" s="20" t="s">
        <v>192</v>
      </c>
      <c r="AL302" s="20">
        <v>137.47</v>
      </c>
      <c r="AM302" s="20">
        <v>152.49</v>
      </c>
      <c r="AN302" s="20" t="s">
        <v>192</v>
      </c>
      <c r="AO302" s="20">
        <v>0.33961999999999998</v>
      </c>
      <c r="AP302" s="20">
        <v>0.50790000000000002</v>
      </c>
      <c r="AQ302" s="20">
        <v>2.2544</v>
      </c>
      <c r="AR302" s="20">
        <v>0.85473117399999998</v>
      </c>
      <c r="AS302" s="20">
        <v>1.9468000000000001</v>
      </c>
      <c r="AT302" s="20">
        <v>11</v>
      </c>
      <c r="AU302" s="20">
        <v>0.355164282</v>
      </c>
      <c r="AV302" s="20">
        <v>0.478843464</v>
      </c>
      <c r="AW302" s="20">
        <v>8.8999999999999996E-2</v>
      </c>
      <c r="AX302" s="20">
        <v>2907.89</v>
      </c>
      <c r="AY302" s="20">
        <v>174.9</v>
      </c>
      <c r="AZ302" s="20">
        <v>147.54</v>
      </c>
      <c r="BA302" s="20" t="s">
        <v>192</v>
      </c>
      <c r="BB302" s="20">
        <v>340.85244363665998</v>
      </c>
      <c r="BC302" s="20">
        <v>222.86</v>
      </c>
      <c r="BD302" s="20">
        <v>1.6649</v>
      </c>
      <c r="BE302" s="20" t="s">
        <v>192</v>
      </c>
      <c r="BF302" s="20">
        <v>0.9052</v>
      </c>
      <c r="BG302" s="20">
        <v>33.5</v>
      </c>
      <c r="BH302" s="20">
        <v>170.5</v>
      </c>
      <c r="BI302" s="20">
        <v>137.5</v>
      </c>
      <c r="BJ302" s="20">
        <v>165</v>
      </c>
      <c r="BK302" s="20">
        <v>86.5</v>
      </c>
      <c r="BL302" s="20">
        <v>1135.8</v>
      </c>
      <c r="BM302" s="20">
        <v>26.15</v>
      </c>
      <c r="BN302" s="20">
        <v>1337.5</v>
      </c>
      <c r="BO302" s="20">
        <v>467.4</v>
      </c>
      <c r="BP302" s="20">
        <v>12302.2</v>
      </c>
      <c r="BQ302" s="20">
        <v>4736</v>
      </c>
      <c r="BR302" s="20">
        <v>834.1</v>
      </c>
      <c r="BS302" s="20">
        <v>347.7</v>
      </c>
      <c r="BT302" s="20">
        <v>339.78</v>
      </c>
      <c r="BU302" s="20">
        <v>7.5974000000000004</v>
      </c>
    </row>
    <row r="303" spans="1:73" x14ac:dyDescent="0.4">
      <c r="A303" s="16" t="s">
        <v>489</v>
      </c>
      <c r="B303" s="16">
        <f t="shared" si="4"/>
        <v>1984</v>
      </c>
      <c r="C303" s="17">
        <v>28.353333155310001</v>
      </c>
      <c r="D303" s="17">
        <v>28.360000610349999</v>
      </c>
      <c r="E303" s="17">
        <v>27.39999961853</v>
      </c>
      <c r="F303" s="17">
        <v>29.29999923706</v>
      </c>
      <c r="G303" s="17">
        <v>31.75</v>
      </c>
      <c r="H303" s="17">
        <v>35.799999999999997</v>
      </c>
      <c r="I303" s="17">
        <v>2.62</v>
      </c>
      <c r="J303" s="17">
        <v>3.76</v>
      </c>
      <c r="K303" s="17">
        <v>5.23768078193</v>
      </c>
      <c r="L303" s="17">
        <v>53.23907114619</v>
      </c>
      <c r="M303" s="17">
        <v>2.3108</v>
      </c>
      <c r="N303" s="17">
        <v>3.1356000000000002</v>
      </c>
      <c r="O303" s="17">
        <v>3.1189</v>
      </c>
      <c r="P303" s="17">
        <v>2.6547999999999998</v>
      </c>
      <c r="Q303" s="17">
        <v>2.5340940000000001</v>
      </c>
      <c r="R303" s="17">
        <v>2.7131259999999999</v>
      </c>
      <c r="S303" s="17">
        <v>2.717114</v>
      </c>
      <c r="T303" s="17">
        <v>1170</v>
      </c>
      <c r="U303" s="17">
        <v>630</v>
      </c>
      <c r="V303" s="17">
        <v>318</v>
      </c>
      <c r="W303" s="17">
        <v>931</v>
      </c>
      <c r="X303" s="17">
        <v>611</v>
      </c>
      <c r="Y303" s="17" t="s">
        <v>192</v>
      </c>
      <c r="Z303" s="17">
        <v>245</v>
      </c>
      <c r="AA303" s="17">
        <v>694</v>
      </c>
      <c r="AB303" s="17">
        <v>168</v>
      </c>
      <c r="AC303" s="17" t="s">
        <v>192</v>
      </c>
      <c r="AD303" s="17" t="s">
        <v>192</v>
      </c>
      <c r="AE303" s="17">
        <v>68.88</v>
      </c>
      <c r="AF303" s="17">
        <v>130.41</v>
      </c>
      <c r="AG303" s="17">
        <v>104.78</v>
      </c>
      <c r="AH303" s="17">
        <v>236.54</v>
      </c>
      <c r="AI303" s="17" t="s">
        <v>192</v>
      </c>
      <c r="AJ303" s="17" t="s">
        <v>192</v>
      </c>
      <c r="AK303" s="17" t="s">
        <v>192</v>
      </c>
      <c r="AL303" s="17">
        <v>140.78</v>
      </c>
      <c r="AM303" s="17">
        <v>155.06</v>
      </c>
      <c r="AN303" s="17" t="s">
        <v>192</v>
      </c>
      <c r="AO303" s="17">
        <v>0.37892999999999999</v>
      </c>
      <c r="AP303" s="17">
        <v>0.5615</v>
      </c>
      <c r="AQ303" s="17">
        <v>2.1846000000000001</v>
      </c>
      <c r="AR303" s="17">
        <v>0.86134503399999995</v>
      </c>
      <c r="AS303" s="17">
        <v>1.8616999999999999</v>
      </c>
      <c r="AT303" s="17">
        <v>10.47</v>
      </c>
      <c r="AU303" s="17">
        <v>0.340393328</v>
      </c>
      <c r="AV303" s="17">
        <v>0.47840253999999999</v>
      </c>
      <c r="AW303" s="17">
        <v>9.0399999999999994E-2</v>
      </c>
      <c r="AX303" s="17">
        <v>2953.76</v>
      </c>
      <c r="AY303" s="17">
        <v>167.04</v>
      </c>
      <c r="AZ303" s="17">
        <v>142.78</v>
      </c>
      <c r="BA303" s="17" t="s">
        <v>192</v>
      </c>
      <c r="BB303" s="17">
        <v>334.86943938505999</v>
      </c>
      <c r="BC303" s="17">
        <v>216.12</v>
      </c>
      <c r="BD303" s="17">
        <v>1.6129</v>
      </c>
      <c r="BE303" s="17" t="s">
        <v>192</v>
      </c>
      <c r="BF303" s="17">
        <v>0.92259999999999998</v>
      </c>
      <c r="BG303" s="17">
        <v>33.5</v>
      </c>
      <c r="BH303" s="17">
        <v>168</v>
      </c>
      <c r="BI303" s="17">
        <v>137.5</v>
      </c>
      <c r="BJ303" s="17">
        <v>165</v>
      </c>
      <c r="BK303" s="17">
        <v>86.5</v>
      </c>
      <c r="BL303" s="17">
        <v>1012.1</v>
      </c>
      <c r="BM303" s="17">
        <v>26.15</v>
      </c>
      <c r="BN303" s="17">
        <v>1293.5999999999999</v>
      </c>
      <c r="BO303" s="17">
        <v>401.6</v>
      </c>
      <c r="BP303" s="17">
        <v>12091.1</v>
      </c>
      <c r="BQ303" s="17">
        <v>4705.5</v>
      </c>
      <c r="BR303" s="17">
        <v>873.3</v>
      </c>
      <c r="BS303" s="17">
        <v>340.2</v>
      </c>
      <c r="BT303" s="17">
        <v>326.7</v>
      </c>
      <c r="BU303" s="17">
        <v>7.2533000000000003</v>
      </c>
    </row>
    <row r="304" spans="1:73" x14ac:dyDescent="0.4">
      <c r="A304" s="18" t="s">
        <v>490</v>
      </c>
      <c r="B304" s="16">
        <f t="shared" si="4"/>
        <v>1984</v>
      </c>
      <c r="C304" s="20">
        <v>27.853333155310001</v>
      </c>
      <c r="D304" s="20">
        <v>27.809999465939999</v>
      </c>
      <c r="E304" s="20">
        <v>27.110000610349999</v>
      </c>
      <c r="F304" s="20">
        <v>28.639999389650001</v>
      </c>
      <c r="G304" s="20">
        <v>31.75</v>
      </c>
      <c r="H304" s="20">
        <v>35.799999999999997</v>
      </c>
      <c r="I304" s="20">
        <v>2.63</v>
      </c>
      <c r="J304" s="20">
        <v>3.76</v>
      </c>
      <c r="K304" s="20">
        <v>5.23768078193</v>
      </c>
      <c r="L304" s="20">
        <v>53.360504875929998</v>
      </c>
      <c r="M304" s="20">
        <v>2.2572999999999999</v>
      </c>
      <c r="N304" s="20">
        <v>3.0175000000000001</v>
      </c>
      <c r="O304" s="20">
        <v>2.9786999999999999</v>
      </c>
      <c r="P304" s="20">
        <v>2.6659999999999999</v>
      </c>
      <c r="Q304" s="20">
        <v>2.5083039999999999</v>
      </c>
      <c r="R304" s="20">
        <v>2.7980130000000001</v>
      </c>
      <c r="S304" s="20">
        <v>2.6915960000000001</v>
      </c>
      <c r="T304" s="20">
        <v>1175</v>
      </c>
      <c r="U304" s="20">
        <v>655</v>
      </c>
      <c r="V304" s="20">
        <v>319</v>
      </c>
      <c r="W304" s="20">
        <v>836</v>
      </c>
      <c r="X304" s="20">
        <v>615</v>
      </c>
      <c r="Y304" s="20" t="s">
        <v>192</v>
      </c>
      <c r="Z304" s="20">
        <v>245</v>
      </c>
      <c r="AA304" s="20">
        <v>679</v>
      </c>
      <c r="AB304" s="20">
        <v>170</v>
      </c>
      <c r="AC304" s="20" t="s">
        <v>192</v>
      </c>
      <c r="AD304" s="20" t="s">
        <v>192</v>
      </c>
      <c r="AE304" s="20">
        <v>70.599999999999994</v>
      </c>
      <c r="AF304" s="20">
        <v>121.19</v>
      </c>
      <c r="AG304" s="20">
        <v>101.34</v>
      </c>
      <c r="AH304" s="20">
        <v>231.63</v>
      </c>
      <c r="AI304" s="20" t="s">
        <v>192</v>
      </c>
      <c r="AJ304" s="20" t="s">
        <v>192</v>
      </c>
      <c r="AK304" s="20" t="s">
        <v>192</v>
      </c>
      <c r="AL304" s="20">
        <v>141.28</v>
      </c>
      <c r="AM304" s="20">
        <v>152.85</v>
      </c>
      <c r="AN304" s="20" t="s">
        <v>192</v>
      </c>
      <c r="AO304" s="20">
        <v>0.30886999999999998</v>
      </c>
      <c r="AP304" s="20">
        <v>0.49991999999999998</v>
      </c>
      <c r="AQ304" s="20">
        <v>2.105</v>
      </c>
      <c r="AR304" s="20">
        <v>0.83643282799999996</v>
      </c>
      <c r="AS304" s="20">
        <v>1.8007</v>
      </c>
      <c r="AT304" s="20">
        <v>11.13</v>
      </c>
      <c r="AU304" s="20">
        <v>0.44004215200000002</v>
      </c>
      <c r="AV304" s="20">
        <v>0.47509561</v>
      </c>
      <c r="AW304" s="20">
        <v>0.10249999999999999</v>
      </c>
      <c r="AX304" s="20">
        <v>2932.06</v>
      </c>
      <c r="AY304" s="20">
        <v>164.5</v>
      </c>
      <c r="AZ304" s="20">
        <v>135.87</v>
      </c>
      <c r="BA304" s="20" t="s">
        <v>192</v>
      </c>
      <c r="BB304" s="20">
        <v>326.01821245997002</v>
      </c>
      <c r="BC304" s="20">
        <v>211.92</v>
      </c>
      <c r="BD304" s="20">
        <v>1.6233</v>
      </c>
      <c r="BE304" s="20" t="s">
        <v>192</v>
      </c>
      <c r="BF304" s="20">
        <v>0.85299999999999998</v>
      </c>
      <c r="BG304" s="20">
        <v>35</v>
      </c>
      <c r="BH304" s="20">
        <v>166</v>
      </c>
      <c r="BI304" s="20">
        <v>137.5</v>
      </c>
      <c r="BJ304" s="20">
        <v>172</v>
      </c>
      <c r="BK304" s="20">
        <v>86.5</v>
      </c>
      <c r="BL304" s="20">
        <v>1027.9000000000001</v>
      </c>
      <c r="BM304" s="20">
        <v>26.15</v>
      </c>
      <c r="BN304" s="20">
        <v>1273</v>
      </c>
      <c r="BO304" s="20">
        <v>412</v>
      </c>
      <c r="BP304" s="20">
        <v>11744.9</v>
      </c>
      <c r="BQ304" s="20">
        <v>4750.3</v>
      </c>
      <c r="BR304" s="20">
        <v>843.7</v>
      </c>
      <c r="BS304" s="20">
        <v>341</v>
      </c>
      <c r="BT304" s="20">
        <v>324.33999999999997</v>
      </c>
      <c r="BU304" s="20">
        <v>7.2903000000000002</v>
      </c>
    </row>
    <row r="305" spans="1:73" x14ac:dyDescent="0.4">
      <c r="A305" s="16" t="s">
        <v>491</v>
      </c>
      <c r="B305" s="16">
        <f t="shared" si="4"/>
        <v>1984</v>
      </c>
      <c r="C305" s="17">
        <v>27.650000254310001</v>
      </c>
      <c r="D305" s="17">
        <v>27.70000076294</v>
      </c>
      <c r="E305" s="17">
        <v>27.090000152590001</v>
      </c>
      <c r="F305" s="17">
        <v>28.159999847409999</v>
      </c>
      <c r="G305" s="17">
        <v>32.75</v>
      </c>
      <c r="H305" s="17">
        <v>35.305</v>
      </c>
      <c r="I305" s="17">
        <v>2.61</v>
      </c>
      <c r="J305" s="17">
        <v>3.76</v>
      </c>
      <c r="K305" s="17">
        <v>5.23768078193</v>
      </c>
      <c r="L305" s="17">
        <v>53.117637416450002</v>
      </c>
      <c r="M305" s="17">
        <v>2.2551000000000001</v>
      </c>
      <c r="N305" s="17">
        <v>3.0911</v>
      </c>
      <c r="O305" s="17">
        <v>2.9998</v>
      </c>
      <c r="P305" s="17">
        <v>2.5293000000000001</v>
      </c>
      <c r="Q305" s="17">
        <v>2.5111279999999998</v>
      </c>
      <c r="R305" s="17">
        <v>2.4058600000000001</v>
      </c>
      <c r="S305" s="17">
        <v>2.6710470000000002</v>
      </c>
      <c r="T305" s="17">
        <v>993</v>
      </c>
      <c r="U305" s="17">
        <v>720</v>
      </c>
      <c r="V305" s="17">
        <v>323</v>
      </c>
      <c r="W305" s="17">
        <v>905</v>
      </c>
      <c r="X305" s="17">
        <v>616</v>
      </c>
      <c r="Y305" s="17" t="s">
        <v>192</v>
      </c>
      <c r="Z305" s="17">
        <v>250</v>
      </c>
      <c r="AA305" s="17">
        <v>698</v>
      </c>
      <c r="AB305" s="17">
        <v>169</v>
      </c>
      <c r="AC305" s="17" t="s">
        <v>192</v>
      </c>
      <c r="AD305" s="17" t="s">
        <v>192</v>
      </c>
      <c r="AE305" s="17">
        <v>71.239999999999995</v>
      </c>
      <c r="AF305" s="17">
        <v>117.37</v>
      </c>
      <c r="AG305" s="17">
        <v>106.7</v>
      </c>
      <c r="AH305" s="17">
        <v>211.74</v>
      </c>
      <c r="AI305" s="17" t="s">
        <v>192</v>
      </c>
      <c r="AJ305" s="17" t="s">
        <v>192</v>
      </c>
      <c r="AK305" s="17" t="s">
        <v>192</v>
      </c>
      <c r="AL305" s="17">
        <v>143.52000000000001</v>
      </c>
      <c r="AM305" s="17">
        <v>152.49</v>
      </c>
      <c r="AN305" s="17" t="s">
        <v>192</v>
      </c>
      <c r="AO305" s="17">
        <v>0.26900000000000002</v>
      </c>
      <c r="AP305" s="17">
        <v>0.36181000000000002</v>
      </c>
      <c r="AQ305" s="17">
        <v>2.1013999999999999</v>
      </c>
      <c r="AR305" s="17">
        <v>0.84194437799999999</v>
      </c>
      <c r="AS305" s="17">
        <v>1.8428</v>
      </c>
      <c r="AT305" s="17">
        <v>11.79</v>
      </c>
      <c r="AU305" s="17">
        <v>0.33576362599999998</v>
      </c>
      <c r="AV305" s="17">
        <v>0.47156821799999998</v>
      </c>
      <c r="AW305" s="17">
        <v>9.6100000000000005E-2</v>
      </c>
      <c r="AX305" s="17">
        <v>2933.26</v>
      </c>
      <c r="AY305" s="17">
        <v>168.95</v>
      </c>
      <c r="AZ305" s="17">
        <v>136.11000000000001</v>
      </c>
      <c r="BA305" s="17" t="s">
        <v>192</v>
      </c>
      <c r="BB305" s="17">
        <v>326.32905966201997</v>
      </c>
      <c r="BC305" s="17">
        <v>211.66</v>
      </c>
      <c r="BD305" s="17">
        <v>1.6013999999999999</v>
      </c>
      <c r="BE305" s="17" t="s">
        <v>192</v>
      </c>
      <c r="BF305" s="17">
        <v>0.80510000000000004</v>
      </c>
      <c r="BG305" s="17">
        <v>36</v>
      </c>
      <c r="BH305" s="17">
        <v>160.5</v>
      </c>
      <c r="BI305" s="17">
        <v>127.5</v>
      </c>
      <c r="BJ305" s="17">
        <v>166</v>
      </c>
      <c r="BK305" s="17">
        <v>86.5</v>
      </c>
      <c r="BL305" s="17">
        <v>1151.8</v>
      </c>
      <c r="BM305" s="17">
        <v>26.15</v>
      </c>
      <c r="BN305" s="17">
        <v>1345.1</v>
      </c>
      <c r="BO305" s="17">
        <v>440.5</v>
      </c>
      <c r="BP305" s="17">
        <v>11991.2</v>
      </c>
      <c r="BQ305" s="17">
        <v>4748.3</v>
      </c>
      <c r="BR305" s="17">
        <v>855.1</v>
      </c>
      <c r="BS305" s="17">
        <v>342</v>
      </c>
      <c r="BT305" s="17">
        <v>328.49</v>
      </c>
      <c r="BU305" s="17">
        <v>7.4896000000000003</v>
      </c>
    </row>
    <row r="306" spans="1:73" x14ac:dyDescent="0.4">
      <c r="A306" s="18" t="s">
        <v>492</v>
      </c>
      <c r="B306" s="16">
        <f t="shared" si="4"/>
        <v>1984</v>
      </c>
      <c r="C306" s="20">
        <v>26.813333511349999</v>
      </c>
      <c r="D306" s="20">
        <v>26.979999542240002</v>
      </c>
      <c r="E306" s="20">
        <v>26.760000228879999</v>
      </c>
      <c r="F306" s="20">
        <v>26.70000076294</v>
      </c>
      <c r="G306" s="20">
        <v>33.75</v>
      </c>
      <c r="H306" s="20">
        <v>34.935000000000002</v>
      </c>
      <c r="I306" s="20">
        <v>2.57</v>
      </c>
      <c r="J306" s="20">
        <v>3.76</v>
      </c>
      <c r="K306" s="20">
        <v>5.23768078193</v>
      </c>
      <c r="L306" s="20">
        <v>52.631902497509998</v>
      </c>
      <c r="M306" s="20">
        <v>2.14</v>
      </c>
      <c r="N306" s="20">
        <v>3.1040999999999999</v>
      </c>
      <c r="O306" s="20">
        <v>2.7991999999999999</v>
      </c>
      <c r="P306" s="20">
        <v>2.5585</v>
      </c>
      <c r="Q306" s="20">
        <v>2.4506700000000001</v>
      </c>
      <c r="R306" s="20">
        <v>2.6315789999999999</v>
      </c>
      <c r="S306" s="20">
        <v>2.593127</v>
      </c>
      <c r="T306" s="20">
        <v>920</v>
      </c>
      <c r="U306" s="20">
        <v>696</v>
      </c>
      <c r="V306" s="20">
        <v>314</v>
      </c>
      <c r="W306" s="20">
        <v>912</v>
      </c>
      <c r="X306" s="20">
        <v>592</v>
      </c>
      <c r="Y306" s="20" t="s">
        <v>192</v>
      </c>
      <c r="Z306" s="20">
        <v>241</v>
      </c>
      <c r="AA306" s="20">
        <v>630</v>
      </c>
      <c r="AB306" s="20">
        <v>165</v>
      </c>
      <c r="AC306" s="20" t="s">
        <v>192</v>
      </c>
      <c r="AD306" s="20" t="s">
        <v>192</v>
      </c>
      <c r="AE306" s="20">
        <v>61.55</v>
      </c>
      <c r="AF306" s="20">
        <v>113.95</v>
      </c>
      <c r="AG306" s="20">
        <v>111.11</v>
      </c>
      <c r="AH306" s="20">
        <v>204.62</v>
      </c>
      <c r="AI306" s="20" t="s">
        <v>192</v>
      </c>
      <c r="AJ306" s="20" t="s">
        <v>192</v>
      </c>
      <c r="AK306" s="20" t="s">
        <v>192</v>
      </c>
      <c r="AL306" s="20">
        <v>141.38999999999999</v>
      </c>
      <c r="AM306" s="20">
        <v>149.55000000000001</v>
      </c>
      <c r="AN306" s="20" t="s">
        <v>192</v>
      </c>
      <c r="AO306" s="20">
        <v>0.29921999999999999</v>
      </c>
      <c r="AP306" s="20">
        <v>0.31730000000000003</v>
      </c>
      <c r="AQ306" s="20">
        <v>2.2193999999999998</v>
      </c>
      <c r="AR306" s="20">
        <v>0.82276418399999995</v>
      </c>
      <c r="AS306" s="20">
        <v>1.7690999999999999</v>
      </c>
      <c r="AT306" s="20">
        <v>12.13</v>
      </c>
      <c r="AU306" s="20">
        <v>0.32099267199999998</v>
      </c>
      <c r="AV306" s="20">
        <v>0.46517481999999999</v>
      </c>
      <c r="AW306" s="20">
        <v>7.8299999999999995E-2</v>
      </c>
      <c r="AX306" s="20">
        <v>2854.79</v>
      </c>
      <c r="AY306" s="20">
        <v>163.21</v>
      </c>
      <c r="AZ306" s="20">
        <v>130.58000000000001</v>
      </c>
      <c r="BA306" s="20" t="s">
        <v>192</v>
      </c>
      <c r="BB306" s="20">
        <v>319.10126794818001</v>
      </c>
      <c r="BC306" s="20">
        <v>207.71</v>
      </c>
      <c r="BD306" s="20">
        <v>1.5869</v>
      </c>
      <c r="BE306" s="20" t="s">
        <v>192</v>
      </c>
      <c r="BF306" s="20">
        <v>0.78900000000000003</v>
      </c>
      <c r="BG306" s="20">
        <v>36</v>
      </c>
      <c r="BH306" s="20">
        <v>156.5</v>
      </c>
      <c r="BI306" s="20">
        <v>124</v>
      </c>
      <c r="BJ306" s="20">
        <v>166</v>
      </c>
      <c r="BK306" s="20">
        <v>86.5</v>
      </c>
      <c r="BL306" s="20">
        <v>1095.2</v>
      </c>
      <c r="BM306" s="20">
        <v>26.15</v>
      </c>
      <c r="BN306" s="20">
        <v>1321.1</v>
      </c>
      <c r="BO306" s="20">
        <v>415.6</v>
      </c>
      <c r="BP306" s="20">
        <v>11722.2</v>
      </c>
      <c r="BQ306" s="20">
        <v>4859</v>
      </c>
      <c r="BR306" s="20">
        <v>859.7</v>
      </c>
      <c r="BS306" s="20">
        <v>319.54000000000002</v>
      </c>
      <c r="BT306" s="20">
        <v>304.13</v>
      </c>
      <c r="BU306" s="20">
        <v>6.6355000000000004</v>
      </c>
    </row>
    <row r="307" spans="1:73" x14ac:dyDescent="0.4">
      <c r="A307" s="16" t="s">
        <v>493</v>
      </c>
      <c r="B307" s="16">
        <f t="shared" si="4"/>
        <v>1985</v>
      </c>
      <c r="C307" s="17">
        <v>26.63333333333</v>
      </c>
      <c r="D307" s="17">
        <v>26.95</v>
      </c>
      <c r="E307" s="17">
        <v>27.3</v>
      </c>
      <c r="F307" s="17">
        <v>25.65</v>
      </c>
      <c r="G307" s="17">
        <v>33.75</v>
      </c>
      <c r="H307" s="17">
        <v>35.06</v>
      </c>
      <c r="I307" s="17">
        <v>2.64</v>
      </c>
      <c r="J307" s="17">
        <v>3.65</v>
      </c>
      <c r="K307" s="17">
        <v>5.23</v>
      </c>
      <c r="L307" s="17">
        <v>52.953797958439999</v>
      </c>
      <c r="M307" s="17">
        <v>2.2198000000000002</v>
      </c>
      <c r="N307" s="17">
        <v>3.2052999999999998</v>
      </c>
      <c r="O307" s="17">
        <v>2.7675000000000001</v>
      </c>
      <c r="P307" s="17">
        <v>2.1032000000000002</v>
      </c>
      <c r="Q307" s="17">
        <v>2.313555</v>
      </c>
      <c r="R307" s="17">
        <v>2.3612869999999999</v>
      </c>
      <c r="S307" s="17">
        <v>1.6348450000000001</v>
      </c>
      <c r="T307" s="17">
        <v>856</v>
      </c>
      <c r="U307" s="17">
        <v>682</v>
      </c>
      <c r="V307" s="17">
        <v>307</v>
      </c>
      <c r="W307" s="17">
        <v>890</v>
      </c>
      <c r="X307" s="17">
        <v>583</v>
      </c>
      <c r="Y307" s="17" t="s">
        <v>192</v>
      </c>
      <c r="Z307" s="17">
        <v>243</v>
      </c>
      <c r="AA307" s="17">
        <v>630</v>
      </c>
      <c r="AB307" s="17">
        <v>166</v>
      </c>
      <c r="AC307" s="17" t="s">
        <v>192</v>
      </c>
      <c r="AD307" s="17" t="s">
        <v>192</v>
      </c>
      <c r="AE307" s="17">
        <v>66.58</v>
      </c>
      <c r="AF307" s="17">
        <v>119.01</v>
      </c>
      <c r="AG307" s="17">
        <v>114.7</v>
      </c>
      <c r="AH307" s="17">
        <v>206.83</v>
      </c>
      <c r="AI307" s="17" t="s">
        <v>192</v>
      </c>
      <c r="AJ307" s="17" t="s">
        <v>192</v>
      </c>
      <c r="AK307" s="17" t="s">
        <v>192</v>
      </c>
      <c r="AL307" s="17">
        <v>147.57</v>
      </c>
      <c r="AM307" s="17">
        <v>149.18</v>
      </c>
      <c r="AN307" s="17" t="s">
        <v>192</v>
      </c>
      <c r="AO307" s="17">
        <v>0.37626999999999999</v>
      </c>
      <c r="AP307" s="17">
        <v>0.23716000000000001</v>
      </c>
      <c r="AQ307" s="17">
        <v>2.2692000000000001</v>
      </c>
      <c r="AR307" s="17">
        <v>0.83797606199999997</v>
      </c>
      <c r="AS307" s="17">
        <v>1.726</v>
      </c>
      <c r="AT307" s="17">
        <v>11.07</v>
      </c>
      <c r="AU307" s="17">
        <v>0.30511940799999998</v>
      </c>
      <c r="AV307" s="17">
        <v>0.45679726399999998</v>
      </c>
      <c r="AW307" s="17">
        <v>7.9600000000000004E-2</v>
      </c>
      <c r="AX307" s="17">
        <v>2796.84</v>
      </c>
      <c r="AY307" s="17">
        <v>159.82</v>
      </c>
      <c r="AZ307" s="17">
        <v>120.44</v>
      </c>
      <c r="BA307" s="17">
        <v>307</v>
      </c>
      <c r="BB307" s="17">
        <v>305.47194802338998</v>
      </c>
      <c r="BC307" s="17">
        <v>202.61</v>
      </c>
      <c r="BD307" s="17">
        <v>1.5679000000000001</v>
      </c>
      <c r="BE307" s="17" t="s">
        <v>192</v>
      </c>
      <c r="BF307" s="17">
        <v>0.76390000000000002</v>
      </c>
      <c r="BG307" s="17">
        <v>36</v>
      </c>
      <c r="BH307" s="17">
        <v>158.5</v>
      </c>
      <c r="BI307" s="17">
        <v>117.5</v>
      </c>
      <c r="BJ307" s="17">
        <v>168.5</v>
      </c>
      <c r="BK307" s="17">
        <v>86.5</v>
      </c>
      <c r="BL307" s="17">
        <v>1075.4000000000001</v>
      </c>
      <c r="BM307" s="17">
        <v>26.56</v>
      </c>
      <c r="BN307" s="17">
        <v>1359.1</v>
      </c>
      <c r="BO307" s="17">
        <v>420.5</v>
      </c>
      <c r="BP307" s="17">
        <v>11073.4</v>
      </c>
      <c r="BQ307" s="17">
        <v>4947.2</v>
      </c>
      <c r="BR307" s="17">
        <v>867.1</v>
      </c>
      <c r="BS307" s="17">
        <v>302.79000000000002</v>
      </c>
      <c r="BT307" s="17">
        <v>274.39</v>
      </c>
      <c r="BU307" s="17">
        <v>6.0991999999999997</v>
      </c>
    </row>
    <row r="308" spans="1:73" x14ac:dyDescent="0.4">
      <c r="A308" s="18" t="s">
        <v>494</v>
      </c>
      <c r="B308" s="16">
        <f t="shared" si="4"/>
        <v>1985</v>
      </c>
      <c r="C308" s="20">
        <v>27.6</v>
      </c>
      <c r="D308" s="20">
        <v>28.2</v>
      </c>
      <c r="E308" s="20">
        <v>27.25</v>
      </c>
      <c r="F308" s="20">
        <v>27.35</v>
      </c>
      <c r="G308" s="20">
        <v>33.75</v>
      </c>
      <c r="H308" s="20">
        <v>35.06</v>
      </c>
      <c r="I308" s="20">
        <v>2.71</v>
      </c>
      <c r="J308" s="20">
        <v>3.65</v>
      </c>
      <c r="K308" s="20">
        <v>5.23</v>
      </c>
      <c r="L308" s="20">
        <v>53.803834066599997</v>
      </c>
      <c r="M308" s="20">
        <v>2.2740999999999998</v>
      </c>
      <c r="N308" s="20">
        <v>3.1764000000000001</v>
      </c>
      <c r="O308" s="20">
        <v>2.7010999999999998</v>
      </c>
      <c r="P308" s="20">
        <v>1.9359999999999999</v>
      </c>
      <c r="Q308" s="20">
        <v>2.1254909999999998</v>
      </c>
      <c r="R308" s="20">
        <v>2.086103</v>
      </c>
      <c r="S308" s="20">
        <v>1.596549</v>
      </c>
      <c r="T308" s="20">
        <v>756</v>
      </c>
      <c r="U308" s="20">
        <v>665</v>
      </c>
      <c r="V308" s="20">
        <v>292</v>
      </c>
      <c r="W308" s="20">
        <v>873</v>
      </c>
      <c r="X308" s="20">
        <v>595</v>
      </c>
      <c r="Y308" s="20" t="s">
        <v>192</v>
      </c>
      <c r="Z308" s="20">
        <v>239</v>
      </c>
      <c r="AA308" s="20">
        <v>664</v>
      </c>
      <c r="AB308" s="20">
        <v>151</v>
      </c>
      <c r="AC308" s="20" t="s">
        <v>192</v>
      </c>
      <c r="AD308" s="20" t="s">
        <v>192</v>
      </c>
      <c r="AE308" s="20">
        <v>68.239999999999995</v>
      </c>
      <c r="AF308" s="20">
        <v>119.78</v>
      </c>
      <c r="AG308" s="20">
        <v>112.55</v>
      </c>
      <c r="AH308" s="20">
        <v>200.94</v>
      </c>
      <c r="AI308" s="20" t="s">
        <v>192</v>
      </c>
      <c r="AJ308" s="20" t="s">
        <v>192</v>
      </c>
      <c r="AK308" s="20" t="s">
        <v>192</v>
      </c>
      <c r="AL308" s="20">
        <v>140.5</v>
      </c>
      <c r="AM308" s="20">
        <v>147.34</v>
      </c>
      <c r="AN308" s="20" t="s">
        <v>192</v>
      </c>
      <c r="AO308" s="20">
        <v>0.44235999999999998</v>
      </c>
      <c r="AP308" s="20">
        <v>0.28010000000000002</v>
      </c>
      <c r="AQ308" s="20">
        <v>2.3149000000000002</v>
      </c>
      <c r="AR308" s="20">
        <v>0.84679454200000004</v>
      </c>
      <c r="AS308" s="20">
        <v>1.6909000000000001</v>
      </c>
      <c r="AT308" s="20">
        <v>11.16</v>
      </c>
      <c r="AU308" s="20">
        <v>0.29563954199999998</v>
      </c>
      <c r="AV308" s="20">
        <v>0.45150617599999998</v>
      </c>
      <c r="AW308" s="20">
        <v>8.1600000000000006E-2</v>
      </c>
      <c r="AX308" s="20">
        <v>2730.48</v>
      </c>
      <c r="AY308" s="20">
        <v>153.91</v>
      </c>
      <c r="AZ308" s="20">
        <v>116.49</v>
      </c>
      <c r="BA308" s="20">
        <v>307</v>
      </c>
      <c r="BB308" s="20">
        <v>300.02054774157</v>
      </c>
      <c r="BC308" s="20">
        <v>196.9</v>
      </c>
      <c r="BD308" s="20">
        <v>1.5141</v>
      </c>
      <c r="BE308" s="20" t="s">
        <v>192</v>
      </c>
      <c r="BF308" s="20">
        <v>0.73570000000000002</v>
      </c>
      <c r="BG308" s="20">
        <v>36</v>
      </c>
      <c r="BH308" s="20">
        <v>156</v>
      </c>
      <c r="BI308" s="20">
        <v>113.5</v>
      </c>
      <c r="BJ308" s="20">
        <v>168.5</v>
      </c>
      <c r="BK308" s="20">
        <v>87</v>
      </c>
      <c r="BL308" s="20">
        <v>1098.2</v>
      </c>
      <c r="BM308" s="20">
        <v>26.56</v>
      </c>
      <c r="BN308" s="20">
        <v>1388.5</v>
      </c>
      <c r="BO308" s="20">
        <v>368.2</v>
      </c>
      <c r="BP308" s="20">
        <v>10946</v>
      </c>
      <c r="BQ308" s="20">
        <v>5050.8</v>
      </c>
      <c r="BR308" s="20">
        <v>886.6</v>
      </c>
      <c r="BS308" s="20">
        <v>299.10000000000002</v>
      </c>
      <c r="BT308" s="20">
        <v>269.39999999999998</v>
      </c>
      <c r="BU308" s="20">
        <v>6.0628000000000002</v>
      </c>
    </row>
    <row r="309" spans="1:73" x14ac:dyDescent="0.4">
      <c r="A309" s="16" t="s">
        <v>495</v>
      </c>
      <c r="B309" s="16">
        <f t="shared" si="4"/>
        <v>1985</v>
      </c>
      <c r="C309" s="17">
        <v>27.85</v>
      </c>
      <c r="D309" s="17">
        <v>28.1</v>
      </c>
      <c r="E309" s="17">
        <v>27.15</v>
      </c>
      <c r="F309" s="17">
        <v>28.3</v>
      </c>
      <c r="G309" s="17">
        <v>33.75</v>
      </c>
      <c r="H309" s="17">
        <v>35.06</v>
      </c>
      <c r="I309" s="17">
        <v>2.62</v>
      </c>
      <c r="J309" s="17">
        <v>3.65</v>
      </c>
      <c r="K309" s="17">
        <v>5.23</v>
      </c>
      <c r="L309" s="17">
        <v>52.710930498970001</v>
      </c>
      <c r="M309" s="17">
        <v>2.2320000000000002</v>
      </c>
      <c r="N309" s="17">
        <v>3.2602000000000002</v>
      </c>
      <c r="O309" s="17">
        <v>2.7079</v>
      </c>
      <c r="P309" s="17">
        <v>1.7219</v>
      </c>
      <c r="Q309" s="17">
        <v>1.728791</v>
      </c>
      <c r="R309" s="17">
        <v>1.8543099999999999</v>
      </c>
      <c r="S309" s="17">
        <v>1.5826610000000001</v>
      </c>
      <c r="T309" s="17">
        <v>843</v>
      </c>
      <c r="U309" s="17">
        <v>680</v>
      </c>
      <c r="V309" s="17">
        <v>280</v>
      </c>
      <c r="W309" s="17">
        <v>944</v>
      </c>
      <c r="X309" s="17">
        <v>651</v>
      </c>
      <c r="Y309" s="17" t="s">
        <v>192</v>
      </c>
      <c r="Z309" s="17">
        <v>241</v>
      </c>
      <c r="AA309" s="17">
        <v>667</v>
      </c>
      <c r="AB309" s="17">
        <v>154</v>
      </c>
      <c r="AC309" s="17" t="s">
        <v>192</v>
      </c>
      <c r="AD309" s="17" t="s">
        <v>192</v>
      </c>
      <c r="AE309" s="17">
        <v>64.930000000000007</v>
      </c>
      <c r="AF309" s="17">
        <v>120.19</v>
      </c>
      <c r="AG309" s="17">
        <v>117.34</v>
      </c>
      <c r="AH309" s="17">
        <v>199.96</v>
      </c>
      <c r="AI309" s="17" t="s">
        <v>192</v>
      </c>
      <c r="AJ309" s="17" t="s">
        <v>192</v>
      </c>
      <c r="AK309" s="17" t="s">
        <v>192</v>
      </c>
      <c r="AL309" s="17">
        <v>140.88</v>
      </c>
      <c r="AM309" s="17">
        <v>145.13999999999999</v>
      </c>
      <c r="AN309" s="17" t="s">
        <v>192</v>
      </c>
      <c r="AO309" s="17">
        <v>0.45369999999999999</v>
      </c>
      <c r="AP309" s="17">
        <v>0.3644</v>
      </c>
      <c r="AQ309" s="17">
        <v>2.25</v>
      </c>
      <c r="AR309" s="17">
        <v>0.84370807400000003</v>
      </c>
      <c r="AS309" s="17">
        <v>1.7071000000000001</v>
      </c>
      <c r="AT309" s="17">
        <v>10.69</v>
      </c>
      <c r="AU309" s="17">
        <v>0.30291478799999999</v>
      </c>
      <c r="AV309" s="17">
        <v>0.46120650400000002</v>
      </c>
      <c r="AW309" s="17">
        <v>8.4400000000000003E-2</v>
      </c>
      <c r="AX309" s="17">
        <v>2689.7</v>
      </c>
      <c r="AY309" s="17">
        <v>153.29</v>
      </c>
      <c r="AZ309" s="17">
        <v>116.83</v>
      </c>
      <c r="BA309" s="17">
        <v>307</v>
      </c>
      <c r="BB309" s="17">
        <v>300.49309342906002</v>
      </c>
      <c r="BC309" s="17">
        <v>197.19</v>
      </c>
      <c r="BD309" s="17">
        <v>1.482</v>
      </c>
      <c r="BE309" s="17" t="s">
        <v>192</v>
      </c>
      <c r="BF309" s="17">
        <v>0.74160000000000004</v>
      </c>
      <c r="BG309" s="17">
        <v>36</v>
      </c>
      <c r="BH309" s="17">
        <v>179.5</v>
      </c>
      <c r="BI309" s="17">
        <v>114</v>
      </c>
      <c r="BJ309" s="17">
        <v>105</v>
      </c>
      <c r="BK309" s="17">
        <v>75.5</v>
      </c>
      <c r="BL309" s="17">
        <v>1095.3</v>
      </c>
      <c r="BM309" s="17">
        <v>26.56</v>
      </c>
      <c r="BN309" s="17">
        <v>1389.9</v>
      </c>
      <c r="BO309" s="17">
        <v>352</v>
      </c>
      <c r="BP309" s="17">
        <v>11210.6</v>
      </c>
      <c r="BQ309" s="17">
        <v>5211.7</v>
      </c>
      <c r="BR309" s="17">
        <v>920.9</v>
      </c>
      <c r="BS309" s="17">
        <v>313.5</v>
      </c>
      <c r="BT309" s="17">
        <v>260.76</v>
      </c>
      <c r="BU309" s="17">
        <v>5.9939999999999998</v>
      </c>
    </row>
    <row r="310" spans="1:73" x14ac:dyDescent="0.4">
      <c r="A310" s="18" t="s">
        <v>496</v>
      </c>
      <c r="B310" s="16">
        <f t="shared" si="4"/>
        <v>1985</v>
      </c>
      <c r="C310" s="20">
        <v>27.8</v>
      </c>
      <c r="D310" s="20">
        <v>27.9</v>
      </c>
      <c r="E310" s="20">
        <v>26.65</v>
      </c>
      <c r="F310" s="20">
        <v>28.85</v>
      </c>
      <c r="G310" s="20">
        <v>33.75</v>
      </c>
      <c r="H310" s="20">
        <v>35.06</v>
      </c>
      <c r="I310" s="20">
        <v>2.64</v>
      </c>
      <c r="J310" s="20">
        <v>3.65</v>
      </c>
      <c r="K310" s="20">
        <v>5.23</v>
      </c>
      <c r="L310" s="20">
        <v>52.953797958439999</v>
      </c>
      <c r="M310" s="20">
        <v>2.2395</v>
      </c>
      <c r="N310" s="20">
        <v>3.1189</v>
      </c>
      <c r="O310" s="20">
        <v>2.702</v>
      </c>
      <c r="P310" s="20">
        <v>1.8212999999999999</v>
      </c>
      <c r="Q310" s="20">
        <v>1.606155</v>
      </c>
      <c r="R310" s="20">
        <v>2.2338809999999998</v>
      </c>
      <c r="S310" s="20">
        <v>1.6237440000000001</v>
      </c>
      <c r="T310" s="20">
        <v>769</v>
      </c>
      <c r="U310" s="20">
        <v>739</v>
      </c>
      <c r="V310" s="20">
        <v>271</v>
      </c>
      <c r="W310" s="20">
        <v>1020</v>
      </c>
      <c r="X310" s="20">
        <v>653</v>
      </c>
      <c r="Y310" s="20" t="s">
        <v>192</v>
      </c>
      <c r="Z310" s="20">
        <v>243</v>
      </c>
      <c r="AA310" s="20">
        <v>693</v>
      </c>
      <c r="AB310" s="20">
        <v>151</v>
      </c>
      <c r="AC310" s="20" t="s">
        <v>192</v>
      </c>
      <c r="AD310" s="20" t="s">
        <v>192</v>
      </c>
      <c r="AE310" s="20">
        <v>68.239999999999995</v>
      </c>
      <c r="AF310" s="20">
        <v>120.05</v>
      </c>
      <c r="AG310" s="20">
        <v>118.39</v>
      </c>
      <c r="AH310" s="20">
        <v>202.9</v>
      </c>
      <c r="AI310" s="20" t="s">
        <v>192</v>
      </c>
      <c r="AJ310" s="20" t="s">
        <v>192</v>
      </c>
      <c r="AK310" s="20" t="s">
        <v>192</v>
      </c>
      <c r="AL310" s="20">
        <v>139.13999999999999</v>
      </c>
      <c r="AM310" s="20">
        <v>143.66999999999999</v>
      </c>
      <c r="AN310" s="20" t="s">
        <v>192</v>
      </c>
      <c r="AO310" s="20">
        <v>0.48441000000000001</v>
      </c>
      <c r="AP310" s="20">
        <v>0.43369999999999997</v>
      </c>
      <c r="AQ310" s="20">
        <v>2.1318999999999999</v>
      </c>
      <c r="AR310" s="20">
        <v>0.84040114399999999</v>
      </c>
      <c r="AS310" s="20">
        <v>1.8574999999999999</v>
      </c>
      <c r="AT310" s="20">
        <v>10.210000000000001</v>
      </c>
      <c r="AU310" s="20">
        <v>0.33576362599999998</v>
      </c>
      <c r="AV310" s="20">
        <v>0.46230881400000001</v>
      </c>
      <c r="AW310" s="20">
        <v>7.5399999999999995E-2</v>
      </c>
      <c r="AX310" s="20">
        <v>2675.23</v>
      </c>
      <c r="AY310" s="20">
        <v>164.7</v>
      </c>
      <c r="AZ310" s="20">
        <v>121.11</v>
      </c>
      <c r="BA310" s="20">
        <v>307</v>
      </c>
      <c r="BB310" s="20">
        <v>306.38841037007001</v>
      </c>
      <c r="BC310" s="20">
        <v>202.65</v>
      </c>
      <c r="BD310" s="20">
        <v>1.4581</v>
      </c>
      <c r="BE310" s="20" t="s">
        <v>192</v>
      </c>
      <c r="BF310" s="20">
        <v>0.78700000000000003</v>
      </c>
      <c r="BG310" s="20">
        <v>36</v>
      </c>
      <c r="BH310" s="20">
        <v>179.5</v>
      </c>
      <c r="BI310" s="20">
        <v>116</v>
      </c>
      <c r="BJ310" s="20">
        <v>107.5</v>
      </c>
      <c r="BK310" s="20">
        <v>75.5</v>
      </c>
      <c r="BL310" s="20">
        <v>1106.3</v>
      </c>
      <c r="BM310" s="20">
        <v>26.56</v>
      </c>
      <c r="BN310" s="20">
        <v>1501.8</v>
      </c>
      <c r="BO310" s="20">
        <v>389.6</v>
      </c>
      <c r="BP310" s="20">
        <v>11806.4</v>
      </c>
      <c r="BQ310" s="20">
        <v>5489.5</v>
      </c>
      <c r="BR310" s="20">
        <v>931.3</v>
      </c>
      <c r="BS310" s="20">
        <v>326.8</v>
      </c>
      <c r="BT310" s="20">
        <v>282.72000000000003</v>
      </c>
      <c r="BU310" s="20">
        <v>6.4446000000000003</v>
      </c>
    </row>
    <row r="311" spans="1:73" x14ac:dyDescent="0.4">
      <c r="A311" s="16" t="s">
        <v>497</v>
      </c>
      <c r="B311" s="16">
        <f t="shared" si="4"/>
        <v>1985</v>
      </c>
      <c r="C311" s="17">
        <v>26.65</v>
      </c>
      <c r="D311" s="17">
        <v>26.65</v>
      </c>
      <c r="E311" s="17">
        <v>25.65</v>
      </c>
      <c r="F311" s="17">
        <v>27.65</v>
      </c>
      <c r="G311" s="17">
        <v>33.75</v>
      </c>
      <c r="H311" s="17">
        <v>35.06</v>
      </c>
      <c r="I311" s="17">
        <v>2.5299999999999998</v>
      </c>
      <c r="J311" s="17">
        <v>3.65</v>
      </c>
      <c r="K311" s="17">
        <v>5.23</v>
      </c>
      <c r="L311" s="17">
        <v>51.618026931339998</v>
      </c>
      <c r="M311" s="17">
        <v>2.129</v>
      </c>
      <c r="N311" s="17">
        <v>3.1457999999999999</v>
      </c>
      <c r="O311" s="17">
        <v>2.6684999999999999</v>
      </c>
      <c r="P311" s="17">
        <v>1.7715000000000001</v>
      </c>
      <c r="Q311" s="17">
        <v>1.3986419999999999</v>
      </c>
      <c r="R311" s="17">
        <v>2.3027259999999998</v>
      </c>
      <c r="S311" s="17">
        <v>1.6130530000000001</v>
      </c>
      <c r="T311" s="17">
        <v>662</v>
      </c>
      <c r="U311" s="17">
        <v>768</v>
      </c>
      <c r="V311" s="17">
        <v>276</v>
      </c>
      <c r="W311" s="17">
        <v>1026</v>
      </c>
      <c r="X311" s="17">
        <v>610</v>
      </c>
      <c r="Y311" s="17" t="s">
        <v>192</v>
      </c>
      <c r="Z311" s="17">
        <v>231</v>
      </c>
      <c r="AA311" s="17">
        <v>652</v>
      </c>
      <c r="AB311" s="17">
        <v>144</v>
      </c>
      <c r="AC311" s="17" t="s">
        <v>192</v>
      </c>
      <c r="AD311" s="17" t="s">
        <v>192</v>
      </c>
      <c r="AE311" s="17">
        <v>68.239999999999995</v>
      </c>
      <c r="AF311" s="17">
        <v>116.73</v>
      </c>
      <c r="AG311" s="17">
        <v>115.24</v>
      </c>
      <c r="AH311" s="17">
        <v>202.9</v>
      </c>
      <c r="AI311" s="17" t="s">
        <v>192</v>
      </c>
      <c r="AJ311" s="17" t="s">
        <v>192</v>
      </c>
      <c r="AK311" s="17" t="s">
        <v>192</v>
      </c>
      <c r="AL311" s="17">
        <v>122.65</v>
      </c>
      <c r="AM311" s="17">
        <v>136.32</v>
      </c>
      <c r="AN311" s="17" t="s">
        <v>192</v>
      </c>
      <c r="AO311" s="17">
        <v>0.45750999999999997</v>
      </c>
      <c r="AP311" s="17">
        <v>0.43540000000000001</v>
      </c>
      <c r="AQ311" s="17">
        <v>2.0916999999999999</v>
      </c>
      <c r="AR311" s="17">
        <v>0.81791402000000002</v>
      </c>
      <c r="AS311" s="17">
        <v>1.8371</v>
      </c>
      <c r="AT311" s="17">
        <v>10.210000000000001</v>
      </c>
      <c r="AU311" s="17">
        <v>0.33752732200000002</v>
      </c>
      <c r="AV311" s="17">
        <v>0.46495435800000001</v>
      </c>
      <c r="AW311" s="17">
        <v>6.2199999999999998E-2</v>
      </c>
      <c r="AX311" s="17">
        <v>2634.51</v>
      </c>
      <c r="AY311" s="17">
        <v>163.66</v>
      </c>
      <c r="AZ311" s="17">
        <v>120.49</v>
      </c>
      <c r="BA311" s="17">
        <v>307</v>
      </c>
      <c r="BB311" s="17">
        <v>305.54042158062998</v>
      </c>
      <c r="BC311" s="17">
        <v>200.4</v>
      </c>
      <c r="BD311" s="17">
        <v>1.4345000000000001</v>
      </c>
      <c r="BE311" s="17" t="s">
        <v>192</v>
      </c>
      <c r="BF311" s="17">
        <v>0.77470000000000006</v>
      </c>
      <c r="BG311" s="17">
        <v>36</v>
      </c>
      <c r="BH311" s="17">
        <v>154</v>
      </c>
      <c r="BI311" s="17">
        <v>116</v>
      </c>
      <c r="BJ311" s="17">
        <v>127.5</v>
      </c>
      <c r="BK311" s="17">
        <v>87</v>
      </c>
      <c r="BL311" s="17">
        <v>1105.2</v>
      </c>
      <c r="BM311" s="17">
        <v>26.56</v>
      </c>
      <c r="BN311" s="17">
        <v>1530.6</v>
      </c>
      <c r="BO311" s="17">
        <v>376</v>
      </c>
      <c r="BP311" s="17">
        <v>11909.8</v>
      </c>
      <c r="BQ311" s="17">
        <v>5604.1</v>
      </c>
      <c r="BR311" s="17">
        <v>881.3</v>
      </c>
      <c r="BS311" s="17">
        <v>316</v>
      </c>
      <c r="BT311" s="17">
        <v>272.38</v>
      </c>
      <c r="BU311" s="17">
        <v>6.2687999999999997</v>
      </c>
    </row>
    <row r="312" spans="1:73" x14ac:dyDescent="0.4">
      <c r="A312" s="18" t="s">
        <v>498</v>
      </c>
      <c r="B312" s="16">
        <f t="shared" si="4"/>
        <v>1985</v>
      </c>
      <c r="C312" s="20">
        <v>26.36666666667</v>
      </c>
      <c r="D312" s="20">
        <v>26.45</v>
      </c>
      <c r="E312" s="20">
        <v>25.45</v>
      </c>
      <c r="F312" s="20">
        <v>27.2</v>
      </c>
      <c r="G312" s="20">
        <v>33.75</v>
      </c>
      <c r="H312" s="20">
        <v>35.06</v>
      </c>
      <c r="I312" s="20">
        <v>2.58</v>
      </c>
      <c r="J312" s="20">
        <v>3.65</v>
      </c>
      <c r="K312" s="20">
        <v>5.23</v>
      </c>
      <c r="L312" s="20">
        <v>52.225195580019999</v>
      </c>
      <c r="M312" s="20">
        <v>2.0922000000000001</v>
      </c>
      <c r="N312" s="20">
        <v>3.1280999999999999</v>
      </c>
      <c r="O312" s="20">
        <v>2.6497000000000002</v>
      </c>
      <c r="P312" s="20">
        <v>1.7112000000000001</v>
      </c>
      <c r="Q312" s="20">
        <v>1.1560900000000001</v>
      </c>
      <c r="R312" s="20">
        <v>2.3607770000000001</v>
      </c>
      <c r="S312" s="20">
        <v>1.616601</v>
      </c>
      <c r="T312" s="20">
        <v>575</v>
      </c>
      <c r="U312" s="20">
        <v>760</v>
      </c>
      <c r="V312" s="20">
        <v>256</v>
      </c>
      <c r="W312" s="20">
        <v>974</v>
      </c>
      <c r="X312" s="20">
        <v>556</v>
      </c>
      <c r="Y312" s="20" t="s">
        <v>192</v>
      </c>
      <c r="Z312" s="20">
        <v>227</v>
      </c>
      <c r="AA312" s="20">
        <v>630</v>
      </c>
      <c r="AB312" s="20">
        <v>141</v>
      </c>
      <c r="AC312" s="20" t="s">
        <v>192</v>
      </c>
      <c r="AD312" s="20" t="s">
        <v>192</v>
      </c>
      <c r="AE312" s="20">
        <v>64.930000000000007</v>
      </c>
      <c r="AF312" s="20">
        <v>116.04</v>
      </c>
      <c r="AG312" s="20">
        <v>105.3</v>
      </c>
      <c r="AH312" s="20">
        <v>202.9</v>
      </c>
      <c r="AI312" s="20" t="s">
        <v>192</v>
      </c>
      <c r="AJ312" s="20" t="s">
        <v>192</v>
      </c>
      <c r="AK312" s="20" t="s">
        <v>192</v>
      </c>
      <c r="AL312" s="20">
        <v>123.15</v>
      </c>
      <c r="AM312" s="20">
        <v>134.11000000000001</v>
      </c>
      <c r="AN312" s="20" t="s">
        <v>192</v>
      </c>
      <c r="AO312" s="20">
        <v>0.3805</v>
      </c>
      <c r="AP312" s="20">
        <v>0.43630000000000002</v>
      </c>
      <c r="AQ312" s="20">
        <v>2.0939000000000001</v>
      </c>
      <c r="AR312" s="20">
        <v>0.83555098000000005</v>
      </c>
      <c r="AS312" s="20">
        <v>1.8638999999999999</v>
      </c>
      <c r="AT312" s="20">
        <v>10.210000000000001</v>
      </c>
      <c r="AU312" s="20">
        <v>0.34634580199999998</v>
      </c>
      <c r="AV312" s="20">
        <v>0.46892267399999998</v>
      </c>
      <c r="AW312" s="20">
        <v>6.13E-2</v>
      </c>
      <c r="AX312" s="20">
        <v>2611.25</v>
      </c>
      <c r="AY312" s="20">
        <v>165.96</v>
      </c>
      <c r="AZ312" s="20">
        <v>117.96</v>
      </c>
      <c r="BA312" s="20">
        <v>307</v>
      </c>
      <c r="BB312" s="20">
        <v>302.05908580879998</v>
      </c>
      <c r="BC312" s="20">
        <v>196.8</v>
      </c>
      <c r="BD312" s="20">
        <v>1.3855999999999999</v>
      </c>
      <c r="BE312" s="20" t="s">
        <v>192</v>
      </c>
      <c r="BF312" s="20">
        <v>0.81020000000000003</v>
      </c>
      <c r="BG312" s="20">
        <v>36</v>
      </c>
      <c r="BH312" s="20">
        <v>151.5</v>
      </c>
      <c r="BI312" s="20">
        <v>112</v>
      </c>
      <c r="BJ312" s="20">
        <v>112.5</v>
      </c>
      <c r="BK312" s="20">
        <v>87</v>
      </c>
      <c r="BL312" s="20">
        <v>1032.2</v>
      </c>
      <c r="BM312" s="20">
        <v>26.56</v>
      </c>
      <c r="BN312" s="20">
        <v>1432.4</v>
      </c>
      <c r="BO312" s="20">
        <v>389.4</v>
      </c>
      <c r="BP312" s="20">
        <v>12385.8</v>
      </c>
      <c r="BQ312" s="20">
        <v>5553.4</v>
      </c>
      <c r="BR312" s="20">
        <v>808</v>
      </c>
      <c r="BS312" s="20">
        <v>316.5</v>
      </c>
      <c r="BT312" s="20">
        <v>267.8</v>
      </c>
      <c r="BU312" s="20">
        <v>6.1771000000000003</v>
      </c>
    </row>
    <row r="313" spans="1:73" x14ac:dyDescent="0.4">
      <c r="A313" s="16" t="s">
        <v>499</v>
      </c>
      <c r="B313" s="16">
        <f t="shared" si="4"/>
        <v>1985</v>
      </c>
      <c r="C313" s="17">
        <v>26.38333333333</v>
      </c>
      <c r="D313" s="17">
        <v>26.6</v>
      </c>
      <c r="E313" s="17">
        <v>25.7</v>
      </c>
      <c r="F313" s="17">
        <v>26.85</v>
      </c>
      <c r="G313" s="17">
        <v>33.75</v>
      </c>
      <c r="H313" s="17">
        <v>35.06</v>
      </c>
      <c r="I313" s="17">
        <v>2.5099999999999998</v>
      </c>
      <c r="J313" s="17">
        <v>3.65</v>
      </c>
      <c r="K313" s="17">
        <v>5.23</v>
      </c>
      <c r="L313" s="17">
        <v>51.375159471869999</v>
      </c>
      <c r="M313" s="17">
        <v>2.2111000000000001</v>
      </c>
      <c r="N313" s="17">
        <v>2.9777999999999998</v>
      </c>
      <c r="O313" s="17">
        <v>2.3433000000000002</v>
      </c>
      <c r="P313" s="17">
        <v>1.8069999999999999</v>
      </c>
      <c r="Q313" s="17">
        <v>1.2473920000000001</v>
      </c>
      <c r="R313" s="17">
        <v>2.5735420000000002</v>
      </c>
      <c r="S313" s="17">
        <v>1.599966</v>
      </c>
      <c r="T313" s="17">
        <v>520</v>
      </c>
      <c r="U313" s="17">
        <v>665</v>
      </c>
      <c r="V313" s="17">
        <v>254</v>
      </c>
      <c r="W313" s="17">
        <v>880</v>
      </c>
      <c r="X313" s="17">
        <v>487</v>
      </c>
      <c r="Y313" s="17" t="s">
        <v>192</v>
      </c>
      <c r="Z313" s="17">
        <v>223</v>
      </c>
      <c r="AA313" s="17">
        <v>568</v>
      </c>
      <c r="AB313" s="17">
        <v>144</v>
      </c>
      <c r="AC313" s="17" t="s">
        <v>192</v>
      </c>
      <c r="AD313" s="17" t="s">
        <v>192</v>
      </c>
      <c r="AE313" s="17">
        <v>59.89</v>
      </c>
      <c r="AF313" s="17">
        <v>114.91</v>
      </c>
      <c r="AG313" s="17">
        <v>99.01</v>
      </c>
      <c r="AH313" s="17">
        <v>191.12</v>
      </c>
      <c r="AI313" s="17" t="s">
        <v>192</v>
      </c>
      <c r="AJ313" s="17" t="s">
        <v>192</v>
      </c>
      <c r="AK313" s="17" t="s">
        <v>192</v>
      </c>
      <c r="AL313" s="17">
        <v>117.77</v>
      </c>
      <c r="AM313" s="17">
        <v>128.6</v>
      </c>
      <c r="AN313" s="17" t="s">
        <v>192</v>
      </c>
      <c r="AO313" s="17">
        <v>0.32050000000000001</v>
      </c>
      <c r="AP313" s="17">
        <v>0.44919999999999999</v>
      </c>
      <c r="AQ313" s="17">
        <v>2.0514000000000001</v>
      </c>
      <c r="AR313" s="17">
        <v>0.82827573399999999</v>
      </c>
      <c r="AS313" s="17">
        <v>1.9825999999999999</v>
      </c>
      <c r="AT313" s="17">
        <v>10.119999999999999</v>
      </c>
      <c r="AU313" s="17">
        <v>0.37324216599999999</v>
      </c>
      <c r="AV313" s="17">
        <v>0.46804082600000002</v>
      </c>
      <c r="AW313" s="17">
        <v>7.0800000000000002E-2</v>
      </c>
      <c r="AX313" s="17">
        <v>2582.5100000000002</v>
      </c>
      <c r="AY313" s="17">
        <v>174.6</v>
      </c>
      <c r="AZ313" s="17">
        <v>120.79</v>
      </c>
      <c r="BA313" s="17">
        <v>307</v>
      </c>
      <c r="BB313" s="17">
        <v>305.95098874175</v>
      </c>
      <c r="BC313" s="17">
        <v>208.1</v>
      </c>
      <c r="BD313" s="17">
        <v>1.3445</v>
      </c>
      <c r="BE313" s="17" t="s">
        <v>192</v>
      </c>
      <c r="BF313" s="17">
        <v>0.78039999999999998</v>
      </c>
      <c r="BG313" s="17">
        <v>36</v>
      </c>
      <c r="BH313" s="17">
        <v>151</v>
      </c>
      <c r="BI313" s="17">
        <v>114.5</v>
      </c>
      <c r="BJ313" s="17">
        <v>109.5</v>
      </c>
      <c r="BK313" s="17">
        <v>87</v>
      </c>
      <c r="BL313" s="17">
        <v>1011.6</v>
      </c>
      <c r="BM313" s="17">
        <v>26.56</v>
      </c>
      <c r="BN313" s="17">
        <v>1474.6</v>
      </c>
      <c r="BO313" s="17">
        <v>403.1</v>
      </c>
      <c r="BP313" s="17">
        <v>12755.8</v>
      </c>
      <c r="BQ313" s="17">
        <v>5090.5</v>
      </c>
      <c r="BR313" s="17">
        <v>766.8</v>
      </c>
      <c r="BS313" s="17">
        <v>317.2</v>
      </c>
      <c r="BT313" s="17">
        <v>268.91000000000003</v>
      </c>
      <c r="BU313" s="17">
        <v>5.9996999999999998</v>
      </c>
    </row>
    <row r="314" spans="1:73" x14ac:dyDescent="0.4">
      <c r="A314" s="18" t="s">
        <v>500</v>
      </c>
      <c r="B314" s="16">
        <f t="shared" si="4"/>
        <v>1985</v>
      </c>
      <c r="C314" s="20">
        <v>27.016666666670002</v>
      </c>
      <c r="D314" s="20">
        <v>27.15</v>
      </c>
      <c r="E314" s="20">
        <v>26.3</v>
      </c>
      <c r="F314" s="20">
        <v>27.6</v>
      </c>
      <c r="G314" s="20">
        <v>33.75</v>
      </c>
      <c r="H314" s="20">
        <v>35.06</v>
      </c>
      <c r="I314" s="20">
        <v>2.4700000000000002</v>
      </c>
      <c r="J314" s="20">
        <v>3.65</v>
      </c>
      <c r="K314" s="20">
        <v>5.23</v>
      </c>
      <c r="L314" s="20">
        <v>50.889424552919998</v>
      </c>
      <c r="M314" s="20">
        <v>2.2721</v>
      </c>
      <c r="N314" s="20">
        <v>2.9426999999999999</v>
      </c>
      <c r="O314" s="20">
        <v>2.3466</v>
      </c>
      <c r="P314" s="20">
        <v>1.7330000000000001</v>
      </c>
      <c r="Q314" s="20">
        <v>1.2706010000000001</v>
      </c>
      <c r="R314" s="20">
        <v>2.3921239999999999</v>
      </c>
      <c r="S314" s="20">
        <v>1.536405</v>
      </c>
      <c r="T314" s="20">
        <v>456</v>
      </c>
      <c r="U314" s="20">
        <v>615</v>
      </c>
      <c r="V314" s="20">
        <v>259</v>
      </c>
      <c r="W314" s="20">
        <v>896</v>
      </c>
      <c r="X314" s="20">
        <v>404</v>
      </c>
      <c r="Y314" s="20" t="s">
        <v>192</v>
      </c>
      <c r="Z314" s="20">
        <v>211</v>
      </c>
      <c r="AA314" s="20">
        <v>518</v>
      </c>
      <c r="AB314" s="20">
        <v>150</v>
      </c>
      <c r="AC314" s="20" t="s">
        <v>192</v>
      </c>
      <c r="AD314" s="20" t="s">
        <v>192</v>
      </c>
      <c r="AE314" s="20">
        <v>48.3</v>
      </c>
      <c r="AF314" s="20">
        <v>105.53</v>
      </c>
      <c r="AG314" s="20">
        <v>89.13</v>
      </c>
      <c r="AH314" s="20">
        <v>191.12</v>
      </c>
      <c r="AI314" s="20" t="s">
        <v>192</v>
      </c>
      <c r="AJ314" s="20" t="s">
        <v>192</v>
      </c>
      <c r="AK314" s="20" t="s">
        <v>192</v>
      </c>
      <c r="AL314" s="20">
        <v>111.81</v>
      </c>
      <c r="AM314" s="20">
        <v>123.09</v>
      </c>
      <c r="AN314" s="20" t="s">
        <v>192</v>
      </c>
      <c r="AO314" s="20">
        <v>0.4219</v>
      </c>
      <c r="AP314" s="20">
        <v>0.50870000000000004</v>
      </c>
      <c r="AQ314" s="20">
        <v>2.0661999999999998</v>
      </c>
      <c r="AR314" s="20">
        <v>0.83246451200000005</v>
      </c>
      <c r="AS314" s="20">
        <v>1.9619</v>
      </c>
      <c r="AT314" s="20">
        <v>10.210000000000001</v>
      </c>
      <c r="AU314" s="20">
        <v>0.374124014</v>
      </c>
      <c r="AV314" s="20">
        <v>0.453931258</v>
      </c>
      <c r="AW314" s="20">
        <v>9.6799999999999997E-2</v>
      </c>
      <c r="AX314" s="20">
        <v>2568.5700000000002</v>
      </c>
      <c r="AY314" s="20">
        <v>181.84</v>
      </c>
      <c r="AZ314" s="20">
        <v>118.28</v>
      </c>
      <c r="BA314" s="20">
        <v>307</v>
      </c>
      <c r="BB314" s="20">
        <v>302.50129745581</v>
      </c>
      <c r="BC314" s="20">
        <v>212.89</v>
      </c>
      <c r="BD314" s="20">
        <v>1.256</v>
      </c>
      <c r="BE314" s="20" t="s">
        <v>192</v>
      </c>
      <c r="BF314" s="20">
        <v>0.75729999999999997</v>
      </c>
      <c r="BG314" s="20">
        <v>36</v>
      </c>
      <c r="BH314" s="20">
        <v>155.5</v>
      </c>
      <c r="BI314" s="20">
        <v>122.5</v>
      </c>
      <c r="BJ314" s="20">
        <v>97.5</v>
      </c>
      <c r="BK314" s="20">
        <v>87</v>
      </c>
      <c r="BL314" s="20">
        <v>1019.3</v>
      </c>
      <c r="BM314" s="20">
        <v>26.56</v>
      </c>
      <c r="BN314" s="20">
        <v>1420.2</v>
      </c>
      <c r="BO314" s="20">
        <v>413.6</v>
      </c>
      <c r="BP314" s="20">
        <v>12647.2</v>
      </c>
      <c r="BQ314" s="20">
        <v>4907.5</v>
      </c>
      <c r="BR314" s="20">
        <v>735.1</v>
      </c>
      <c r="BS314" s="20">
        <v>330.4</v>
      </c>
      <c r="BT314" s="20">
        <v>307.8</v>
      </c>
      <c r="BU314" s="20">
        <v>6.1510999999999996</v>
      </c>
    </row>
    <row r="315" spans="1:73" x14ac:dyDescent="0.4">
      <c r="A315" s="16" t="s">
        <v>501</v>
      </c>
      <c r="B315" s="16">
        <f t="shared" si="4"/>
        <v>1985</v>
      </c>
      <c r="C315" s="17">
        <v>26.983333333329998</v>
      </c>
      <c r="D315" s="17">
        <v>27.15</v>
      </c>
      <c r="E315" s="17">
        <v>26.15</v>
      </c>
      <c r="F315" s="17">
        <v>27.65</v>
      </c>
      <c r="G315" s="17">
        <v>33.75</v>
      </c>
      <c r="H315" s="17">
        <v>35.06</v>
      </c>
      <c r="I315" s="17">
        <v>2.42</v>
      </c>
      <c r="J315" s="17">
        <v>3.65</v>
      </c>
      <c r="K315" s="17">
        <v>5.23</v>
      </c>
      <c r="L315" s="17">
        <v>50.282255904240003</v>
      </c>
      <c r="M315" s="17">
        <v>2.3468</v>
      </c>
      <c r="N315" s="17">
        <v>2.9426999999999999</v>
      </c>
      <c r="O315" s="17">
        <v>2.2940999999999998</v>
      </c>
      <c r="P315" s="17">
        <v>1.6376999999999999</v>
      </c>
      <c r="Q315" s="17">
        <v>1.243525</v>
      </c>
      <c r="R315" s="17">
        <v>2.158344</v>
      </c>
      <c r="S315" s="17">
        <v>1.5113510000000001</v>
      </c>
      <c r="T315" s="17">
        <v>427</v>
      </c>
      <c r="U315" s="17">
        <v>585</v>
      </c>
      <c r="V315" s="17">
        <v>265</v>
      </c>
      <c r="W315" s="17">
        <v>810</v>
      </c>
      <c r="X315" s="17">
        <v>360</v>
      </c>
      <c r="Y315" s="17" t="s">
        <v>192</v>
      </c>
      <c r="Z315" s="17">
        <v>207</v>
      </c>
      <c r="AA315" s="17">
        <v>469</v>
      </c>
      <c r="AB315" s="17">
        <v>160</v>
      </c>
      <c r="AC315" s="17" t="s">
        <v>192</v>
      </c>
      <c r="AD315" s="17" t="s">
        <v>192</v>
      </c>
      <c r="AE315" s="17">
        <v>46.58</v>
      </c>
      <c r="AF315" s="17">
        <v>101.91</v>
      </c>
      <c r="AG315" s="17">
        <v>81.62</v>
      </c>
      <c r="AH315" s="17">
        <v>191.12</v>
      </c>
      <c r="AI315" s="17" t="s">
        <v>192</v>
      </c>
      <c r="AJ315" s="17" t="s">
        <v>192</v>
      </c>
      <c r="AK315" s="17" t="s">
        <v>192</v>
      </c>
      <c r="AL315" s="17">
        <v>111.19</v>
      </c>
      <c r="AM315" s="17">
        <v>125.3</v>
      </c>
      <c r="AN315" s="17" t="s">
        <v>192</v>
      </c>
      <c r="AO315" s="17">
        <v>0.36149999999999999</v>
      </c>
      <c r="AP315" s="17">
        <v>0.50863999999999998</v>
      </c>
      <c r="AQ315" s="17">
        <v>2.0790000000000002</v>
      </c>
      <c r="AR315" s="17">
        <v>0.83797606199999997</v>
      </c>
      <c r="AS315" s="17">
        <v>1.8083</v>
      </c>
      <c r="AT315" s="17">
        <v>10.25</v>
      </c>
      <c r="AU315" s="17">
        <v>0.36883292600000001</v>
      </c>
      <c r="AV315" s="17">
        <v>0.43012136200000001</v>
      </c>
      <c r="AW315" s="17">
        <v>0.1129</v>
      </c>
      <c r="AX315" s="17">
        <v>2532.65</v>
      </c>
      <c r="AY315" s="17">
        <v>179.01</v>
      </c>
      <c r="AZ315" s="17">
        <v>115.69</v>
      </c>
      <c r="BA315" s="17">
        <v>307</v>
      </c>
      <c r="BB315" s="17">
        <v>298.90616637431998</v>
      </c>
      <c r="BC315" s="17">
        <v>210.17</v>
      </c>
      <c r="BD315" s="17">
        <v>1.1778</v>
      </c>
      <c r="BE315" s="17" t="s">
        <v>192</v>
      </c>
      <c r="BF315" s="17">
        <v>0.73280000000000001</v>
      </c>
      <c r="BG315" s="17">
        <v>36</v>
      </c>
      <c r="BH315" s="17">
        <v>154</v>
      </c>
      <c r="BI315" s="17">
        <v>126</v>
      </c>
      <c r="BJ315" s="17">
        <v>87.5</v>
      </c>
      <c r="BK315" s="17">
        <v>81.5</v>
      </c>
      <c r="BL315" s="17">
        <v>985.1</v>
      </c>
      <c r="BM315" s="17">
        <v>26.56</v>
      </c>
      <c r="BN315" s="17">
        <v>1366.4</v>
      </c>
      <c r="BO315" s="17">
        <v>400.4</v>
      </c>
      <c r="BP315" s="17">
        <v>12325.2</v>
      </c>
      <c r="BQ315" s="17">
        <v>4570.2</v>
      </c>
      <c r="BR315" s="17">
        <v>689.5</v>
      </c>
      <c r="BS315" s="17">
        <v>323.35000000000002</v>
      </c>
      <c r="BT315" s="17">
        <v>311.14999999999998</v>
      </c>
      <c r="BU315" s="17">
        <v>6.0548999999999999</v>
      </c>
    </row>
    <row r="316" spans="1:73" x14ac:dyDescent="0.4">
      <c r="A316" s="18" t="s">
        <v>502</v>
      </c>
      <c r="B316" s="16">
        <f t="shared" si="4"/>
        <v>1985</v>
      </c>
      <c r="C316" s="20">
        <v>27.816666666669999</v>
      </c>
      <c r="D316" s="20">
        <v>27.9</v>
      </c>
      <c r="E316" s="20">
        <v>26.7</v>
      </c>
      <c r="F316" s="20">
        <v>28.85</v>
      </c>
      <c r="G316" s="20">
        <v>33.75</v>
      </c>
      <c r="H316" s="20">
        <v>34.49</v>
      </c>
      <c r="I316" s="20">
        <v>2.37</v>
      </c>
      <c r="J316" s="20">
        <v>3.65</v>
      </c>
      <c r="K316" s="20">
        <v>5.23</v>
      </c>
      <c r="L316" s="20">
        <v>49.675087255549997</v>
      </c>
      <c r="M316" s="20">
        <v>2.3635999999999999</v>
      </c>
      <c r="N316" s="20">
        <v>3.0979000000000001</v>
      </c>
      <c r="O316" s="20">
        <v>2.4544000000000001</v>
      </c>
      <c r="P316" s="20">
        <v>1.5639000000000001</v>
      </c>
      <c r="Q316" s="20">
        <v>1.1525129999999999</v>
      </c>
      <c r="R316" s="20">
        <v>1.9728969999999999</v>
      </c>
      <c r="S316" s="20">
        <v>1.566252</v>
      </c>
      <c r="T316" s="20">
        <v>430</v>
      </c>
      <c r="U316" s="20">
        <v>622</v>
      </c>
      <c r="V316" s="20">
        <v>287</v>
      </c>
      <c r="W316" s="20">
        <v>808</v>
      </c>
      <c r="X316" s="20">
        <v>356</v>
      </c>
      <c r="Y316" s="20" t="s">
        <v>192</v>
      </c>
      <c r="Z316" s="20">
        <v>205</v>
      </c>
      <c r="AA316" s="20">
        <v>448</v>
      </c>
      <c r="AB316" s="20">
        <v>170</v>
      </c>
      <c r="AC316" s="20" t="s">
        <v>192</v>
      </c>
      <c r="AD316" s="20" t="s">
        <v>192</v>
      </c>
      <c r="AE316" s="20">
        <v>48.3</v>
      </c>
      <c r="AF316" s="20">
        <v>98.58</v>
      </c>
      <c r="AG316" s="20">
        <v>87.57</v>
      </c>
      <c r="AH316" s="20">
        <v>191.12</v>
      </c>
      <c r="AI316" s="20" t="s">
        <v>192</v>
      </c>
      <c r="AJ316" s="20" t="s">
        <v>192</v>
      </c>
      <c r="AK316" s="20" t="s">
        <v>192</v>
      </c>
      <c r="AL316" s="20">
        <v>121.03</v>
      </c>
      <c r="AM316" s="20">
        <v>127.5</v>
      </c>
      <c r="AN316" s="20" t="s">
        <v>192</v>
      </c>
      <c r="AO316" s="20">
        <v>0.27829999999999999</v>
      </c>
      <c r="AP316" s="20">
        <v>0.4516</v>
      </c>
      <c r="AQ316" s="20">
        <v>2.1362999999999999</v>
      </c>
      <c r="AR316" s="20">
        <v>0.82276418399999995</v>
      </c>
      <c r="AS316" s="20">
        <v>1.8728</v>
      </c>
      <c r="AT316" s="20">
        <v>10.36</v>
      </c>
      <c r="AU316" s="20">
        <v>0.38470619</v>
      </c>
      <c r="AV316" s="20">
        <v>0.41182301599999999</v>
      </c>
      <c r="AW316" s="20">
        <v>0.1105</v>
      </c>
      <c r="AX316" s="20">
        <v>2502.7399999999998</v>
      </c>
      <c r="AY316" s="20">
        <v>192.13</v>
      </c>
      <c r="AZ316" s="20">
        <v>122.19</v>
      </c>
      <c r="BA316" s="20">
        <v>307</v>
      </c>
      <c r="BB316" s="20">
        <v>307.86079756646001</v>
      </c>
      <c r="BC316" s="20">
        <v>225.87</v>
      </c>
      <c r="BD316" s="20">
        <v>1.0767</v>
      </c>
      <c r="BE316" s="20" t="s">
        <v>192</v>
      </c>
      <c r="BF316" s="20">
        <v>0.74980000000000002</v>
      </c>
      <c r="BG316" s="20">
        <v>36</v>
      </c>
      <c r="BH316" s="20">
        <v>151</v>
      </c>
      <c r="BI316" s="20">
        <v>132.5</v>
      </c>
      <c r="BJ316" s="20">
        <v>80.5</v>
      </c>
      <c r="BK316" s="20">
        <v>81.5</v>
      </c>
      <c r="BL316" s="20">
        <v>970.5</v>
      </c>
      <c r="BM316" s="20">
        <v>26.56</v>
      </c>
      <c r="BN316" s="20">
        <v>1384.7</v>
      </c>
      <c r="BO316" s="20">
        <v>393.4</v>
      </c>
      <c r="BP316" s="20">
        <v>12391.1</v>
      </c>
      <c r="BQ316" s="20">
        <v>4239.5</v>
      </c>
      <c r="BR316" s="20">
        <v>631.9</v>
      </c>
      <c r="BS316" s="20">
        <v>325.85000000000002</v>
      </c>
      <c r="BT316" s="20">
        <v>323.45999999999998</v>
      </c>
      <c r="BU316" s="20">
        <v>6.1765999999999996</v>
      </c>
    </row>
    <row r="317" spans="1:73" x14ac:dyDescent="0.4">
      <c r="A317" s="16" t="s">
        <v>503</v>
      </c>
      <c r="B317" s="16">
        <f t="shared" si="4"/>
        <v>1985</v>
      </c>
      <c r="C317" s="17">
        <v>28.6</v>
      </c>
      <c r="D317" s="17">
        <v>29.05</v>
      </c>
      <c r="E317" s="17">
        <v>26.9</v>
      </c>
      <c r="F317" s="17">
        <v>29.85</v>
      </c>
      <c r="G317" s="17">
        <v>33.75</v>
      </c>
      <c r="H317" s="17">
        <v>34.49</v>
      </c>
      <c r="I317" s="17">
        <v>2.36</v>
      </c>
      <c r="J317" s="17">
        <v>3.65</v>
      </c>
      <c r="K317" s="17">
        <v>5.23</v>
      </c>
      <c r="L317" s="17">
        <v>49.553653525820003</v>
      </c>
      <c r="M317" s="17">
        <v>2.2978999999999998</v>
      </c>
      <c r="N317" s="17">
        <v>3.4315000000000002</v>
      </c>
      <c r="O317" s="17">
        <v>2.7816000000000001</v>
      </c>
      <c r="P317" s="17">
        <v>1.5671999999999999</v>
      </c>
      <c r="Q317" s="17">
        <v>1.0997699999999999</v>
      </c>
      <c r="R317" s="17">
        <v>2.0147279999999999</v>
      </c>
      <c r="S317" s="17">
        <v>1.587215</v>
      </c>
      <c r="T317" s="17">
        <v>393</v>
      </c>
      <c r="U317" s="17">
        <v>644</v>
      </c>
      <c r="V317" s="17">
        <v>308</v>
      </c>
      <c r="W317" s="17">
        <v>911</v>
      </c>
      <c r="X317" s="17">
        <v>362</v>
      </c>
      <c r="Y317" s="17" t="s">
        <v>192</v>
      </c>
      <c r="Z317" s="17">
        <v>210</v>
      </c>
      <c r="AA317" s="17">
        <v>455</v>
      </c>
      <c r="AB317" s="17">
        <v>177</v>
      </c>
      <c r="AC317" s="17" t="s">
        <v>192</v>
      </c>
      <c r="AD317" s="17" t="s">
        <v>192</v>
      </c>
      <c r="AE317" s="17">
        <v>48.3</v>
      </c>
      <c r="AF317" s="17">
        <v>106.2</v>
      </c>
      <c r="AG317" s="17">
        <v>95.68</v>
      </c>
      <c r="AH317" s="17">
        <v>191.12</v>
      </c>
      <c r="AI317" s="17" t="s">
        <v>192</v>
      </c>
      <c r="AJ317" s="17" t="s">
        <v>192</v>
      </c>
      <c r="AK317" s="17" t="s">
        <v>192</v>
      </c>
      <c r="AL317" s="17">
        <v>131.65</v>
      </c>
      <c r="AM317" s="17">
        <v>132.63999999999999</v>
      </c>
      <c r="AN317" s="17" t="s">
        <v>192</v>
      </c>
      <c r="AO317" s="17">
        <v>0.27500000000000002</v>
      </c>
      <c r="AP317" s="17">
        <v>0.35770000000000002</v>
      </c>
      <c r="AQ317" s="17">
        <v>2.1385000000000001</v>
      </c>
      <c r="AR317" s="17">
        <v>0.84679454200000004</v>
      </c>
      <c r="AS317" s="17">
        <v>1.9067000000000001</v>
      </c>
      <c r="AT317" s="17">
        <v>10.54</v>
      </c>
      <c r="AU317" s="17">
        <v>0.38933589200000002</v>
      </c>
      <c r="AV317" s="17">
        <v>0.416452718</v>
      </c>
      <c r="AW317" s="17">
        <v>0.1208</v>
      </c>
      <c r="AX317" s="17">
        <v>2465.83</v>
      </c>
      <c r="AY317" s="17">
        <v>196.34</v>
      </c>
      <c r="AZ317" s="17">
        <v>130.9</v>
      </c>
      <c r="BA317" s="17">
        <v>307</v>
      </c>
      <c r="BB317" s="17">
        <v>319.52330544746002</v>
      </c>
      <c r="BC317" s="17">
        <v>237.83</v>
      </c>
      <c r="BD317" s="17">
        <v>1.0585</v>
      </c>
      <c r="BE317" s="17" t="s">
        <v>192</v>
      </c>
      <c r="BF317" s="17">
        <v>0.73629999999999995</v>
      </c>
      <c r="BG317" s="17">
        <v>36</v>
      </c>
      <c r="BH317" s="17">
        <v>149</v>
      </c>
      <c r="BI317" s="17">
        <v>135</v>
      </c>
      <c r="BJ317" s="17">
        <v>87.5</v>
      </c>
      <c r="BK317" s="17">
        <v>81.5</v>
      </c>
      <c r="BL317" s="17">
        <v>950.4</v>
      </c>
      <c r="BM317" s="17">
        <v>26.56</v>
      </c>
      <c r="BN317" s="17">
        <v>1369.5</v>
      </c>
      <c r="BO317" s="17">
        <v>394.2</v>
      </c>
      <c r="BP317" s="17">
        <v>9903.2000000000007</v>
      </c>
      <c r="BQ317" s="17">
        <v>4034.5</v>
      </c>
      <c r="BR317" s="17">
        <v>597.5</v>
      </c>
      <c r="BS317" s="17">
        <v>321.5</v>
      </c>
      <c r="BT317" s="17">
        <v>334.4</v>
      </c>
      <c r="BU317" s="17">
        <v>6.1017999999999999</v>
      </c>
    </row>
    <row r="318" spans="1:73" x14ac:dyDescent="0.4">
      <c r="A318" s="18" t="s">
        <v>504</v>
      </c>
      <c r="B318" s="16">
        <f t="shared" si="4"/>
        <v>1985</v>
      </c>
      <c r="C318" s="20">
        <v>26.5</v>
      </c>
      <c r="D318" s="20">
        <v>25.85</v>
      </c>
      <c r="E318" s="20">
        <v>26.3</v>
      </c>
      <c r="F318" s="20">
        <v>27.35</v>
      </c>
      <c r="G318" s="20">
        <v>33.75</v>
      </c>
      <c r="H318" s="20">
        <v>34.49</v>
      </c>
      <c r="I318" s="20">
        <v>2.2799999999999998</v>
      </c>
      <c r="J318" s="20">
        <v>3.65</v>
      </c>
      <c r="K318" s="20">
        <v>5.23</v>
      </c>
      <c r="L318" s="20">
        <v>48.582183687920001</v>
      </c>
      <c r="M318" s="20">
        <v>2.3753000000000002</v>
      </c>
      <c r="N318" s="20">
        <v>4.3422000000000001</v>
      </c>
      <c r="O318" s="20">
        <v>3.3668999999999998</v>
      </c>
      <c r="P318" s="20">
        <v>1.6197999999999999</v>
      </c>
      <c r="Q318" s="20">
        <v>1.137707</v>
      </c>
      <c r="R318" s="20">
        <v>2.1282890000000001</v>
      </c>
      <c r="S318" s="20">
        <v>1.5934090000000001</v>
      </c>
      <c r="T318" s="20">
        <v>395</v>
      </c>
      <c r="U318" s="20">
        <v>684</v>
      </c>
      <c r="V318" s="20">
        <v>306</v>
      </c>
      <c r="W318" s="20">
        <v>827</v>
      </c>
      <c r="X318" s="20">
        <v>390</v>
      </c>
      <c r="Y318" s="20" t="s">
        <v>192</v>
      </c>
      <c r="Z318" s="20">
        <v>213</v>
      </c>
      <c r="AA318" s="20">
        <v>470</v>
      </c>
      <c r="AB318" s="20">
        <v>178</v>
      </c>
      <c r="AC318" s="20" t="s">
        <v>192</v>
      </c>
      <c r="AD318" s="20" t="s">
        <v>192</v>
      </c>
      <c r="AE318" s="20">
        <v>53.27</v>
      </c>
      <c r="AF318" s="20">
        <v>107.87</v>
      </c>
      <c r="AG318" s="20">
        <v>99.58</v>
      </c>
      <c r="AH318" s="20">
        <v>191.12</v>
      </c>
      <c r="AI318" s="20" t="s">
        <v>192</v>
      </c>
      <c r="AJ318" s="20" t="s">
        <v>192</v>
      </c>
      <c r="AK318" s="20" t="s">
        <v>192</v>
      </c>
      <c r="AL318" s="20">
        <v>136.58000000000001</v>
      </c>
      <c r="AM318" s="20">
        <v>137.05000000000001</v>
      </c>
      <c r="AN318" s="20" t="s">
        <v>192</v>
      </c>
      <c r="AO318" s="20">
        <v>0.28489999999999999</v>
      </c>
      <c r="AP318" s="20">
        <v>0.318</v>
      </c>
      <c r="AQ318" s="20">
        <v>2.2267000000000001</v>
      </c>
      <c r="AR318" s="20">
        <v>0.86531334999999998</v>
      </c>
      <c r="AS318" s="20">
        <v>1.9215</v>
      </c>
      <c r="AT318" s="20">
        <v>10.87</v>
      </c>
      <c r="AU318" s="20">
        <v>0.391099588</v>
      </c>
      <c r="AV318" s="20">
        <v>0.43849891800000002</v>
      </c>
      <c r="AW318" s="20">
        <v>0.1173</v>
      </c>
      <c r="AX318" s="20">
        <v>2551.4899999999998</v>
      </c>
      <c r="AY318" s="20">
        <v>201.34</v>
      </c>
      <c r="AZ318" s="20">
        <v>139.63999999999999</v>
      </c>
      <c r="BA318" s="20">
        <v>307</v>
      </c>
      <c r="BB318" s="20">
        <v>330.87232625655997</v>
      </c>
      <c r="BC318" s="20">
        <v>239.13</v>
      </c>
      <c r="BD318" s="20">
        <v>1.0637000000000001</v>
      </c>
      <c r="BE318" s="20" t="s">
        <v>192</v>
      </c>
      <c r="BF318" s="20">
        <v>0.73480000000000001</v>
      </c>
      <c r="BG318" s="20">
        <v>36</v>
      </c>
      <c r="BH318" s="20">
        <v>146.5</v>
      </c>
      <c r="BI318" s="20">
        <v>137</v>
      </c>
      <c r="BJ318" s="20">
        <v>87.5</v>
      </c>
      <c r="BK318" s="20">
        <v>81.5</v>
      </c>
      <c r="BL318" s="20">
        <v>1039.2</v>
      </c>
      <c r="BM318" s="20">
        <v>26.56</v>
      </c>
      <c r="BN318" s="20">
        <v>1390.9</v>
      </c>
      <c r="BO318" s="20">
        <v>389.9</v>
      </c>
      <c r="BP318" s="20">
        <v>9114</v>
      </c>
      <c r="BQ318" s="20">
        <v>4089.6</v>
      </c>
      <c r="BR318" s="20">
        <v>685.3</v>
      </c>
      <c r="BS318" s="20">
        <v>321.89999999999998</v>
      </c>
      <c r="BT318" s="20">
        <v>336.82</v>
      </c>
      <c r="BU318" s="20">
        <v>5.8521999999999998</v>
      </c>
    </row>
    <row r="319" spans="1:73" x14ac:dyDescent="0.4">
      <c r="A319" s="16" t="s">
        <v>505</v>
      </c>
      <c r="B319" s="16">
        <f t="shared" si="4"/>
        <v>1986</v>
      </c>
      <c r="C319" s="17">
        <v>24.683333333330001</v>
      </c>
      <c r="D319" s="17">
        <v>25.75</v>
      </c>
      <c r="E319" s="17">
        <v>25.4</v>
      </c>
      <c r="F319" s="17">
        <v>22.9</v>
      </c>
      <c r="G319" s="17">
        <v>33.75</v>
      </c>
      <c r="H319" s="17">
        <v>33.83</v>
      </c>
      <c r="I319" s="17">
        <v>2.2799999999999998</v>
      </c>
      <c r="J319" s="17">
        <v>3.65</v>
      </c>
      <c r="K319" s="17">
        <v>4.0999999999999996</v>
      </c>
      <c r="L319" s="17">
        <v>47.816615367319997</v>
      </c>
      <c r="M319" s="17">
        <v>2.3237000000000001</v>
      </c>
      <c r="N319" s="17">
        <v>5.2441000000000004</v>
      </c>
      <c r="O319" s="17">
        <v>3.7515999999999998</v>
      </c>
      <c r="P319" s="17">
        <v>1.5328999999999999</v>
      </c>
      <c r="Q319" s="17">
        <v>1.0961639999999999</v>
      </c>
      <c r="R319" s="17">
        <v>1.8061100000000001</v>
      </c>
      <c r="S319" s="17">
        <v>1.696566</v>
      </c>
      <c r="T319" s="17">
        <v>380</v>
      </c>
      <c r="U319" s="17">
        <v>702</v>
      </c>
      <c r="V319" s="17">
        <v>292</v>
      </c>
      <c r="W319" s="17">
        <v>701</v>
      </c>
      <c r="X319" s="17">
        <v>342</v>
      </c>
      <c r="Y319" s="17" t="s">
        <v>192</v>
      </c>
      <c r="Z319" s="17">
        <v>221</v>
      </c>
      <c r="AA319" s="17">
        <v>457</v>
      </c>
      <c r="AB319" s="17">
        <v>186</v>
      </c>
      <c r="AC319" s="17" t="s">
        <v>192</v>
      </c>
      <c r="AD319" s="17" t="s">
        <v>192</v>
      </c>
      <c r="AE319" s="17">
        <v>53.27</v>
      </c>
      <c r="AF319" s="17">
        <v>107.79</v>
      </c>
      <c r="AG319" s="17">
        <v>98.33</v>
      </c>
      <c r="AH319" s="17">
        <v>220.58</v>
      </c>
      <c r="AI319" s="17">
        <v>83.26352</v>
      </c>
      <c r="AJ319" s="17">
        <v>98</v>
      </c>
      <c r="AK319" s="17" t="s">
        <v>192</v>
      </c>
      <c r="AL319" s="17">
        <v>135.4</v>
      </c>
      <c r="AM319" s="17">
        <v>132.28</v>
      </c>
      <c r="AN319" s="17" t="s">
        <v>192</v>
      </c>
      <c r="AO319" s="17">
        <v>0.32900000000000001</v>
      </c>
      <c r="AP319" s="17">
        <v>0.31874999999999998</v>
      </c>
      <c r="AQ319" s="17">
        <v>2.1825999999999999</v>
      </c>
      <c r="AR319" s="17">
        <v>0.84194437799999999</v>
      </c>
      <c r="AS319" s="17">
        <v>1.8766</v>
      </c>
      <c r="AT319" s="17">
        <v>11.22</v>
      </c>
      <c r="AU319" s="17">
        <v>0.395288366</v>
      </c>
      <c r="AV319" s="17">
        <v>0.45282894800000001</v>
      </c>
      <c r="AW319" s="17">
        <v>0.1067</v>
      </c>
      <c r="AX319" s="17">
        <v>2646.02</v>
      </c>
      <c r="AY319" s="17">
        <v>206.72</v>
      </c>
      <c r="AZ319" s="17">
        <v>144.99</v>
      </c>
      <c r="BA319" s="17" t="s">
        <v>192</v>
      </c>
      <c r="BB319" s="17">
        <v>337.65849318711003</v>
      </c>
      <c r="BC319" s="17">
        <v>242.42</v>
      </c>
      <c r="BD319" s="17">
        <v>1.1424000000000001</v>
      </c>
      <c r="BE319" s="17" t="s">
        <v>192</v>
      </c>
      <c r="BF319" s="17">
        <v>0.74319999999999997</v>
      </c>
      <c r="BG319" s="17">
        <v>36</v>
      </c>
      <c r="BH319" s="17">
        <v>145.5</v>
      </c>
      <c r="BI319" s="17">
        <v>133</v>
      </c>
      <c r="BJ319" s="17">
        <v>82.5</v>
      </c>
      <c r="BK319" s="17">
        <v>81.5</v>
      </c>
      <c r="BL319" s="17">
        <v>1119.24</v>
      </c>
      <c r="BM319" s="17">
        <v>26.26</v>
      </c>
      <c r="BN319" s="17">
        <v>1418.3</v>
      </c>
      <c r="BO319" s="17">
        <v>368.4</v>
      </c>
      <c r="BP319" s="17">
        <v>7910</v>
      </c>
      <c r="BQ319" s="17">
        <v>4034.5</v>
      </c>
      <c r="BR319" s="17">
        <v>644</v>
      </c>
      <c r="BS319" s="17">
        <v>347.48</v>
      </c>
      <c r="BT319" s="17">
        <v>363.76</v>
      </c>
      <c r="BU319" s="17">
        <v>6.0164</v>
      </c>
    </row>
    <row r="320" spans="1:73" x14ac:dyDescent="0.4">
      <c r="A320" s="18" t="s">
        <v>506</v>
      </c>
      <c r="B320" s="16">
        <f t="shared" si="4"/>
        <v>1986</v>
      </c>
      <c r="C320" s="20">
        <v>15.91666666667</v>
      </c>
      <c r="D320" s="20">
        <v>17.55</v>
      </c>
      <c r="E320" s="20">
        <v>14.8</v>
      </c>
      <c r="F320" s="20">
        <v>15.4</v>
      </c>
      <c r="G320" s="20">
        <v>33.75</v>
      </c>
      <c r="H320" s="20">
        <v>33.83</v>
      </c>
      <c r="I320" s="20">
        <v>2.2599999999999998</v>
      </c>
      <c r="J320" s="20">
        <v>3.65</v>
      </c>
      <c r="K320" s="20">
        <v>4.0999999999999996</v>
      </c>
      <c r="L320" s="20">
        <v>47.573747907849999</v>
      </c>
      <c r="M320" s="20">
        <v>2.2290999999999999</v>
      </c>
      <c r="N320" s="20">
        <v>5.0307000000000004</v>
      </c>
      <c r="O320" s="20">
        <v>3.5720999999999998</v>
      </c>
      <c r="P320" s="20">
        <v>1.5207999999999999</v>
      </c>
      <c r="Q320" s="20">
        <v>1.1362479999999999</v>
      </c>
      <c r="R320" s="20">
        <v>1.710037</v>
      </c>
      <c r="S320" s="20">
        <v>1.71618</v>
      </c>
      <c r="T320" s="20">
        <v>318</v>
      </c>
      <c r="U320" s="20">
        <v>693</v>
      </c>
      <c r="V320" s="20">
        <v>292</v>
      </c>
      <c r="W320" s="20">
        <v>580</v>
      </c>
      <c r="X320" s="20">
        <v>283</v>
      </c>
      <c r="Y320" s="20" t="s">
        <v>192</v>
      </c>
      <c r="Z320" s="20">
        <v>216</v>
      </c>
      <c r="AA320" s="20">
        <v>394</v>
      </c>
      <c r="AB320" s="20">
        <v>185</v>
      </c>
      <c r="AC320" s="20" t="s">
        <v>192</v>
      </c>
      <c r="AD320" s="20" t="s">
        <v>192</v>
      </c>
      <c r="AE320" s="20">
        <v>53.27</v>
      </c>
      <c r="AF320" s="20">
        <v>103.19</v>
      </c>
      <c r="AG320" s="20">
        <v>95.18</v>
      </c>
      <c r="AH320" s="20">
        <v>211.99</v>
      </c>
      <c r="AI320" s="20">
        <v>115.1003</v>
      </c>
      <c r="AJ320" s="20">
        <v>97</v>
      </c>
      <c r="AK320" s="20" t="s">
        <v>192</v>
      </c>
      <c r="AL320" s="20">
        <v>136.06</v>
      </c>
      <c r="AM320" s="20">
        <v>129.71</v>
      </c>
      <c r="AN320" s="20" t="s">
        <v>192</v>
      </c>
      <c r="AO320" s="20">
        <v>0.38640000000000002</v>
      </c>
      <c r="AP320" s="20">
        <v>0.32222000000000001</v>
      </c>
      <c r="AQ320" s="20">
        <v>2.1604999999999999</v>
      </c>
      <c r="AR320" s="20">
        <v>0.84679454200000004</v>
      </c>
      <c r="AS320" s="20">
        <v>1.8794999999999999</v>
      </c>
      <c r="AT320" s="20">
        <v>11.9</v>
      </c>
      <c r="AU320" s="20">
        <v>0.396390676</v>
      </c>
      <c r="AV320" s="20">
        <v>0.45679726399999998</v>
      </c>
      <c r="AW320" s="20">
        <v>0.1235</v>
      </c>
      <c r="AX320" s="20">
        <v>2680.73</v>
      </c>
      <c r="AY320" s="20">
        <v>216.42</v>
      </c>
      <c r="AZ320" s="20">
        <v>148.69999999999999</v>
      </c>
      <c r="BA320" s="20" t="s">
        <v>192</v>
      </c>
      <c r="BB320" s="20">
        <v>342.29696950002</v>
      </c>
      <c r="BC320" s="20">
        <v>258.61</v>
      </c>
      <c r="BD320" s="20">
        <v>1.2018</v>
      </c>
      <c r="BE320" s="20" t="s">
        <v>192</v>
      </c>
      <c r="BF320" s="20">
        <v>0.79169999999999996</v>
      </c>
      <c r="BG320" s="20">
        <v>36</v>
      </c>
      <c r="BH320" s="20">
        <v>143</v>
      </c>
      <c r="BI320" s="20">
        <v>134.5</v>
      </c>
      <c r="BJ320" s="20">
        <v>77</v>
      </c>
      <c r="BK320" s="20">
        <v>80</v>
      </c>
      <c r="BL320" s="20">
        <v>1114.8499999999999</v>
      </c>
      <c r="BM320" s="20">
        <v>26.26</v>
      </c>
      <c r="BN320" s="20">
        <v>1405.5</v>
      </c>
      <c r="BO320" s="20">
        <v>367.3</v>
      </c>
      <c r="BP320" s="20">
        <v>7922.9</v>
      </c>
      <c r="BQ320" s="20">
        <v>3988.2</v>
      </c>
      <c r="BR320" s="20">
        <v>608.70000000000005</v>
      </c>
      <c r="BS320" s="20">
        <v>338.89</v>
      </c>
      <c r="BT320" s="20">
        <v>376.04</v>
      </c>
      <c r="BU320" s="20">
        <v>5.8587999999999996</v>
      </c>
    </row>
    <row r="321" spans="1:73" x14ac:dyDescent="0.4">
      <c r="A321" s="16" t="s">
        <v>507</v>
      </c>
      <c r="B321" s="16">
        <f t="shared" si="4"/>
        <v>1986</v>
      </c>
      <c r="C321" s="17">
        <v>12.65</v>
      </c>
      <c r="D321" s="17">
        <v>13.85</v>
      </c>
      <c r="E321" s="17">
        <v>11.45</v>
      </c>
      <c r="F321" s="17">
        <v>12.65</v>
      </c>
      <c r="G321" s="17">
        <v>30.75</v>
      </c>
      <c r="H321" s="17">
        <v>31.64</v>
      </c>
      <c r="I321" s="17">
        <v>2.16</v>
      </c>
      <c r="J321" s="17">
        <v>3.65</v>
      </c>
      <c r="K321" s="17">
        <v>4.0999999999999996</v>
      </c>
      <c r="L321" s="17">
        <v>46.359410610479998</v>
      </c>
      <c r="M321" s="17">
        <v>2.1065</v>
      </c>
      <c r="N321" s="17">
        <v>5.2823000000000002</v>
      </c>
      <c r="O321" s="17">
        <v>3.7229000000000001</v>
      </c>
      <c r="P321" s="17">
        <v>1.4829000000000001</v>
      </c>
      <c r="Q321" s="17">
        <v>1.1412949999999999</v>
      </c>
      <c r="R321" s="17">
        <v>1.595866</v>
      </c>
      <c r="S321" s="17">
        <v>1.7115560000000001</v>
      </c>
      <c r="T321" s="17">
        <v>293</v>
      </c>
      <c r="U321" s="17">
        <v>700</v>
      </c>
      <c r="V321" s="17">
        <v>321</v>
      </c>
      <c r="W321" s="17">
        <v>541</v>
      </c>
      <c r="X321" s="17">
        <v>243</v>
      </c>
      <c r="Y321" s="17" t="s">
        <v>192</v>
      </c>
      <c r="Z321" s="17">
        <v>217</v>
      </c>
      <c r="AA321" s="17">
        <v>369</v>
      </c>
      <c r="AB321" s="17">
        <v>194</v>
      </c>
      <c r="AC321" s="17" t="s">
        <v>192</v>
      </c>
      <c r="AD321" s="17" t="s">
        <v>192</v>
      </c>
      <c r="AE321" s="17">
        <v>54.35</v>
      </c>
      <c r="AF321" s="17">
        <v>100.88</v>
      </c>
      <c r="AG321" s="17">
        <v>94.47</v>
      </c>
      <c r="AH321" s="17">
        <v>197.26</v>
      </c>
      <c r="AI321" s="17">
        <v>101.41840000000001</v>
      </c>
      <c r="AJ321" s="17">
        <v>100</v>
      </c>
      <c r="AK321" s="17" t="s">
        <v>192</v>
      </c>
      <c r="AL321" s="17">
        <v>139.47999999999999</v>
      </c>
      <c r="AM321" s="17">
        <v>134.47999999999999</v>
      </c>
      <c r="AN321" s="17" t="s">
        <v>192</v>
      </c>
      <c r="AO321" s="17">
        <v>0.49990000000000001</v>
      </c>
      <c r="AP321" s="17">
        <v>0.33809</v>
      </c>
      <c r="AQ321" s="17">
        <v>2.1913999999999998</v>
      </c>
      <c r="AR321" s="17">
        <v>0.85010147199999997</v>
      </c>
      <c r="AS321" s="17">
        <v>2.1113</v>
      </c>
      <c r="AT321" s="17">
        <v>12.41</v>
      </c>
      <c r="AU321" s="17">
        <v>0.40675239000000002</v>
      </c>
      <c r="AV321" s="17">
        <v>0.45701772600000001</v>
      </c>
      <c r="AW321" s="17">
        <v>0.15329999999999999</v>
      </c>
      <c r="AX321" s="17">
        <v>2695.37</v>
      </c>
      <c r="AY321" s="17">
        <v>192.13</v>
      </c>
      <c r="AZ321" s="17">
        <v>142.12</v>
      </c>
      <c r="BA321" s="17" t="s">
        <v>192</v>
      </c>
      <c r="BB321" s="17">
        <v>334.03266503573002</v>
      </c>
      <c r="BC321" s="17">
        <v>257.64</v>
      </c>
      <c r="BD321" s="17">
        <v>1.1540999999999999</v>
      </c>
      <c r="BE321" s="17" t="s">
        <v>192</v>
      </c>
      <c r="BF321" s="17">
        <v>0.7762</v>
      </c>
      <c r="BG321" s="17">
        <v>36</v>
      </c>
      <c r="BH321" s="17">
        <v>148</v>
      </c>
      <c r="BI321" s="17">
        <v>139</v>
      </c>
      <c r="BJ321" s="17">
        <v>77</v>
      </c>
      <c r="BK321" s="17">
        <v>80</v>
      </c>
      <c r="BL321" s="17">
        <v>1168.01</v>
      </c>
      <c r="BM321" s="17">
        <v>26.26</v>
      </c>
      <c r="BN321" s="17">
        <v>1445.1</v>
      </c>
      <c r="BO321" s="17">
        <v>367.2</v>
      </c>
      <c r="BP321" s="17">
        <v>7313.6</v>
      </c>
      <c r="BQ321" s="17">
        <v>4122.6000000000004</v>
      </c>
      <c r="BR321" s="17">
        <v>625.70000000000005</v>
      </c>
      <c r="BS321" s="17">
        <v>345.7</v>
      </c>
      <c r="BT321" s="17">
        <v>413.64</v>
      </c>
      <c r="BU321" s="17">
        <v>5.6226000000000003</v>
      </c>
    </row>
    <row r="322" spans="1:73" x14ac:dyDescent="0.4">
      <c r="A322" s="18" t="s">
        <v>508</v>
      </c>
      <c r="B322" s="16">
        <f t="shared" si="4"/>
        <v>1986</v>
      </c>
      <c r="C322" s="20">
        <v>11.9</v>
      </c>
      <c r="D322" s="20">
        <v>12.5</v>
      </c>
      <c r="E322" s="20">
        <v>10.3</v>
      </c>
      <c r="F322" s="20">
        <v>12.9</v>
      </c>
      <c r="G322" s="20">
        <v>30.75</v>
      </c>
      <c r="H322" s="20">
        <v>31.64</v>
      </c>
      <c r="I322" s="20">
        <v>2.1</v>
      </c>
      <c r="J322" s="20">
        <v>3.65</v>
      </c>
      <c r="K322" s="20">
        <v>4.0999999999999996</v>
      </c>
      <c r="L322" s="20">
        <v>45.630808232059998</v>
      </c>
      <c r="M322" s="20">
        <v>1.9897</v>
      </c>
      <c r="N322" s="20">
        <v>4.9832999999999998</v>
      </c>
      <c r="O322" s="20">
        <v>3.4702999999999999</v>
      </c>
      <c r="P322" s="20">
        <v>1.5139</v>
      </c>
      <c r="Q322" s="20">
        <v>1.0503009999999999</v>
      </c>
      <c r="R322" s="20">
        <v>1.7939210000000001</v>
      </c>
      <c r="S322" s="20">
        <v>1.6975640000000001</v>
      </c>
      <c r="T322" s="20">
        <v>266</v>
      </c>
      <c r="U322" s="20">
        <v>726</v>
      </c>
      <c r="V322" s="20">
        <v>333</v>
      </c>
      <c r="W322" s="20">
        <v>578</v>
      </c>
      <c r="X322" s="20">
        <v>242</v>
      </c>
      <c r="Y322" s="20" t="s">
        <v>192</v>
      </c>
      <c r="Z322" s="20">
        <v>213</v>
      </c>
      <c r="AA322" s="20">
        <v>349</v>
      </c>
      <c r="AB322" s="20">
        <v>187</v>
      </c>
      <c r="AC322" s="20" t="s">
        <v>192</v>
      </c>
      <c r="AD322" s="20" t="s">
        <v>192</v>
      </c>
      <c r="AE322" s="20">
        <v>49.64</v>
      </c>
      <c r="AF322" s="20">
        <v>101.33</v>
      </c>
      <c r="AG322" s="20">
        <v>98.71</v>
      </c>
      <c r="AH322" s="20">
        <v>186.21</v>
      </c>
      <c r="AI322" s="20">
        <v>91.135059999999996</v>
      </c>
      <c r="AJ322" s="20">
        <v>97</v>
      </c>
      <c r="AK322" s="20" t="s">
        <v>192</v>
      </c>
      <c r="AL322" s="20">
        <v>139.66999999999999</v>
      </c>
      <c r="AM322" s="20">
        <v>132.63999999999999</v>
      </c>
      <c r="AN322" s="20" t="s">
        <v>192</v>
      </c>
      <c r="AO322" s="20">
        <v>0.5776</v>
      </c>
      <c r="AP322" s="20">
        <v>0.36429</v>
      </c>
      <c r="AQ322" s="20">
        <v>2.0640000000000001</v>
      </c>
      <c r="AR322" s="20">
        <v>0.83312589800000003</v>
      </c>
      <c r="AS322" s="20">
        <v>2.3226</v>
      </c>
      <c r="AT322" s="20">
        <v>12.85</v>
      </c>
      <c r="AU322" s="20">
        <v>0.41579133200000001</v>
      </c>
      <c r="AV322" s="20">
        <v>0.45282894800000001</v>
      </c>
      <c r="AW322" s="20">
        <v>0.1837</v>
      </c>
      <c r="AX322" s="20">
        <v>2655.77</v>
      </c>
      <c r="AY322" s="20">
        <v>215.39</v>
      </c>
      <c r="AZ322" s="20">
        <v>136.47</v>
      </c>
      <c r="BA322" s="20" t="s">
        <v>192</v>
      </c>
      <c r="BB322" s="20">
        <v>326.79485811351998</v>
      </c>
      <c r="BC322" s="20">
        <v>256.95</v>
      </c>
      <c r="BD322" s="20">
        <v>1.0691999999999999</v>
      </c>
      <c r="BE322" s="20" t="s">
        <v>192</v>
      </c>
      <c r="BF322" s="20">
        <v>0.74519999999999997</v>
      </c>
      <c r="BG322" s="20">
        <v>36</v>
      </c>
      <c r="BH322" s="20">
        <v>149</v>
      </c>
      <c r="BI322" s="20">
        <v>140</v>
      </c>
      <c r="BJ322" s="20">
        <v>72.5</v>
      </c>
      <c r="BK322" s="20">
        <v>75</v>
      </c>
      <c r="BL322" s="20">
        <v>1164.44</v>
      </c>
      <c r="BM322" s="20">
        <v>26.26</v>
      </c>
      <c r="BN322" s="20">
        <v>1434.6</v>
      </c>
      <c r="BO322" s="20">
        <v>369.5</v>
      </c>
      <c r="BP322" s="20">
        <v>5686.1</v>
      </c>
      <c r="BQ322" s="20">
        <v>3999.2</v>
      </c>
      <c r="BR322" s="20">
        <v>659.9</v>
      </c>
      <c r="BS322" s="20">
        <v>340.44</v>
      </c>
      <c r="BT322" s="20">
        <v>418.39</v>
      </c>
      <c r="BU322" s="20">
        <v>5.1879999999999997</v>
      </c>
    </row>
    <row r="323" spans="1:73" x14ac:dyDescent="0.4">
      <c r="A323" s="16" t="s">
        <v>509</v>
      </c>
      <c r="B323" s="16">
        <f t="shared" si="4"/>
        <v>1986</v>
      </c>
      <c r="C323" s="17">
        <v>13.716666666669999</v>
      </c>
      <c r="D323" s="17">
        <v>14.2</v>
      </c>
      <c r="E323" s="17">
        <v>11.5</v>
      </c>
      <c r="F323" s="17">
        <v>15.45</v>
      </c>
      <c r="G323" s="17">
        <v>30.75</v>
      </c>
      <c r="H323" s="17">
        <v>29.46</v>
      </c>
      <c r="I323" s="17">
        <v>1.96</v>
      </c>
      <c r="J323" s="17">
        <v>3.65</v>
      </c>
      <c r="K323" s="17">
        <v>4.0999999999999996</v>
      </c>
      <c r="L323" s="17">
        <v>43.93073601575</v>
      </c>
      <c r="M323" s="17">
        <v>1.9058999999999999</v>
      </c>
      <c r="N323" s="17">
        <v>4.6592000000000002</v>
      </c>
      <c r="O323" s="17">
        <v>3.1415999999999999</v>
      </c>
      <c r="P323" s="17">
        <v>1.6707000000000001</v>
      </c>
      <c r="Q323" s="17">
        <v>0.97811680000000001</v>
      </c>
      <c r="R323" s="17">
        <v>2.3333870000000001</v>
      </c>
      <c r="S323" s="17">
        <v>1.7007330000000001</v>
      </c>
      <c r="T323" s="17">
        <v>233</v>
      </c>
      <c r="U323" s="17">
        <v>898</v>
      </c>
      <c r="V323" s="17">
        <v>317</v>
      </c>
      <c r="W323" s="17">
        <v>578</v>
      </c>
      <c r="X323" s="17">
        <v>238</v>
      </c>
      <c r="Y323" s="17" t="s">
        <v>192</v>
      </c>
      <c r="Z323" s="17">
        <v>215</v>
      </c>
      <c r="AA323" s="17">
        <v>345</v>
      </c>
      <c r="AB323" s="17">
        <v>184</v>
      </c>
      <c r="AC323" s="17" t="s">
        <v>192</v>
      </c>
      <c r="AD323" s="17" t="s">
        <v>192</v>
      </c>
      <c r="AE323" s="17">
        <v>49.95</v>
      </c>
      <c r="AF323" s="17">
        <v>105.55</v>
      </c>
      <c r="AG323" s="17">
        <v>105.95</v>
      </c>
      <c r="AH323" s="17">
        <v>181.3</v>
      </c>
      <c r="AI323" s="17">
        <v>94.819159999999997</v>
      </c>
      <c r="AJ323" s="17">
        <v>98</v>
      </c>
      <c r="AK323" s="17" t="s">
        <v>192</v>
      </c>
      <c r="AL323" s="17">
        <v>119.2</v>
      </c>
      <c r="AM323" s="17">
        <v>119.42</v>
      </c>
      <c r="AN323" s="17" t="s">
        <v>192</v>
      </c>
      <c r="AO323" s="17">
        <v>0.38750000000000001</v>
      </c>
      <c r="AP323" s="17">
        <v>0.37354999999999999</v>
      </c>
      <c r="AQ323" s="17">
        <v>2.0653000000000001</v>
      </c>
      <c r="AR323" s="17">
        <v>0.85076285799999996</v>
      </c>
      <c r="AS323" s="17">
        <v>2.5590000000000002</v>
      </c>
      <c r="AT323" s="17">
        <v>13.89</v>
      </c>
      <c r="AU323" s="17">
        <v>0.42306657800000003</v>
      </c>
      <c r="AV323" s="17">
        <v>0.46054511799999998</v>
      </c>
      <c r="AW323" s="17">
        <v>0.1691</v>
      </c>
      <c r="AX323" s="17">
        <v>2638.78</v>
      </c>
      <c r="AY323" s="17">
        <v>217.86</v>
      </c>
      <c r="AZ323" s="17">
        <v>145.21</v>
      </c>
      <c r="BA323" s="17" t="s">
        <v>192</v>
      </c>
      <c r="BB323" s="17">
        <v>337.93506288164002</v>
      </c>
      <c r="BC323" s="17">
        <v>269.74</v>
      </c>
      <c r="BD323" s="17">
        <v>1.0013000000000001</v>
      </c>
      <c r="BE323" s="17" t="s">
        <v>192</v>
      </c>
      <c r="BF323" s="17">
        <v>0.76739999999999997</v>
      </c>
      <c r="BG323" s="17">
        <v>36</v>
      </c>
      <c r="BH323" s="17">
        <v>148</v>
      </c>
      <c r="BI323" s="17">
        <v>127</v>
      </c>
      <c r="BJ323" s="17">
        <v>72.5</v>
      </c>
      <c r="BK323" s="17">
        <v>75</v>
      </c>
      <c r="BL323" s="17">
        <v>1164.3</v>
      </c>
      <c r="BM323" s="17">
        <v>26.26</v>
      </c>
      <c r="BN323" s="17">
        <v>1418.74</v>
      </c>
      <c r="BO323" s="17">
        <v>376.5</v>
      </c>
      <c r="BP323" s="17">
        <v>5474.2</v>
      </c>
      <c r="BQ323" s="17">
        <v>4043.3</v>
      </c>
      <c r="BR323" s="17">
        <v>707.3</v>
      </c>
      <c r="BS323" s="17">
        <v>342.4</v>
      </c>
      <c r="BT323" s="17">
        <v>413.62</v>
      </c>
      <c r="BU323" s="17">
        <v>5.0728</v>
      </c>
    </row>
    <row r="324" spans="1:73" x14ac:dyDescent="0.4">
      <c r="A324" s="18" t="s">
        <v>510</v>
      </c>
      <c r="B324" s="16">
        <f t="shared" si="4"/>
        <v>1986</v>
      </c>
      <c r="C324" s="20">
        <v>11.85</v>
      </c>
      <c r="D324" s="20">
        <v>11.85</v>
      </c>
      <c r="E324" s="20">
        <v>10.199999999999999</v>
      </c>
      <c r="F324" s="20">
        <v>13.5</v>
      </c>
      <c r="G324" s="20">
        <v>30.75</v>
      </c>
      <c r="H324" s="20">
        <v>29.46</v>
      </c>
      <c r="I324" s="20">
        <v>1.85</v>
      </c>
      <c r="J324" s="20">
        <v>3.65</v>
      </c>
      <c r="K324" s="20">
        <v>4.0999999999999996</v>
      </c>
      <c r="L324" s="20">
        <v>42.594964988640001</v>
      </c>
      <c r="M324" s="20">
        <v>1.9058999999999999</v>
      </c>
      <c r="N324" s="20">
        <v>3.9039000000000001</v>
      </c>
      <c r="O324" s="20">
        <v>2.7602000000000002</v>
      </c>
      <c r="P324" s="20">
        <v>1.6254</v>
      </c>
      <c r="Q324" s="20">
        <v>0.89510040000000002</v>
      </c>
      <c r="R324" s="20">
        <v>2.2962259999999999</v>
      </c>
      <c r="S324" s="20">
        <v>1.684884</v>
      </c>
      <c r="T324" s="20">
        <v>254</v>
      </c>
      <c r="U324" s="20">
        <v>898</v>
      </c>
      <c r="V324" s="20">
        <v>317</v>
      </c>
      <c r="W324" s="20">
        <v>560</v>
      </c>
      <c r="X324" s="20">
        <v>243</v>
      </c>
      <c r="Y324" s="20" t="s">
        <v>192</v>
      </c>
      <c r="Z324" s="20">
        <v>213</v>
      </c>
      <c r="AA324" s="20">
        <v>351</v>
      </c>
      <c r="AB324" s="20">
        <v>180</v>
      </c>
      <c r="AC324" s="20" t="s">
        <v>192</v>
      </c>
      <c r="AD324" s="20" t="s">
        <v>192</v>
      </c>
      <c r="AE324" s="20">
        <v>43.26</v>
      </c>
      <c r="AF324" s="20">
        <v>103.54</v>
      </c>
      <c r="AG324" s="20">
        <v>85.76</v>
      </c>
      <c r="AH324" s="20">
        <v>181.3</v>
      </c>
      <c r="AI324" s="20">
        <v>86.363849999999999</v>
      </c>
      <c r="AJ324" s="20">
        <v>101</v>
      </c>
      <c r="AK324" s="20" t="s">
        <v>192</v>
      </c>
      <c r="AL324" s="20">
        <v>99.61</v>
      </c>
      <c r="AM324" s="20">
        <v>105.82</v>
      </c>
      <c r="AN324" s="20" t="s">
        <v>192</v>
      </c>
      <c r="AO324" s="20">
        <v>0.34499999999999997</v>
      </c>
      <c r="AP324" s="20">
        <v>0.39937</v>
      </c>
      <c r="AQ324" s="20">
        <v>2.0171999999999999</v>
      </c>
      <c r="AR324" s="20">
        <v>0.88052522799999999</v>
      </c>
      <c r="AS324" s="20">
        <v>2.5733000000000001</v>
      </c>
      <c r="AT324" s="20">
        <v>14.2</v>
      </c>
      <c r="AU324" s="20">
        <v>0.41865733799999999</v>
      </c>
      <c r="AV324" s="20">
        <v>0.46208835199999998</v>
      </c>
      <c r="AW324" s="20">
        <v>0.1401</v>
      </c>
      <c r="AX324" s="20">
        <v>2604.64</v>
      </c>
      <c r="AY324" s="20">
        <v>217.42</v>
      </c>
      <c r="AZ324" s="20">
        <v>136.69</v>
      </c>
      <c r="BA324" s="20" t="s">
        <v>192</v>
      </c>
      <c r="BB324" s="20">
        <v>327.07923450136002</v>
      </c>
      <c r="BC324" s="20">
        <v>267.94</v>
      </c>
      <c r="BD324" s="20">
        <v>0.90469999999999995</v>
      </c>
      <c r="BE324" s="20" t="s">
        <v>192</v>
      </c>
      <c r="BF324" s="20">
        <v>0.7833</v>
      </c>
      <c r="BG324" s="20">
        <v>36</v>
      </c>
      <c r="BH324" s="20">
        <v>140.5</v>
      </c>
      <c r="BI324" s="20">
        <v>118.5</v>
      </c>
      <c r="BJ324" s="20">
        <v>72.5</v>
      </c>
      <c r="BK324" s="20">
        <v>75</v>
      </c>
      <c r="BL324" s="20">
        <v>1183.04</v>
      </c>
      <c r="BM324" s="20">
        <v>26.26</v>
      </c>
      <c r="BN324" s="20">
        <v>1413.14</v>
      </c>
      <c r="BO324" s="20">
        <v>418.4</v>
      </c>
      <c r="BP324" s="20">
        <v>5378.3</v>
      </c>
      <c r="BQ324" s="20">
        <v>4087.4</v>
      </c>
      <c r="BR324" s="20">
        <v>804.2</v>
      </c>
      <c r="BS324" s="20">
        <v>342.7</v>
      </c>
      <c r="BT324" s="20">
        <v>432.49</v>
      </c>
      <c r="BU324" s="20">
        <v>5.1321000000000003</v>
      </c>
    </row>
    <row r="325" spans="1:73" x14ac:dyDescent="0.4">
      <c r="A325" s="16" t="s">
        <v>511</v>
      </c>
      <c r="B325" s="16">
        <f t="shared" si="4"/>
        <v>1986</v>
      </c>
      <c r="C325" s="17">
        <v>9.6166666666699996</v>
      </c>
      <c r="D325" s="17">
        <v>9.4499999999999993</v>
      </c>
      <c r="E325" s="17">
        <v>7.85</v>
      </c>
      <c r="F325" s="17">
        <v>11.55</v>
      </c>
      <c r="G325" s="17">
        <v>30.75</v>
      </c>
      <c r="H325" s="17">
        <v>29.46</v>
      </c>
      <c r="I325" s="17">
        <v>1.8</v>
      </c>
      <c r="J325" s="17">
        <v>3.65</v>
      </c>
      <c r="K325" s="17">
        <v>4.0999999999999996</v>
      </c>
      <c r="L325" s="17">
        <v>41.987796339959999</v>
      </c>
      <c r="M325" s="17">
        <v>2.0223</v>
      </c>
      <c r="N325" s="17">
        <v>3.7988</v>
      </c>
      <c r="O325" s="17">
        <v>2.7761</v>
      </c>
      <c r="P325" s="17">
        <v>1.7057</v>
      </c>
      <c r="Q325" s="17">
        <v>0.91408199999999995</v>
      </c>
      <c r="R325" s="17">
        <v>2.4854150000000002</v>
      </c>
      <c r="S325" s="17">
        <v>1.7175309999999999</v>
      </c>
      <c r="T325" s="17">
        <v>229</v>
      </c>
      <c r="U325" s="17">
        <v>898</v>
      </c>
      <c r="V325" s="17">
        <v>319</v>
      </c>
      <c r="W325" s="17">
        <v>548</v>
      </c>
      <c r="X325" s="17">
        <v>221</v>
      </c>
      <c r="Y325" s="17" t="s">
        <v>192</v>
      </c>
      <c r="Z325" s="17">
        <v>209</v>
      </c>
      <c r="AA325" s="17">
        <v>336</v>
      </c>
      <c r="AB325" s="17">
        <v>184</v>
      </c>
      <c r="AC325" s="17" t="s">
        <v>192</v>
      </c>
      <c r="AD325" s="17" t="s">
        <v>192</v>
      </c>
      <c r="AE325" s="17">
        <v>39.950000000000003</v>
      </c>
      <c r="AF325" s="17">
        <v>83.03</v>
      </c>
      <c r="AG325" s="17">
        <v>73.41</v>
      </c>
      <c r="AH325" s="17">
        <v>181.25</v>
      </c>
      <c r="AI325" s="17">
        <v>88.320920000000001</v>
      </c>
      <c r="AJ325" s="17">
        <v>107</v>
      </c>
      <c r="AK325" s="17" t="s">
        <v>192</v>
      </c>
      <c r="AL325" s="17">
        <v>100.09</v>
      </c>
      <c r="AM325" s="17">
        <v>101.78</v>
      </c>
      <c r="AN325" s="17" t="s">
        <v>192</v>
      </c>
      <c r="AO325" s="17">
        <v>0.33069999999999999</v>
      </c>
      <c r="AP325" s="17">
        <v>0.42608000000000001</v>
      </c>
      <c r="AQ325" s="17">
        <v>1.9277</v>
      </c>
      <c r="AR325" s="17">
        <v>0.97752850800000002</v>
      </c>
      <c r="AS325" s="17">
        <v>2.3734000000000002</v>
      </c>
      <c r="AT325" s="17">
        <v>13.71</v>
      </c>
      <c r="AU325" s="17">
        <v>0.42505073599999998</v>
      </c>
      <c r="AV325" s="17">
        <v>0.46230881400000001</v>
      </c>
      <c r="AW325" s="17">
        <v>0.12239999999999999</v>
      </c>
      <c r="AX325" s="17">
        <v>2599.2600000000002</v>
      </c>
      <c r="AY325" s="17">
        <v>223.77</v>
      </c>
      <c r="AZ325" s="17">
        <v>135.96</v>
      </c>
      <c r="BA325" s="17" t="s">
        <v>192</v>
      </c>
      <c r="BB325" s="17">
        <v>326.13480973658</v>
      </c>
      <c r="BC325" s="17">
        <v>280.58</v>
      </c>
      <c r="BD325" s="17">
        <v>0.82540000000000002</v>
      </c>
      <c r="BE325" s="17" t="s">
        <v>192</v>
      </c>
      <c r="BF325" s="17">
        <v>0.80710000000000004</v>
      </c>
      <c r="BG325" s="17">
        <v>36</v>
      </c>
      <c r="BH325" s="17">
        <v>135.5</v>
      </c>
      <c r="BI325" s="17">
        <v>110.5</v>
      </c>
      <c r="BJ325" s="17">
        <v>67.5</v>
      </c>
      <c r="BK325" s="17">
        <v>72.5</v>
      </c>
      <c r="BL325" s="17">
        <v>1123.06</v>
      </c>
      <c r="BM325" s="17">
        <v>26.26</v>
      </c>
      <c r="BN325" s="17">
        <v>1344.3</v>
      </c>
      <c r="BO325" s="17">
        <v>379.8</v>
      </c>
      <c r="BP325" s="17">
        <v>5386.6</v>
      </c>
      <c r="BQ325" s="17">
        <v>3911</v>
      </c>
      <c r="BR325" s="17">
        <v>807.1</v>
      </c>
      <c r="BS325" s="17">
        <v>348.34</v>
      </c>
      <c r="BT325" s="17">
        <v>438.8</v>
      </c>
      <c r="BU325" s="17">
        <v>5.0259</v>
      </c>
    </row>
    <row r="326" spans="1:73" x14ac:dyDescent="0.4">
      <c r="A326" s="18" t="s">
        <v>512</v>
      </c>
      <c r="B326" s="16">
        <f t="shared" si="4"/>
        <v>1986</v>
      </c>
      <c r="C326" s="20">
        <v>13.7</v>
      </c>
      <c r="D326" s="20">
        <v>13.65</v>
      </c>
      <c r="E326" s="20">
        <v>12.15</v>
      </c>
      <c r="F326" s="20">
        <v>15.3</v>
      </c>
      <c r="G326" s="20">
        <v>30.75</v>
      </c>
      <c r="H326" s="20">
        <v>29.46</v>
      </c>
      <c r="I326" s="20">
        <v>1.77</v>
      </c>
      <c r="J326" s="20">
        <v>3.65</v>
      </c>
      <c r="K326" s="20">
        <v>4.0999999999999996</v>
      </c>
      <c r="L326" s="20">
        <v>41.623495150750003</v>
      </c>
      <c r="M326" s="20">
        <v>2.0722999999999998</v>
      </c>
      <c r="N326" s="20">
        <v>3.8344999999999998</v>
      </c>
      <c r="O326" s="20">
        <v>2.9750999999999999</v>
      </c>
      <c r="P326" s="20">
        <v>1.7150000000000001</v>
      </c>
      <c r="Q326" s="20">
        <v>1.055938</v>
      </c>
      <c r="R326" s="20">
        <v>2.3630439999999999</v>
      </c>
      <c r="S326" s="20">
        <v>1.726126</v>
      </c>
      <c r="T326" s="20">
        <v>211</v>
      </c>
      <c r="U326" s="20">
        <v>1326</v>
      </c>
      <c r="V326" s="20">
        <v>326</v>
      </c>
      <c r="W326" s="20">
        <v>561</v>
      </c>
      <c r="X326" s="20">
        <v>197</v>
      </c>
      <c r="Y326" s="20" t="s">
        <v>192</v>
      </c>
      <c r="Z326" s="20">
        <v>202</v>
      </c>
      <c r="AA326" s="20">
        <v>271</v>
      </c>
      <c r="AB326" s="20">
        <v>187</v>
      </c>
      <c r="AC326" s="20" t="s">
        <v>192</v>
      </c>
      <c r="AD326" s="20" t="s">
        <v>192</v>
      </c>
      <c r="AE326" s="20">
        <v>36.64</v>
      </c>
      <c r="AF326" s="20">
        <v>72.31</v>
      </c>
      <c r="AG326" s="20">
        <v>62.53</v>
      </c>
      <c r="AH326" s="20">
        <v>185.75</v>
      </c>
      <c r="AI326" s="20">
        <v>99.404319999999998</v>
      </c>
      <c r="AJ326" s="20">
        <v>122</v>
      </c>
      <c r="AK326" s="20" t="s">
        <v>192</v>
      </c>
      <c r="AL326" s="20">
        <v>100.26</v>
      </c>
      <c r="AM326" s="20">
        <v>102.15</v>
      </c>
      <c r="AN326" s="20" t="s">
        <v>192</v>
      </c>
      <c r="AO326" s="20">
        <v>0.32079999999999997</v>
      </c>
      <c r="AP326" s="20">
        <v>0.49719000000000002</v>
      </c>
      <c r="AQ326" s="20">
        <v>1.9983</v>
      </c>
      <c r="AR326" s="20">
        <v>1.060863144</v>
      </c>
      <c r="AS326" s="20">
        <v>2.1160000000000001</v>
      </c>
      <c r="AT326" s="20">
        <v>13.45</v>
      </c>
      <c r="AU326" s="20">
        <v>0.41865733799999999</v>
      </c>
      <c r="AV326" s="20">
        <v>0.46208835199999998</v>
      </c>
      <c r="AW326" s="20">
        <v>0.12280000000000001</v>
      </c>
      <c r="AX326" s="20">
        <v>2568.8200000000002</v>
      </c>
      <c r="AY326" s="20">
        <v>230.44</v>
      </c>
      <c r="AZ326" s="20">
        <v>132.55000000000001</v>
      </c>
      <c r="BA326" s="20" t="s">
        <v>192</v>
      </c>
      <c r="BB326" s="20">
        <v>321.69194496197002</v>
      </c>
      <c r="BC326" s="20">
        <v>280.02999999999997</v>
      </c>
      <c r="BD326" s="20">
        <v>0.81930000000000003</v>
      </c>
      <c r="BE326" s="20" t="s">
        <v>192</v>
      </c>
      <c r="BF326" s="20">
        <v>0.84350000000000003</v>
      </c>
      <c r="BG326" s="20">
        <v>36</v>
      </c>
      <c r="BH326" s="20">
        <v>135.5</v>
      </c>
      <c r="BI326" s="20">
        <v>108</v>
      </c>
      <c r="BJ326" s="20">
        <v>71</v>
      </c>
      <c r="BK326" s="20">
        <v>72.5</v>
      </c>
      <c r="BL326" s="20">
        <v>1129.23</v>
      </c>
      <c r="BM326" s="20">
        <v>26.26</v>
      </c>
      <c r="BN326" s="20">
        <v>1303.0999999999999</v>
      </c>
      <c r="BO326" s="20">
        <v>392.2</v>
      </c>
      <c r="BP326" s="20">
        <v>5404.3</v>
      </c>
      <c r="BQ326" s="20">
        <v>3807.4</v>
      </c>
      <c r="BR326" s="20">
        <v>816</v>
      </c>
      <c r="BS326" s="20">
        <v>376.66</v>
      </c>
      <c r="BT326" s="20">
        <v>540.33000000000004</v>
      </c>
      <c r="BU326" s="20">
        <v>5.1822999999999997</v>
      </c>
    </row>
    <row r="327" spans="1:73" x14ac:dyDescent="0.4">
      <c r="A327" s="16" t="s">
        <v>513</v>
      </c>
      <c r="B327" s="16">
        <f t="shared" si="4"/>
        <v>1986</v>
      </c>
      <c r="C327" s="17">
        <v>14.08333333333</v>
      </c>
      <c r="D327" s="17">
        <v>14.2</v>
      </c>
      <c r="E327" s="17">
        <v>13.1</v>
      </c>
      <c r="F327" s="17">
        <v>14.95</v>
      </c>
      <c r="G327" s="17">
        <v>30.75</v>
      </c>
      <c r="H327" s="17">
        <v>29.46</v>
      </c>
      <c r="I327" s="17">
        <v>1.78</v>
      </c>
      <c r="J327" s="17">
        <v>3.65</v>
      </c>
      <c r="K327" s="17">
        <v>4.0999999999999996</v>
      </c>
      <c r="L327" s="17">
        <v>41.744928880480003</v>
      </c>
      <c r="M327" s="17">
        <v>2.2063999999999999</v>
      </c>
      <c r="N327" s="17">
        <v>4.4010999999999996</v>
      </c>
      <c r="O327" s="17">
        <v>3.6061999999999999</v>
      </c>
      <c r="P327" s="17">
        <v>1.7013</v>
      </c>
      <c r="Q327" s="17">
        <v>1.028959</v>
      </c>
      <c r="R327" s="17">
        <v>2.3559549999999998</v>
      </c>
      <c r="S327" s="17">
        <v>1.718885</v>
      </c>
      <c r="T327" s="17">
        <v>240</v>
      </c>
      <c r="U327" s="17">
        <v>1326</v>
      </c>
      <c r="V327" s="17">
        <v>339</v>
      </c>
      <c r="W327" s="17">
        <v>534</v>
      </c>
      <c r="X327" s="17">
        <v>207</v>
      </c>
      <c r="Y327" s="17" t="s">
        <v>192</v>
      </c>
      <c r="Z327" s="17">
        <v>195</v>
      </c>
      <c r="AA327" s="17">
        <v>276</v>
      </c>
      <c r="AB327" s="17">
        <v>189</v>
      </c>
      <c r="AC327" s="17" t="s">
        <v>192</v>
      </c>
      <c r="AD327" s="17" t="s">
        <v>192</v>
      </c>
      <c r="AE327" s="17">
        <v>39.950000000000003</v>
      </c>
      <c r="AF327" s="17">
        <v>65.7</v>
      </c>
      <c r="AG327" s="17">
        <v>64.459999999999994</v>
      </c>
      <c r="AH327" s="17">
        <v>173.5</v>
      </c>
      <c r="AI327" s="17">
        <v>106.1545</v>
      </c>
      <c r="AJ327" s="17">
        <v>113</v>
      </c>
      <c r="AK327" s="17" t="s">
        <v>192</v>
      </c>
      <c r="AL327" s="17">
        <v>102.29</v>
      </c>
      <c r="AM327" s="17">
        <v>103.62</v>
      </c>
      <c r="AN327" s="17" t="s">
        <v>192</v>
      </c>
      <c r="AO327" s="17">
        <v>0.42380000000000001</v>
      </c>
      <c r="AP327" s="17">
        <v>0.49719000000000002</v>
      </c>
      <c r="AQ327" s="17">
        <v>2.0922000000000001</v>
      </c>
      <c r="AR327" s="17">
        <v>1.0064090299999999</v>
      </c>
      <c r="AS327" s="17">
        <v>2.0651000000000002</v>
      </c>
      <c r="AT327" s="17">
        <v>12.99</v>
      </c>
      <c r="AU327" s="17">
        <v>0.41468902200000002</v>
      </c>
      <c r="AV327" s="17">
        <v>0.46010419400000002</v>
      </c>
      <c r="AW327" s="17">
        <v>0.1032</v>
      </c>
      <c r="AX327" s="17">
        <v>2607.02</v>
      </c>
      <c r="AY327" s="17">
        <v>232.04</v>
      </c>
      <c r="AZ327" s="17">
        <v>126.18</v>
      </c>
      <c r="BA327" s="17" t="s">
        <v>192</v>
      </c>
      <c r="BB327" s="17">
        <v>313.24923107656002</v>
      </c>
      <c r="BC327" s="17">
        <v>274.69</v>
      </c>
      <c r="BD327" s="17">
        <v>0.95899999999999996</v>
      </c>
      <c r="BE327" s="17" t="s">
        <v>192</v>
      </c>
      <c r="BF327" s="17">
        <v>0.85960000000000003</v>
      </c>
      <c r="BG327" s="17">
        <v>36</v>
      </c>
      <c r="BH327" s="17">
        <v>129.5</v>
      </c>
      <c r="BI327" s="17">
        <v>111</v>
      </c>
      <c r="BJ327" s="17">
        <v>65</v>
      </c>
      <c r="BK327" s="17">
        <v>66.5</v>
      </c>
      <c r="BL327" s="17">
        <v>1205.82</v>
      </c>
      <c r="BM327" s="17">
        <v>26.26</v>
      </c>
      <c r="BN327" s="17">
        <v>1347</v>
      </c>
      <c r="BO327" s="17">
        <v>407.2</v>
      </c>
      <c r="BP327" s="17">
        <v>5397.2</v>
      </c>
      <c r="BQ327" s="17">
        <v>3723.6</v>
      </c>
      <c r="BR327" s="17">
        <v>871.1</v>
      </c>
      <c r="BS327" s="17">
        <v>417.73</v>
      </c>
      <c r="BT327" s="17">
        <v>604.48</v>
      </c>
      <c r="BU327" s="17">
        <v>5.6299000000000001</v>
      </c>
    </row>
    <row r="328" spans="1:73" x14ac:dyDescent="0.4">
      <c r="A328" s="18" t="s">
        <v>514</v>
      </c>
      <c r="B328" s="16">
        <f t="shared" ref="B328:B391" si="5">VALUE(LEFT(A328,4))</f>
        <v>1986</v>
      </c>
      <c r="C328" s="20">
        <v>13.95</v>
      </c>
      <c r="D328" s="20">
        <v>13.8</v>
      </c>
      <c r="E328" s="20">
        <v>13.15</v>
      </c>
      <c r="F328" s="20">
        <v>14.9</v>
      </c>
      <c r="G328" s="20">
        <v>30.75</v>
      </c>
      <c r="H328" s="20">
        <v>29.46</v>
      </c>
      <c r="I328" s="20">
        <v>1.73</v>
      </c>
      <c r="J328" s="20">
        <v>3.65</v>
      </c>
      <c r="K328" s="20">
        <v>4.0999999999999996</v>
      </c>
      <c r="L328" s="20">
        <v>41.137760231800002</v>
      </c>
      <c r="M328" s="20">
        <v>2.073</v>
      </c>
      <c r="N328" s="20">
        <v>3.9152</v>
      </c>
      <c r="O328" s="20">
        <v>3.2808000000000002</v>
      </c>
      <c r="P328" s="20">
        <v>1.7616000000000001</v>
      </c>
      <c r="Q328" s="20">
        <v>1.0914280000000001</v>
      </c>
      <c r="R328" s="20">
        <v>2.4778280000000001</v>
      </c>
      <c r="S328" s="20">
        <v>1.715457</v>
      </c>
      <c r="T328" s="20">
        <v>341</v>
      </c>
      <c r="U328" s="20">
        <v>1625</v>
      </c>
      <c r="V328" s="20">
        <v>353</v>
      </c>
      <c r="W328" s="20">
        <v>572</v>
      </c>
      <c r="X328" s="20">
        <v>272</v>
      </c>
      <c r="Y328" s="20" t="s">
        <v>192</v>
      </c>
      <c r="Z328" s="20">
        <v>197</v>
      </c>
      <c r="AA328" s="20">
        <v>319</v>
      </c>
      <c r="AB328" s="20">
        <v>185</v>
      </c>
      <c r="AC328" s="20" t="s">
        <v>192</v>
      </c>
      <c r="AD328" s="20" t="s">
        <v>192</v>
      </c>
      <c r="AE328" s="20">
        <v>48.3</v>
      </c>
      <c r="AF328" s="20">
        <v>65.31</v>
      </c>
      <c r="AG328" s="20">
        <v>69</v>
      </c>
      <c r="AH328" s="20">
        <v>174.8</v>
      </c>
      <c r="AI328" s="20">
        <v>96.470550000000003</v>
      </c>
      <c r="AJ328" s="20">
        <v>113</v>
      </c>
      <c r="AK328" s="20" t="s">
        <v>192</v>
      </c>
      <c r="AL328" s="20">
        <v>114.79</v>
      </c>
      <c r="AM328" s="20">
        <v>104.72</v>
      </c>
      <c r="AN328" s="20" t="s">
        <v>192</v>
      </c>
      <c r="AO328" s="20">
        <v>0.37480000000000002</v>
      </c>
      <c r="AP328" s="20">
        <v>0.44305</v>
      </c>
      <c r="AQ328" s="20">
        <v>2.1076000000000001</v>
      </c>
      <c r="AR328" s="20">
        <v>1.0015588660000001</v>
      </c>
      <c r="AS328" s="20">
        <v>1.9849000000000001</v>
      </c>
      <c r="AT328" s="20">
        <v>12.28</v>
      </c>
      <c r="AU328" s="20">
        <v>0.40212268800000001</v>
      </c>
      <c r="AV328" s="20">
        <v>0.46473389599999998</v>
      </c>
      <c r="AW328" s="20">
        <v>0.1188</v>
      </c>
      <c r="AX328" s="20">
        <v>2654.09</v>
      </c>
      <c r="AY328" s="20">
        <v>236.67</v>
      </c>
      <c r="AZ328" s="20">
        <v>123.94</v>
      </c>
      <c r="BA328" s="20" t="s">
        <v>192</v>
      </c>
      <c r="BB328" s="20">
        <v>310.23396019922001</v>
      </c>
      <c r="BC328" s="20">
        <v>278.13</v>
      </c>
      <c r="BD328" s="20">
        <v>1.1294</v>
      </c>
      <c r="BE328" s="20" t="s">
        <v>192</v>
      </c>
      <c r="BF328" s="20">
        <v>0.88139999999999996</v>
      </c>
      <c r="BG328" s="20">
        <v>36</v>
      </c>
      <c r="BH328" s="20">
        <v>134.5</v>
      </c>
      <c r="BI328" s="20">
        <v>116</v>
      </c>
      <c r="BJ328" s="20">
        <v>62.5</v>
      </c>
      <c r="BK328" s="20">
        <v>66.5</v>
      </c>
      <c r="BL328" s="20">
        <v>1161.94</v>
      </c>
      <c r="BM328" s="20">
        <v>26.26</v>
      </c>
      <c r="BN328" s="20">
        <v>1316.8</v>
      </c>
      <c r="BO328" s="20">
        <v>434.6</v>
      </c>
      <c r="BP328" s="20">
        <v>5542.8</v>
      </c>
      <c r="BQ328" s="20">
        <v>3644.2</v>
      </c>
      <c r="BR328" s="20">
        <v>886.2</v>
      </c>
      <c r="BS328" s="20">
        <v>423.51</v>
      </c>
      <c r="BT328" s="20">
        <v>581.25</v>
      </c>
      <c r="BU328" s="20">
        <v>5.6398000000000001</v>
      </c>
    </row>
    <row r="329" spans="1:73" x14ac:dyDescent="0.4">
      <c r="A329" s="16" t="s">
        <v>515</v>
      </c>
      <c r="B329" s="16">
        <f t="shared" si="5"/>
        <v>1986</v>
      </c>
      <c r="C329" s="17">
        <v>14.45</v>
      </c>
      <c r="D329" s="17">
        <v>14.55</v>
      </c>
      <c r="E329" s="17">
        <v>13.55</v>
      </c>
      <c r="F329" s="17">
        <v>15.25</v>
      </c>
      <c r="G329" s="17">
        <v>30.75</v>
      </c>
      <c r="H329" s="17">
        <v>29.46</v>
      </c>
      <c r="I329" s="17">
        <v>1.77</v>
      </c>
      <c r="J329" s="17">
        <v>3.65</v>
      </c>
      <c r="K329" s="17">
        <v>4.0999999999999996</v>
      </c>
      <c r="L329" s="17">
        <v>41.623495150750003</v>
      </c>
      <c r="M329" s="17">
        <v>2.0245000000000002</v>
      </c>
      <c r="N329" s="17">
        <v>3.4544999999999999</v>
      </c>
      <c r="O329" s="17">
        <v>3.1337000000000002</v>
      </c>
      <c r="P329" s="17">
        <v>1.843</v>
      </c>
      <c r="Q329" s="17">
        <v>1.405932</v>
      </c>
      <c r="R329" s="17">
        <v>2.4289640000000001</v>
      </c>
      <c r="S329" s="17">
        <v>1.694221</v>
      </c>
      <c r="T329" s="17">
        <v>388</v>
      </c>
      <c r="U329" s="17">
        <v>1225</v>
      </c>
      <c r="V329" s="17">
        <v>328</v>
      </c>
      <c r="W329" s="17">
        <v>551</v>
      </c>
      <c r="X329" s="17">
        <v>303</v>
      </c>
      <c r="Y329" s="17" t="s">
        <v>192</v>
      </c>
      <c r="Z329" s="17">
        <v>204</v>
      </c>
      <c r="AA329" s="17">
        <v>322</v>
      </c>
      <c r="AB329" s="17">
        <v>182</v>
      </c>
      <c r="AC329" s="17" t="s">
        <v>192</v>
      </c>
      <c r="AD329" s="17" t="s">
        <v>192</v>
      </c>
      <c r="AE329" s="17">
        <v>55.56</v>
      </c>
      <c r="AF329" s="17">
        <v>72.430000000000007</v>
      </c>
      <c r="AG329" s="17">
        <v>72.42</v>
      </c>
      <c r="AH329" s="17">
        <v>174</v>
      </c>
      <c r="AI329" s="17">
        <v>146</v>
      </c>
      <c r="AJ329" s="17">
        <v>105</v>
      </c>
      <c r="AK329" s="17" t="s">
        <v>192</v>
      </c>
      <c r="AL329" s="17">
        <v>118.13</v>
      </c>
      <c r="AM329" s="17">
        <v>105.09</v>
      </c>
      <c r="AN329" s="17" t="s">
        <v>192</v>
      </c>
      <c r="AO329" s="17">
        <v>0.29380000000000001</v>
      </c>
      <c r="AP329" s="17">
        <v>0.38092999999999999</v>
      </c>
      <c r="AQ329" s="17">
        <v>2.1164000000000001</v>
      </c>
      <c r="AR329" s="17">
        <v>0.98634698799999998</v>
      </c>
      <c r="AS329" s="17">
        <v>1.9726999999999999</v>
      </c>
      <c r="AT329" s="17">
        <v>12.81</v>
      </c>
      <c r="AU329" s="17">
        <v>0.40102037800000001</v>
      </c>
      <c r="AV329" s="17">
        <v>0.46693851600000003</v>
      </c>
      <c r="AW329" s="17">
        <v>0.13100000000000001</v>
      </c>
      <c r="AX329" s="17">
        <v>2753.28</v>
      </c>
      <c r="AY329" s="17">
        <v>233.97</v>
      </c>
      <c r="AZ329" s="17">
        <v>134.11000000000001</v>
      </c>
      <c r="BA329" s="17" t="s">
        <v>192</v>
      </c>
      <c r="BB329" s="17">
        <v>323.73090319076999</v>
      </c>
      <c r="BC329" s="17">
        <v>285.14</v>
      </c>
      <c r="BD329" s="17">
        <v>1.1642999999999999</v>
      </c>
      <c r="BE329" s="17" t="s">
        <v>192</v>
      </c>
      <c r="BF329" s="17">
        <v>0.8417</v>
      </c>
      <c r="BG329" s="17">
        <v>36</v>
      </c>
      <c r="BH329" s="17">
        <v>127</v>
      </c>
      <c r="BI329" s="17">
        <v>108</v>
      </c>
      <c r="BJ329" s="17">
        <v>64.5</v>
      </c>
      <c r="BK329" s="17">
        <v>65.5</v>
      </c>
      <c r="BL329" s="17">
        <v>1131.81</v>
      </c>
      <c r="BM329" s="17">
        <v>26.26</v>
      </c>
      <c r="BN329" s="17">
        <v>1303.2</v>
      </c>
      <c r="BO329" s="17">
        <v>473.4</v>
      </c>
      <c r="BP329" s="17">
        <v>6092.3</v>
      </c>
      <c r="BQ329" s="17">
        <v>3642</v>
      </c>
      <c r="BR329" s="17">
        <v>820</v>
      </c>
      <c r="BS329" s="17">
        <v>397.56</v>
      </c>
      <c r="BT329" s="17">
        <v>517.07000000000005</v>
      </c>
      <c r="BU329" s="17">
        <v>5.5513000000000003</v>
      </c>
    </row>
    <row r="330" spans="1:73" x14ac:dyDescent="0.4">
      <c r="A330" s="18" t="s">
        <v>516</v>
      </c>
      <c r="B330" s="16">
        <f t="shared" si="5"/>
        <v>1986</v>
      </c>
      <c r="C330" s="20">
        <v>15.683333333329999</v>
      </c>
      <c r="D330" s="20">
        <v>15.9</v>
      </c>
      <c r="E330" s="20">
        <v>14.9</v>
      </c>
      <c r="F330" s="20">
        <v>16.25</v>
      </c>
      <c r="G330" s="20">
        <v>29.25</v>
      </c>
      <c r="H330" s="20">
        <v>27.28</v>
      </c>
      <c r="I330" s="20">
        <v>1.76</v>
      </c>
      <c r="J330" s="20">
        <v>3.65</v>
      </c>
      <c r="K330" s="20">
        <v>4.0999999999999996</v>
      </c>
      <c r="L330" s="20">
        <v>41.502061421009998</v>
      </c>
      <c r="M330" s="20">
        <v>1.9761</v>
      </c>
      <c r="N330" s="20">
        <v>3.0034000000000001</v>
      </c>
      <c r="O330" s="20">
        <v>2.7465000000000002</v>
      </c>
      <c r="P330" s="20">
        <v>1.8415999999999999</v>
      </c>
      <c r="Q330" s="20">
        <v>1.5087660000000001</v>
      </c>
      <c r="R330" s="20">
        <v>2.3088600000000001</v>
      </c>
      <c r="S330" s="20">
        <v>1.707252</v>
      </c>
      <c r="T330" s="20">
        <v>405</v>
      </c>
      <c r="U330" s="20">
        <v>906</v>
      </c>
      <c r="V330" s="20">
        <v>310</v>
      </c>
      <c r="W330" s="20">
        <v>529</v>
      </c>
      <c r="X330" s="20">
        <v>293</v>
      </c>
      <c r="Y330" s="20" t="s">
        <v>192</v>
      </c>
      <c r="Z330" s="20">
        <v>199</v>
      </c>
      <c r="AA330" s="20">
        <v>320</v>
      </c>
      <c r="AB330" s="20">
        <v>174</v>
      </c>
      <c r="AC330" s="20" t="s">
        <v>192</v>
      </c>
      <c r="AD330" s="20" t="s">
        <v>192</v>
      </c>
      <c r="AE330" s="20">
        <v>46.58</v>
      </c>
      <c r="AF330" s="20">
        <v>69.64</v>
      </c>
      <c r="AG330" s="20">
        <v>68.739999999999995</v>
      </c>
      <c r="AH330" s="20">
        <v>167</v>
      </c>
      <c r="AI330" s="20">
        <v>141</v>
      </c>
      <c r="AJ330" s="20">
        <v>100</v>
      </c>
      <c r="AK330" s="20" t="s">
        <v>192</v>
      </c>
      <c r="AL330" s="20">
        <v>115.69</v>
      </c>
      <c r="AM330" s="20">
        <v>107.29</v>
      </c>
      <c r="AN330" s="20" t="s">
        <v>192</v>
      </c>
      <c r="AO330" s="20">
        <v>0.31140000000000001</v>
      </c>
      <c r="AP330" s="20">
        <v>0.36405999999999999</v>
      </c>
      <c r="AQ330" s="20">
        <v>2.1825999999999999</v>
      </c>
      <c r="AR330" s="20">
        <v>0.97025326199999995</v>
      </c>
      <c r="AS330" s="20">
        <v>2.0049999999999999</v>
      </c>
      <c r="AT330" s="20">
        <v>12.92</v>
      </c>
      <c r="AU330" s="20">
        <v>0.40454776999999997</v>
      </c>
      <c r="AV330" s="20">
        <v>0.46539528200000002</v>
      </c>
      <c r="AW330" s="20">
        <v>0.12590000000000001</v>
      </c>
      <c r="AX330" s="20">
        <v>2806.36</v>
      </c>
      <c r="AY330" s="20">
        <v>236.9</v>
      </c>
      <c r="AZ330" s="20">
        <v>156</v>
      </c>
      <c r="BA330" s="20" t="s">
        <v>192</v>
      </c>
      <c r="BB330" s="20">
        <v>351.27109479308001</v>
      </c>
      <c r="BC330" s="20">
        <v>332.74</v>
      </c>
      <c r="BD330" s="20">
        <v>1.3044</v>
      </c>
      <c r="BE330" s="20" t="s">
        <v>192</v>
      </c>
      <c r="BF330" s="20">
        <v>0.83819999999999995</v>
      </c>
      <c r="BG330" s="20">
        <v>36</v>
      </c>
      <c r="BH330" s="20">
        <v>122</v>
      </c>
      <c r="BI330" s="20">
        <v>108.5</v>
      </c>
      <c r="BJ330" s="20">
        <v>64.5</v>
      </c>
      <c r="BK330" s="20">
        <v>65.5</v>
      </c>
      <c r="BL330" s="20">
        <v>1133.48</v>
      </c>
      <c r="BM330" s="20">
        <v>26.26</v>
      </c>
      <c r="BN330" s="20">
        <v>1335.6</v>
      </c>
      <c r="BO330" s="20">
        <v>518.4</v>
      </c>
      <c r="BP330" s="20">
        <v>6428.1</v>
      </c>
      <c r="BQ330" s="20">
        <v>3571.5</v>
      </c>
      <c r="BR330" s="20">
        <v>798.2</v>
      </c>
      <c r="BS330" s="20">
        <v>390.92</v>
      </c>
      <c r="BT330" s="20">
        <v>480.61</v>
      </c>
      <c r="BU330" s="20">
        <v>5.3503999999999996</v>
      </c>
    </row>
    <row r="331" spans="1:73" x14ac:dyDescent="0.4">
      <c r="A331" s="16" t="s">
        <v>517</v>
      </c>
      <c r="B331" s="16">
        <f t="shared" si="5"/>
        <v>1987</v>
      </c>
      <c r="C331" s="17">
        <v>18.066666666669999</v>
      </c>
      <c r="D331" s="17">
        <v>18.399999999999999</v>
      </c>
      <c r="E331" s="17">
        <v>17.2</v>
      </c>
      <c r="F331" s="17">
        <v>18.600000000000001</v>
      </c>
      <c r="G331" s="17">
        <v>29.25</v>
      </c>
      <c r="H331" s="17">
        <v>27.28</v>
      </c>
      <c r="I331" s="17">
        <v>1.74</v>
      </c>
      <c r="J331" s="17">
        <v>2.59</v>
      </c>
      <c r="K331" s="17">
        <v>3.35</v>
      </c>
      <c r="L331" s="17">
        <v>35.711862661710001</v>
      </c>
      <c r="M331" s="17">
        <v>1.9651000000000001</v>
      </c>
      <c r="N331" s="17">
        <v>2.7233999999999998</v>
      </c>
      <c r="O331" s="17">
        <v>2.4996</v>
      </c>
      <c r="P331" s="17">
        <v>1.6722999999999999</v>
      </c>
      <c r="Q331" s="17">
        <v>1.5015400000000001</v>
      </c>
      <c r="R331" s="17">
        <v>2.1710120000000002</v>
      </c>
      <c r="S331" s="17">
        <v>1.344455</v>
      </c>
      <c r="T331" s="17">
        <v>425</v>
      </c>
      <c r="U331" s="17">
        <v>836</v>
      </c>
      <c r="V331" s="17">
        <v>317</v>
      </c>
      <c r="W331" s="17">
        <v>520</v>
      </c>
      <c r="X331" s="17">
        <v>350</v>
      </c>
      <c r="Y331" s="17" t="s">
        <v>192</v>
      </c>
      <c r="Z331" s="17">
        <v>200</v>
      </c>
      <c r="AA331" s="17">
        <v>315</v>
      </c>
      <c r="AB331" s="17">
        <v>182</v>
      </c>
      <c r="AC331" s="17" t="s">
        <v>192</v>
      </c>
      <c r="AD331" s="17" t="s">
        <v>192</v>
      </c>
      <c r="AE331" s="17">
        <v>46.45</v>
      </c>
      <c r="AF331" s="17">
        <v>67.91</v>
      </c>
      <c r="AG331" s="17">
        <v>68.2</v>
      </c>
      <c r="AH331" s="17">
        <v>172</v>
      </c>
      <c r="AI331" s="17">
        <v>148</v>
      </c>
      <c r="AJ331" s="17">
        <v>107</v>
      </c>
      <c r="AK331" s="17" t="s">
        <v>192</v>
      </c>
      <c r="AL331" s="17">
        <v>117.44</v>
      </c>
      <c r="AM331" s="17">
        <v>109.13</v>
      </c>
      <c r="AN331" s="17" t="s">
        <v>192</v>
      </c>
      <c r="AO331" s="17">
        <v>0.42159999999999997</v>
      </c>
      <c r="AP331" s="17">
        <v>0.36501</v>
      </c>
      <c r="AQ331" s="17">
        <v>2.1825999999999999</v>
      </c>
      <c r="AR331" s="17">
        <v>0.95834831399999998</v>
      </c>
      <c r="AS331" s="17">
        <v>2.1061999999999999</v>
      </c>
      <c r="AT331" s="17">
        <v>12.9</v>
      </c>
      <c r="AU331" s="17">
        <v>0.42425134259000002</v>
      </c>
      <c r="AV331" s="17">
        <v>0.47399330000000001</v>
      </c>
      <c r="AW331" s="17">
        <v>0.1431</v>
      </c>
      <c r="AX331" s="17">
        <v>2777.67</v>
      </c>
      <c r="AY331" s="17">
        <v>250.23</v>
      </c>
      <c r="AZ331" s="17">
        <v>169.99</v>
      </c>
      <c r="BA331" s="17" t="s">
        <v>192</v>
      </c>
      <c r="BB331" s="17">
        <v>367.94571792388001</v>
      </c>
      <c r="BC331" s="17">
        <v>373.83</v>
      </c>
      <c r="BD331" s="17">
        <v>1.4479</v>
      </c>
      <c r="BE331" s="17" t="s">
        <v>192</v>
      </c>
      <c r="BF331" s="17">
        <v>0.88249999999999995</v>
      </c>
      <c r="BG331" s="17">
        <v>36</v>
      </c>
      <c r="BH331" s="17">
        <v>140</v>
      </c>
      <c r="BI331" s="17">
        <v>113.5</v>
      </c>
      <c r="BJ331" s="17">
        <v>64</v>
      </c>
      <c r="BK331" s="17">
        <v>63</v>
      </c>
      <c r="BL331" s="17">
        <v>1171.4000000000001</v>
      </c>
      <c r="BM331" s="17">
        <v>25.3</v>
      </c>
      <c r="BN331" s="17">
        <v>1346</v>
      </c>
      <c r="BO331" s="17">
        <v>464.1</v>
      </c>
      <c r="BP331" s="17">
        <v>6712.7</v>
      </c>
      <c r="BQ331" s="17">
        <v>3525.2</v>
      </c>
      <c r="BR331" s="17">
        <v>759.7</v>
      </c>
      <c r="BS331" s="17">
        <v>408.26</v>
      </c>
      <c r="BT331" s="17">
        <v>515.97</v>
      </c>
      <c r="BU331" s="17">
        <v>5.5069999999999997</v>
      </c>
    </row>
    <row r="332" spans="1:73" x14ac:dyDescent="0.4">
      <c r="A332" s="18" t="s">
        <v>518</v>
      </c>
      <c r="B332" s="16">
        <f t="shared" si="5"/>
        <v>1987</v>
      </c>
      <c r="C332" s="20">
        <v>17.25</v>
      </c>
      <c r="D332" s="20">
        <v>17.3</v>
      </c>
      <c r="E332" s="20">
        <v>16.7</v>
      </c>
      <c r="F332" s="20">
        <v>17.75</v>
      </c>
      <c r="G332" s="20">
        <v>29.25</v>
      </c>
      <c r="H332" s="20">
        <v>27.28</v>
      </c>
      <c r="I332" s="20">
        <v>1.73</v>
      </c>
      <c r="J332" s="20">
        <v>2.59</v>
      </c>
      <c r="K332" s="20">
        <v>3.35</v>
      </c>
      <c r="L332" s="20">
        <v>35.590428931970003</v>
      </c>
      <c r="M332" s="20">
        <v>1.9585999999999999</v>
      </c>
      <c r="N332" s="20">
        <v>2.6644999999999999</v>
      </c>
      <c r="O332" s="20">
        <v>2.4268999999999998</v>
      </c>
      <c r="P332" s="20">
        <v>1.5857000000000001</v>
      </c>
      <c r="Q332" s="20">
        <v>1.348832</v>
      </c>
      <c r="R332" s="20">
        <v>2.0821860000000001</v>
      </c>
      <c r="S332" s="20">
        <v>1.325942</v>
      </c>
      <c r="T332" s="20">
        <v>403</v>
      </c>
      <c r="U332" s="20">
        <v>775</v>
      </c>
      <c r="V332" s="20">
        <v>322</v>
      </c>
      <c r="W332" s="20">
        <v>500</v>
      </c>
      <c r="X332" s="20">
        <v>330</v>
      </c>
      <c r="Y332" s="20" t="s">
        <v>192</v>
      </c>
      <c r="Z332" s="20">
        <v>198</v>
      </c>
      <c r="AA332" s="20">
        <v>307</v>
      </c>
      <c r="AB332" s="20">
        <v>183</v>
      </c>
      <c r="AC332" s="20" t="s">
        <v>192</v>
      </c>
      <c r="AD332" s="20" t="s">
        <v>192</v>
      </c>
      <c r="AE332" s="20">
        <v>46.32</v>
      </c>
      <c r="AF332" s="20">
        <v>66.14</v>
      </c>
      <c r="AG332" s="20">
        <v>67.680000000000007</v>
      </c>
      <c r="AH332" s="20">
        <v>186</v>
      </c>
      <c r="AI332" s="20">
        <v>164</v>
      </c>
      <c r="AJ332" s="20">
        <v>120</v>
      </c>
      <c r="AK332" s="20" t="s">
        <v>192</v>
      </c>
      <c r="AL332" s="20">
        <v>115.67</v>
      </c>
      <c r="AM332" s="20">
        <v>112.07</v>
      </c>
      <c r="AN332" s="20" t="s">
        <v>192</v>
      </c>
      <c r="AO332" s="20">
        <v>0.46189999999999998</v>
      </c>
      <c r="AP332" s="20">
        <v>0.36133999999999999</v>
      </c>
      <c r="AQ332" s="20">
        <v>2.2772999999999999</v>
      </c>
      <c r="AR332" s="20">
        <v>0.95195491600000004</v>
      </c>
      <c r="AS332" s="20">
        <v>2.0922000000000001</v>
      </c>
      <c r="AT332" s="20">
        <v>12.35</v>
      </c>
      <c r="AU332" s="20">
        <v>0.42992087364999998</v>
      </c>
      <c r="AV332" s="20">
        <v>0.47972527500000001</v>
      </c>
      <c r="AW332" s="20">
        <v>0.16259999999999999</v>
      </c>
      <c r="AX332" s="20">
        <v>2769.11</v>
      </c>
      <c r="AY332" s="20">
        <v>254.75</v>
      </c>
      <c r="AZ332" s="20">
        <v>167.42</v>
      </c>
      <c r="BA332" s="20" t="s">
        <v>192</v>
      </c>
      <c r="BB332" s="20">
        <v>364.93128256233001</v>
      </c>
      <c r="BC332" s="20">
        <v>376.27</v>
      </c>
      <c r="BD332" s="20">
        <v>1.4517</v>
      </c>
      <c r="BE332" s="20" t="s">
        <v>192</v>
      </c>
      <c r="BF332" s="20">
        <v>0.90059999999999996</v>
      </c>
      <c r="BG332" s="20">
        <v>36</v>
      </c>
      <c r="BH332" s="20">
        <v>161</v>
      </c>
      <c r="BI332" s="20">
        <v>126.5</v>
      </c>
      <c r="BJ332" s="20">
        <v>68</v>
      </c>
      <c r="BK332" s="20">
        <v>61.5</v>
      </c>
      <c r="BL332" s="20">
        <v>1283.44</v>
      </c>
      <c r="BM332" s="20">
        <v>25.3</v>
      </c>
      <c r="BN332" s="20">
        <v>1379.83</v>
      </c>
      <c r="BO332" s="20">
        <v>460.4</v>
      </c>
      <c r="BP332" s="20">
        <v>6688.4</v>
      </c>
      <c r="BQ332" s="20">
        <v>3717</v>
      </c>
      <c r="BR332" s="20">
        <v>740.4</v>
      </c>
      <c r="BS332" s="20">
        <v>401.12</v>
      </c>
      <c r="BT332" s="20">
        <v>517.86</v>
      </c>
      <c r="BU332" s="20">
        <v>5.4842000000000004</v>
      </c>
    </row>
    <row r="333" spans="1:73" x14ac:dyDescent="0.4">
      <c r="A333" s="16" t="s">
        <v>519</v>
      </c>
      <c r="B333" s="16">
        <f t="shared" si="5"/>
        <v>1987</v>
      </c>
      <c r="C333" s="17">
        <v>17.75</v>
      </c>
      <c r="D333" s="17">
        <v>17.899999999999999</v>
      </c>
      <c r="E333" s="17">
        <v>16.899999999999999</v>
      </c>
      <c r="F333" s="17">
        <v>18.45</v>
      </c>
      <c r="G333" s="17">
        <v>29.25</v>
      </c>
      <c r="H333" s="17">
        <v>27.28</v>
      </c>
      <c r="I333" s="17">
        <v>1.73</v>
      </c>
      <c r="J333" s="17">
        <v>2.59</v>
      </c>
      <c r="K333" s="17">
        <v>3.35</v>
      </c>
      <c r="L333" s="17">
        <v>35.590428931970003</v>
      </c>
      <c r="M333" s="17">
        <v>2.0097</v>
      </c>
      <c r="N333" s="17">
        <v>2.2877000000000001</v>
      </c>
      <c r="O333" s="17">
        <v>2.157</v>
      </c>
      <c r="P333" s="17">
        <v>1.6232</v>
      </c>
      <c r="Q333" s="17">
        <v>1.425492</v>
      </c>
      <c r="R333" s="17">
        <v>2.1117720000000002</v>
      </c>
      <c r="S333" s="17">
        <v>1.332319</v>
      </c>
      <c r="T333" s="17">
        <v>344</v>
      </c>
      <c r="U333" s="17">
        <v>711</v>
      </c>
      <c r="V333" s="17">
        <v>332</v>
      </c>
      <c r="W333" s="17">
        <v>484</v>
      </c>
      <c r="X333" s="17">
        <v>313</v>
      </c>
      <c r="Y333" s="17" t="s">
        <v>192</v>
      </c>
      <c r="Z333" s="17">
        <v>199</v>
      </c>
      <c r="AA333" s="17">
        <v>305</v>
      </c>
      <c r="AB333" s="17">
        <v>175</v>
      </c>
      <c r="AC333" s="17" t="s">
        <v>192</v>
      </c>
      <c r="AD333" s="17" t="s">
        <v>192</v>
      </c>
      <c r="AE333" s="17">
        <v>46.45</v>
      </c>
      <c r="AF333" s="17">
        <v>71.599999999999994</v>
      </c>
      <c r="AG333" s="17">
        <v>73.8</v>
      </c>
      <c r="AH333" s="17">
        <v>198.25</v>
      </c>
      <c r="AI333" s="17">
        <v>178</v>
      </c>
      <c r="AJ333" s="17">
        <v>131</v>
      </c>
      <c r="AK333" s="17" t="s">
        <v>192</v>
      </c>
      <c r="AL333" s="17">
        <v>116.53</v>
      </c>
      <c r="AM333" s="17">
        <v>115.38</v>
      </c>
      <c r="AN333" s="17" t="s">
        <v>192</v>
      </c>
      <c r="AO333" s="17">
        <v>0.44919999999999999</v>
      </c>
      <c r="AP333" s="17">
        <v>0.34965000000000002</v>
      </c>
      <c r="AQ333" s="17">
        <v>2.3271999999999999</v>
      </c>
      <c r="AR333" s="17">
        <v>0.92373578000000001</v>
      </c>
      <c r="AS333" s="17">
        <v>2.2199</v>
      </c>
      <c r="AT333" s="17">
        <v>11.9</v>
      </c>
      <c r="AU333" s="17">
        <v>0.44845314095</v>
      </c>
      <c r="AV333" s="17">
        <v>0.47972527500000001</v>
      </c>
      <c r="AW333" s="17">
        <v>0.16650000000000001</v>
      </c>
      <c r="AX333" s="17">
        <v>2775.51</v>
      </c>
      <c r="AY333" s="17">
        <v>253.91</v>
      </c>
      <c r="AZ333" s="17">
        <v>171.29</v>
      </c>
      <c r="BA333" s="17" t="s">
        <v>192</v>
      </c>
      <c r="BB333" s="17">
        <v>369.46254391270998</v>
      </c>
      <c r="BC333" s="17">
        <v>339.84</v>
      </c>
      <c r="BD333" s="17">
        <v>1.3908</v>
      </c>
      <c r="BE333" s="17" t="s">
        <v>192</v>
      </c>
      <c r="BF333" s="17">
        <v>0.8962</v>
      </c>
      <c r="BG333" s="17">
        <v>36</v>
      </c>
      <c r="BH333" s="17">
        <v>165</v>
      </c>
      <c r="BI333" s="17">
        <v>131</v>
      </c>
      <c r="BJ333" s="17">
        <v>70.5</v>
      </c>
      <c r="BK333" s="17">
        <v>61.5</v>
      </c>
      <c r="BL333" s="17">
        <v>1367.26</v>
      </c>
      <c r="BM333" s="17">
        <v>25.3</v>
      </c>
      <c r="BN333" s="17">
        <v>1465.72</v>
      </c>
      <c r="BO333" s="17">
        <v>487</v>
      </c>
      <c r="BP333" s="17">
        <v>6631.5</v>
      </c>
      <c r="BQ333" s="17">
        <v>3772.1</v>
      </c>
      <c r="BR333" s="17">
        <v>731.6</v>
      </c>
      <c r="BS333" s="17">
        <v>408.91</v>
      </c>
      <c r="BT333" s="17">
        <v>532.63</v>
      </c>
      <c r="BU333" s="17">
        <v>5.6643999999999997</v>
      </c>
    </row>
    <row r="334" spans="1:73" x14ac:dyDescent="0.4">
      <c r="A334" s="18" t="s">
        <v>520</v>
      </c>
      <c r="B334" s="16">
        <f t="shared" si="5"/>
        <v>1987</v>
      </c>
      <c r="C334" s="20">
        <v>17.899999999999999</v>
      </c>
      <c r="D334" s="20">
        <v>18.100000000000001</v>
      </c>
      <c r="E334" s="20">
        <v>16.95</v>
      </c>
      <c r="F334" s="20">
        <v>18.649999999999999</v>
      </c>
      <c r="G334" s="20">
        <v>24.75</v>
      </c>
      <c r="H334" s="20">
        <v>26.18</v>
      </c>
      <c r="I334" s="20">
        <v>1.69</v>
      </c>
      <c r="J334" s="20">
        <v>2.59</v>
      </c>
      <c r="K334" s="20">
        <v>3.35</v>
      </c>
      <c r="L334" s="20">
        <v>35.104694013020001</v>
      </c>
      <c r="M334" s="20">
        <v>2.0697000000000001</v>
      </c>
      <c r="N334" s="20">
        <v>2.3712</v>
      </c>
      <c r="O334" s="20">
        <v>2.2290000000000001</v>
      </c>
      <c r="P334" s="20">
        <v>1.7302</v>
      </c>
      <c r="Q334" s="20">
        <v>1.373472</v>
      </c>
      <c r="R334" s="20">
        <v>2.4767779999999999</v>
      </c>
      <c r="S334" s="20">
        <v>1.3403659999999999</v>
      </c>
      <c r="T334" s="20">
        <v>389</v>
      </c>
      <c r="U334" s="20">
        <v>690</v>
      </c>
      <c r="V334" s="20">
        <v>341</v>
      </c>
      <c r="W334" s="20">
        <v>507</v>
      </c>
      <c r="X334" s="20">
        <v>339</v>
      </c>
      <c r="Y334" s="20" t="s">
        <v>192</v>
      </c>
      <c r="Z334" s="20">
        <v>207</v>
      </c>
      <c r="AA334" s="20">
        <v>333</v>
      </c>
      <c r="AB334" s="20">
        <v>185</v>
      </c>
      <c r="AC334" s="20" t="s">
        <v>192</v>
      </c>
      <c r="AD334" s="20" t="s">
        <v>192</v>
      </c>
      <c r="AE334" s="20">
        <v>58.94</v>
      </c>
      <c r="AF334" s="20">
        <v>74.88</v>
      </c>
      <c r="AG334" s="20">
        <v>72.069999999999993</v>
      </c>
      <c r="AH334" s="20">
        <v>199.4</v>
      </c>
      <c r="AI334" s="20">
        <v>176</v>
      </c>
      <c r="AJ334" s="20">
        <v>133</v>
      </c>
      <c r="AK334" s="20" t="s">
        <v>192</v>
      </c>
      <c r="AL334" s="20">
        <v>113.1</v>
      </c>
      <c r="AM334" s="20">
        <v>113.17</v>
      </c>
      <c r="AN334" s="20" t="s">
        <v>192</v>
      </c>
      <c r="AO334" s="20">
        <v>0.35049999999999998</v>
      </c>
      <c r="AP334" s="20">
        <v>0.39767999999999998</v>
      </c>
      <c r="AQ334" s="20">
        <v>2.3963999999999999</v>
      </c>
      <c r="AR334" s="20">
        <v>0.90698066799999999</v>
      </c>
      <c r="AS334" s="20">
        <v>2.1709999999999998</v>
      </c>
      <c r="AT334" s="20">
        <v>11.75</v>
      </c>
      <c r="AU334" s="20">
        <v>0.45920640745000002</v>
      </c>
      <c r="AV334" s="20">
        <v>0.48192994546000001</v>
      </c>
      <c r="AW334" s="20">
        <v>0.1472</v>
      </c>
      <c r="AX334" s="20">
        <v>2797.14</v>
      </c>
      <c r="AY334" s="20">
        <v>256.98</v>
      </c>
      <c r="AZ334" s="20">
        <v>174.26</v>
      </c>
      <c r="BA334" s="20" t="s">
        <v>192</v>
      </c>
      <c r="BB334" s="20">
        <v>372.90816658795001</v>
      </c>
      <c r="BC334" s="20">
        <v>323.47000000000003</v>
      </c>
      <c r="BD334" s="20">
        <v>1.4597</v>
      </c>
      <c r="BE334" s="20" t="s">
        <v>192</v>
      </c>
      <c r="BF334" s="20">
        <v>0.92589999999999995</v>
      </c>
      <c r="BG334" s="20">
        <v>34.5</v>
      </c>
      <c r="BH334" s="20">
        <v>157.5</v>
      </c>
      <c r="BI334" s="20">
        <v>132.5</v>
      </c>
      <c r="BJ334" s="20">
        <v>77.5</v>
      </c>
      <c r="BK334" s="20">
        <v>61.5</v>
      </c>
      <c r="BL334" s="20">
        <v>1400.97</v>
      </c>
      <c r="BM334" s="20">
        <v>25.3</v>
      </c>
      <c r="BN334" s="20">
        <v>1484.24</v>
      </c>
      <c r="BO334" s="20">
        <v>555.6</v>
      </c>
      <c r="BP334" s="20">
        <v>6699.8</v>
      </c>
      <c r="BQ334" s="20">
        <v>3897.8</v>
      </c>
      <c r="BR334" s="20">
        <v>761.9</v>
      </c>
      <c r="BS334" s="20">
        <v>438.35</v>
      </c>
      <c r="BT334" s="20">
        <v>585.65</v>
      </c>
      <c r="BU334" s="20">
        <v>7.3494999999999999</v>
      </c>
    </row>
    <row r="335" spans="1:73" x14ac:dyDescent="0.4">
      <c r="A335" s="16" t="s">
        <v>521</v>
      </c>
      <c r="B335" s="16">
        <f t="shared" si="5"/>
        <v>1987</v>
      </c>
      <c r="C335" s="17">
        <v>18.399999999999999</v>
      </c>
      <c r="D335" s="17">
        <v>18.75</v>
      </c>
      <c r="E335" s="17">
        <v>17.05</v>
      </c>
      <c r="F335" s="17">
        <v>19.399999999999999</v>
      </c>
      <c r="G335" s="17">
        <v>24.75</v>
      </c>
      <c r="H335" s="17">
        <v>26.18</v>
      </c>
      <c r="I335" s="17">
        <v>1.65</v>
      </c>
      <c r="J335" s="17">
        <v>2.59</v>
      </c>
      <c r="K335" s="17">
        <v>3.35</v>
      </c>
      <c r="L335" s="17">
        <v>34.61895909407</v>
      </c>
      <c r="M335" s="17">
        <v>2.0684</v>
      </c>
      <c r="N335" s="17">
        <v>2.5859999999999999</v>
      </c>
      <c r="O335" s="17">
        <v>2.3281000000000001</v>
      </c>
      <c r="P335" s="17">
        <v>1.6697</v>
      </c>
      <c r="Q335" s="17">
        <v>1.145697</v>
      </c>
      <c r="R335" s="17">
        <v>2.5258020000000001</v>
      </c>
      <c r="S335" s="17">
        <v>1.3376619999999999</v>
      </c>
      <c r="T335" s="17">
        <v>405</v>
      </c>
      <c r="U335" s="17">
        <v>690</v>
      </c>
      <c r="V335" s="17">
        <v>355</v>
      </c>
      <c r="W335" s="17">
        <v>525</v>
      </c>
      <c r="X335" s="17">
        <v>341</v>
      </c>
      <c r="Y335" s="17" t="s">
        <v>192</v>
      </c>
      <c r="Z335" s="17">
        <v>221</v>
      </c>
      <c r="AA335" s="17">
        <v>351</v>
      </c>
      <c r="AB335" s="17">
        <v>201</v>
      </c>
      <c r="AC335" s="17" t="s">
        <v>192</v>
      </c>
      <c r="AD335" s="17" t="s">
        <v>192</v>
      </c>
      <c r="AE335" s="17">
        <v>63.91</v>
      </c>
      <c r="AF335" s="17">
        <v>81.84</v>
      </c>
      <c r="AG335" s="17">
        <v>77.69</v>
      </c>
      <c r="AH335" s="17">
        <v>197.5</v>
      </c>
      <c r="AI335" s="17">
        <v>175</v>
      </c>
      <c r="AJ335" s="17">
        <v>136</v>
      </c>
      <c r="AK335" s="17" t="s">
        <v>192</v>
      </c>
      <c r="AL335" s="17">
        <v>115.83</v>
      </c>
      <c r="AM335" s="17">
        <v>119.05</v>
      </c>
      <c r="AN335" s="17" t="s">
        <v>192</v>
      </c>
      <c r="AO335" s="17">
        <v>0.45469999999999999</v>
      </c>
      <c r="AP335" s="17">
        <v>0.50046000000000002</v>
      </c>
      <c r="AQ335" s="17">
        <v>2.403</v>
      </c>
      <c r="AR335" s="17">
        <v>0.90543743399999999</v>
      </c>
      <c r="AS335" s="17">
        <v>2.2240000000000002</v>
      </c>
      <c r="AT335" s="17">
        <v>12.08</v>
      </c>
      <c r="AU335" s="17">
        <v>0.46963008769999998</v>
      </c>
      <c r="AV335" s="17">
        <v>0.48523682499999998</v>
      </c>
      <c r="AW335" s="17">
        <v>0.1484</v>
      </c>
      <c r="AX335" s="17">
        <v>2737</v>
      </c>
      <c r="AY335" s="17">
        <v>259.64999999999998</v>
      </c>
      <c r="AZ335" s="17">
        <v>159.56</v>
      </c>
      <c r="BA335" s="17" t="s">
        <v>192</v>
      </c>
      <c r="BB335" s="17">
        <v>355.57736402126</v>
      </c>
      <c r="BC335" s="17">
        <v>329.09</v>
      </c>
      <c r="BD335" s="17">
        <v>1.6887000000000001</v>
      </c>
      <c r="BE335" s="17" t="s">
        <v>192</v>
      </c>
      <c r="BF335" s="17">
        <v>0.94669999999999999</v>
      </c>
      <c r="BG335" s="17">
        <v>34.5</v>
      </c>
      <c r="BH335" s="17">
        <v>151.5</v>
      </c>
      <c r="BI335" s="17">
        <v>132.5</v>
      </c>
      <c r="BJ335" s="17">
        <v>87.5</v>
      </c>
      <c r="BK335" s="17">
        <v>61.5</v>
      </c>
      <c r="BL335" s="17">
        <v>1411.6</v>
      </c>
      <c r="BM335" s="17">
        <v>25.3</v>
      </c>
      <c r="BN335" s="17">
        <v>1520.44</v>
      </c>
      <c r="BO335" s="17">
        <v>693.3</v>
      </c>
      <c r="BP335" s="17">
        <v>6747.4</v>
      </c>
      <c r="BQ335" s="17">
        <v>4435.7</v>
      </c>
      <c r="BR335" s="17">
        <v>838.7</v>
      </c>
      <c r="BS335" s="17">
        <v>460.23</v>
      </c>
      <c r="BT335" s="17">
        <v>606.73</v>
      </c>
      <c r="BU335" s="17">
        <v>8.4602000000000004</v>
      </c>
    </row>
    <row r="336" spans="1:73" x14ac:dyDescent="0.4">
      <c r="A336" s="18" t="s">
        <v>522</v>
      </c>
      <c r="B336" s="16">
        <f t="shared" si="5"/>
        <v>1987</v>
      </c>
      <c r="C336" s="20">
        <v>18.716666666670001</v>
      </c>
      <c r="D336" s="20">
        <v>18.850000000000001</v>
      </c>
      <c r="E336" s="20">
        <v>17.25</v>
      </c>
      <c r="F336" s="20">
        <v>20.05</v>
      </c>
      <c r="G336" s="20">
        <v>24.75</v>
      </c>
      <c r="H336" s="20">
        <v>26.18</v>
      </c>
      <c r="I336" s="20">
        <v>1.65</v>
      </c>
      <c r="J336" s="20">
        <v>2.59</v>
      </c>
      <c r="K336" s="20">
        <v>3.35</v>
      </c>
      <c r="L336" s="20">
        <v>34.61895909407</v>
      </c>
      <c r="M336" s="20">
        <v>1.9952000000000001</v>
      </c>
      <c r="N336" s="20">
        <v>2.3176000000000001</v>
      </c>
      <c r="O336" s="20">
        <v>2.1615000000000002</v>
      </c>
      <c r="P336" s="20">
        <v>1.6526000000000001</v>
      </c>
      <c r="Q336" s="20">
        <v>1.1920280000000001</v>
      </c>
      <c r="R336" s="20">
        <v>2.447041</v>
      </c>
      <c r="S336" s="20">
        <v>1.3187850000000001</v>
      </c>
      <c r="T336" s="20">
        <v>451</v>
      </c>
      <c r="U336" s="20">
        <v>670</v>
      </c>
      <c r="V336" s="20">
        <v>393</v>
      </c>
      <c r="W336" s="20">
        <v>513</v>
      </c>
      <c r="X336" s="20">
        <v>342</v>
      </c>
      <c r="Y336" s="20" t="s">
        <v>192</v>
      </c>
      <c r="Z336" s="20">
        <v>228</v>
      </c>
      <c r="AA336" s="20">
        <v>351</v>
      </c>
      <c r="AB336" s="20">
        <v>214</v>
      </c>
      <c r="AC336" s="20" t="s">
        <v>192</v>
      </c>
      <c r="AD336" s="20" t="s">
        <v>192</v>
      </c>
      <c r="AE336" s="20">
        <v>56.58</v>
      </c>
      <c r="AF336" s="20">
        <v>80.7</v>
      </c>
      <c r="AG336" s="20">
        <v>76.42</v>
      </c>
      <c r="AH336" s="20">
        <v>192.75</v>
      </c>
      <c r="AI336" s="20">
        <v>174</v>
      </c>
      <c r="AJ336" s="20">
        <v>142</v>
      </c>
      <c r="AK336" s="20" t="s">
        <v>192</v>
      </c>
      <c r="AL336" s="20">
        <v>102.15</v>
      </c>
      <c r="AM336" s="20">
        <v>108.76</v>
      </c>
      <c r="AN336" s="20" t="s">
        <v>192</v>
      </c>
      <c r="AO336" s="20">
        <v>0.38250000000000001</v>
      </c>
      <c r="AP336" s="20">
        <v>0.57093000000000005</v>
      </c>
      <c r="AQ336" s="20">
        <v>2.3170999999999999</v>
      </c>
      <c r="AR336" s="20">
        <v>0.89485525799999999</v>
      </c>
      <c r="AS336" s="20">
        <v>2.1591</v>
      </c>
      <c r="AT336" s="20">
        <v>11.75</v>
      </c>
      <c r="AU336" s="20">
        <v>0.45916133006999998</v>
      </c>
      <c r="AV336" s="20">
        <v>0.48633920227999999</v>
      </c>
      <c r="AW336" s="20">
        <v>0.14199999999999999</v>
      </c>
      <c r="AX336" s="20">
        <v>2766.86</v>
      </c>
      <c r="AY336" s="20">
        <v>255.14</v>
      </c>
      <c r="AZ336" s="20">
        <v>160.43</v>
      </c>
      <c r="BA336" s="20" t="s">
        <v>192</v>
      </c>
      <c r="BB336" s="20">
        <v>356.62299767844002</v>
      </c>
      <c r="BC336" s="20">
        <v>352.3</v>
      </c>
      <c r="BD336" s="20">
        <v>1.7483</v>
      </c>
      <c r="BE336" s="20" t="s">
        <v>192</v>
      </c>
      <c r="BF336" s="20">
        <v>0.98060000000000003</v>
      </c>
      <c r="BG336" s="20">
        <v>34.5</v>
      </c>
      <c r="BH336" s="20">
        <v>149</v>
      </c>
      <c r="BI336" s="20">
        <v>139.5</v>
      </c>
      <c r="BJ336" s="20">
        <v>87.5</v>
      </c>
      <c r="BK336" s="20">
        <v>61.5</v>
      </c>
      <c r="BL336" s="20">
        <v>1472.33</v>
      </c>
      <c r="BM336" s="20">
        <v>25.3</v>
      </c>
      <c r="BN336" s="20">
        <v>1571.87</v>
      </c>
      <c r="BO336" s="20">
        <v>629.29999999999995</v>
      </c>
      <c r="BP336" s="20">
        <v>6610.4</v>
      </c>
      <c r="BQ336" s="20">
        <v>4435.7</v>
      </c>
      <c r="BR336" s="20">
        <v>878.4</v>
      </c>
      <c r="BS336" s="20">
        <v>449.59</v>
      </c>
      <c r="BT336" s="20">
        <v>569</v>
      </c>
      <c r="BU336" s="20">
        <v>7.4164000000000003</v>
      </c>
    </row>
    <row r="337" spans="1:73" x14ac:dyDescent="0.4">
      <c r="A337" s="16" t="s">
        <v>523</v>
      </c>
      <c r="B337" s="16">
        <f t="shared" si="5"/>
        <v>1987</v>
      </c>
      <c r="C337" s="17">
        <v>19.61666666667</v>
      </c>
      <c r="D337" s="17">
        <v>19.8</v>
      </c>
      <c r="E337" s="17">
        <v>17.75</v>
      </c>
      <c r="F337" s="17">
        <v>21.3</v>
      </c>
      <c r="G337" s="17">
        <v>27</v>
      </c>
      <c r="H337" s="17">
        <v>26.18</v>
      </c>
      <c r="I337" s="17">
        <v>1.66</v>
      </c>
      <c r="J337" s="17">
        <v>2.59</v>
      </c>
      <c r="K337" s="17">
        <v>3.35</v>
      </c>
      <c r="L337" s="17">
        <v>34.740392823809998</v>
      </c>
      <c r="M337" s="17">
        <v>2.1177999999999999</v>
      </c>
      <c r="N337" s="17">
        <v>2.2023000000000001</v>
      </c>
      <c r="O337" s="17">
        <v>2.0388000000000002</v>
      </c>
      <c r="P337" s="17">
        <v>1.7172000000000001</v>
      </c>
      <c r="Q337" s="17">
        <v>1.3170170000000001</v>
      </c>
      <c r="R337" s="17">
        <v>2.5331999999999999</v>
      </c>
      <c r="S337" s="17">
        <v>1.301399</v>
      </c>
      <c r="T337" s="17">
        <v>443</v>
      </c>
      <c r="U337" s="17">
        <v>642</v>
      </c>
      <c r="V337" s="17">
        <v>403</v>
      </c>
      <c r="W337" s="17">
        <v>499</v>
      </c>
      <c r="X337" s="17">
        <v>300</v>
      </c>
      <c r="Y337" s="17" t="s">
        <v>192</v>
      </c>
      <c r="Z337" s="17">
        <v>222</v>
      </c>
      <c r="AA337" s="17">
        <v>318</v>
      </c>
      <c r="AB337" s="17">
        <v>204</v>
      </c>
      <c r="AC337" s="17" t="s">
        <v>192</v>
      </c>
      <c r="AD337" s="17" t="s">
        <v>192</v>
      </c>
      <c r="AE337" s="17">
        <v>54.92</v>
      </c>
      <c r="AF337" s="17">
        <v>76.37</v>
      </c>
      <c r="AG337" s="17">
        <v>72.2</v>
      </c>
      <c r="AH337" s="17">
        <v>190.8</v>
      </c>
      <c r="AI337" s="17">
        <v>170</v>
      </c>
      <c r="AJ337" s="17">
        <v>148</v>
      </c>
      <c r="AK337" s="17" t="s">
        <v>192</v>
      </c>
      <c r="AL337" s="17">
        <v>100.6</v>
      </c>
      <c r="AM337" s="17">
        <v>104.72</v>
      </c>
      <c r="AN337" s="17" t="s">
        <v>192</v>
      </c>
      <c r="AO337" s="17">
        <v>0.43540000000000001</v>
      </c>
      <c r="AP337" s="17">
        <v>0.51480999999999999</v>
      </c>
      <c r="AQ337" s="17">
        <v>2.3315999999999999</v>
      </c>
      <c r="AR337" s="17">
        <v>0.88118661399999998</v>
      </c>
      <c r="AS337" s="17">
        <v>2.0981000000000001</v>
      </c>
      <c r="AT337" s="17">
        <v>10.98</v>
      </c>
      <c r="AU337" s="17">
        <v>0.47451639938000001</v>
      </c>
      <c r="AV337" s="17">
        <v>0.48655962727000002</v>
      </c>
      <c r="AW337" s="17">
        <v>0.13450000000000001</v>
      </c>
      <c r="AX337" s="17">
        <v>2744.43</v>
      </c>
      <c r="AY337" s="17">
        <v>252.79</v>
      </c>
      <c r="AZ337" s="17">
        <v>166.81</v>
      </c>
      <c r="BA337" s="17" t="s">
        <v>192</v>
      </c>
      <c r="BB337" s="17">
        <v>364.21267499110002</v>
      </c>
      <c r="BC337" s="17">
        <v>384.46</v>
      </c>
      <c r="BD337" s="17">
        <v>1.8351</v>
      </c>
      <c r="BE337" s="17" t="s">
        <v>192</v>
      </c>
      <c r="BF337" s="17">
        <v>1.0206999999999999</v>
      </c>
      <c r="BG337" s="17">
        <v>34.5</v>
      </c>
      <c r="BH337" s="17">
        <v>159.5</v>
      </c>
      <c r="BI337" s="17">
        <v>146.5</v>
      </c>
      <c r="BJ337" s="17">
        <v>87.5</v>
      </c>
      <c r="BK337" s="17">
        <v>70</v>
      </c>
      <c r="BL337" s="17">
        <v>1653.09</v>
      </c>
      <c r="BM337" s="17">
        <v>25.3</v>
      </c>
      <c r="BN337" s="17">
        <v>1694.62</v>
      </c>
      <c r="BO337" s="17">
        <v>663.6</v>
      </c>
      <c r="BP337" s="17">
        <v>6404.9</v>
      </c>
      <c r="BQ337" s="17">
        <v>4753.2</v>
      </c>
      <c r="BR337" s="17">
        <v>829.8</v>
      </c>
      <c r="BS337" s="17">
        <v>450.52</v>
      </c>
      <c r="BT337" s="17">
        <v>572.35</v>
      </c>
      <c r="BU337" s="17">
        <v>7.6086999999999998</v>
      </c>
    </row>
    <row r="338" spans="1:73" x14ac:dyDescent="0.4">
      <c r="A338" s="18" t="s">
        <v>524</v>
      </c>
      <c r="B338" s="16">
        <f t="shared" si="5"/>
        <v>1987</v>
      </c>
      <c r="C338" s="20">
        <v>18.816666666669999</v>
      </c>
      <c r="D338" s="20">
        <v>18.95</v>
      </c>
      <c r="E338" s="20">
        <v>17.3</v>
      </c>
      <c r="F338" s="20">
        <v>20.2</v>
      </c>
      <c r="G338" s="20">
        <v>27</v>
      </c>
      <c r="H338" s="20">
        <v>26.18</v>
      </c>
      <c r="I338" s="20">
        <v>1.63</v>
      </c>
      <c r="J338" s="20">
        <v>2.59</v>
      </c>
      <c r="K338" s="20">
        <v>3.35</v>
      </c>
      <c r="L338" s="20">
        <v>34.376091634600002</v>
      </c>
      <c r="M338" s="20">
        <v>2.0213999999999999</v>
      </c>
      <c r="N338" s="20">
        <v>2.2530999999999999</v>
      </c>
      <c r="O338" s="20">
        <v>2.0844999999999998</v>
      </c>
      <c r="P338" s="20">
        <v>1.6950000000000001</v>
      </c>
      <c r="Q338" s="20">
        <v>1.444868</v>
      </c>
      <c r="R338" s="20">
        <v>2.3419850000000002</v>
      </c>
      <c r="S338" s="20">
        <v>1.298138</v>
      </c>
      <c r="T338" s="20">
        <v>479</v>
      </c>
      <c r="U338" s="20">
        <v>630</v>
      </c>
      <c r="V338" s="20">
        <v>413</v>
      </c>
      <c r="W338" s="20">
        <v>467</v>
      </c>
      <c r="X338" s="20">
        <v>308</v>
      </c>
      <c r="Y338" s="20" t="s">
        <v>192</v>
      </c>
      <c r="Z338" s="20">
        <v>215</v>
      </c>
      <c r="AA338" s="20">
        <v>322</v>
      </c>
      <c r="AB338" s="20">
        <v>194</v>
      </c>
      <c r="AC338" s="20" t="s">
        <v>192</v>
      </c>
      <c r="AD338" s="20" t="s">
        <v>192</v>
      </c>
      <c r="AE338" s="20">
        <v>50.59</v>
      </c>
      <c r="AF338" s="20">
        <v>71.650000000000006</v>
      </c>
      <c r="AG338" s="20">
        <v>67.19</v>
      </c>
      <c r="AH338" s="20">
        <v>204</v>
      </c>
      <c r="AI338" s="20">
        <v>186</v>
      </c>
      <c r="AJ338" s="20">
        <v>168</v>
      </c>
      <c r="AK338" s="20" t="s">
        <v>192</v>
      </c>
      <c r="AL338" s="20">
        <v>101.74</v>
      </c>
      <c r="AM338" s="20">
        <v>106.92</v>
      </c>
      <c r="AN338" s="20" t="s">
        <v>192</v>
      </c>
      <c r="AO338" s="20">
        <v>0.33839999999999998</v>
      </c>
      <c r="AP338" s="20">
        <v>0.52098</v>
      </c>
      <c r="AQ338" s="20">
        <v>2.3052000000000001</v>
      </c>
      <c r="AR338" s="20">
        <v>0.91337406600000004</v>
      </c>
      <c r="AS338" s="20">
        <v>2.0625</v>
      </c>
      <c r="AT338" s="20">
        <v>10.76</v>
      </c>
      <c r="AU338" s="20">
        <v>0.47019254568000002</v>
      </c>
      <c r="AV338" s="20">
        <v>0.48237087955000002</v>
      </c>
      <c r="AW338" s="20">
        <v>0.12379999999999999</v>
      </c>
      <c r="AX338" s="20">
        <v>2765.26</v>
      </c>
      <c r="AY338" s="20">
        <v>251.53</v>
      </c>
      <c r="AZ338" s="20">
        <v>199.64</v>
      </c>
      <c r="BA338" s="20" t="s">
        <v>192</v>
      </c>
      <c r="BB338" s="20">
        <v>401.31816168076</v>
      </c>
      <c r="BC338" s="20">
        <v>454.05</v>
      </c>
      <c r="BD338" s="20">
        <v>1.9092</v>
      </c>
      <c r="BE338" s="20" t="s">
        <v>192</v>
      </c>
      <c r="BF338" s="20">
        <v>1.0293000000000001</v>
      </c>
      <c r="BG338" s="20">
        <v>34.5</v>
      </c>
      <c r="BH338" s="20">
        <v>167</v>
      </c>
      <c r="BI338" s="20">
        <v>152.5</v>
      </c>
      <c r="BJ338" s="20">
        <v>85</v>
      </c>
      <c r="BK338" s="20">
        <v>70</v>
      </c>
      <c r="BL338" s="20">
        <v>1810.37</v>
      </c>
      <c r="BM338" s="20">
        <v>25.3</v>
      </c>
      <c r="BN338" s="20">
        <v>1756.31</v>
      </c>
      <c r="BO338" s="20">
        <v>659.3</v>
      </c>
      <c r="BP338" s="20">
        <v>6556.1</v>
      </c>
      <c r="BQ338" s="20">
        <v>5306.5</v>
      </c>
      <c r="BR338" s="20">
        <v>804.1</v>
      </c>
      <c r="BS338" s="20">
        <v>461.15</v>
      </c>
      <c r="BT338" s="20">
        <v>609.91999999999996</v>
      </c>
      <c r="BU338" s="20">
        <v>7.8423999999999996</v>
      </c>
    </row>
    <row r="339" spans="1:73" x14ac:dyDescent="0.4">
      <c r="A339" s="16" t="s">
        <v>525</v>
      </c>
      <c r="B339" s="16">
        <f t="shared" si="5"/>
        <v>1987</v>
      </c>
      <c r="C339" s="17">
        <v>18.283333333329999</v>
      </c>
      <c r="D339" s="17">
        <v>18.350000000000001</v>
      </c>
      <c r="E339" s="17">
        <v>17</v>
      </c>
      <c r="F339" s="17">
        <v>19.5</v>
      </c>
      <c r="G339" s="17">
        <v>27</v>
      </c>
      <c r="H339" s="17">
        <v>26.18</v>
      </c>
      <c r="I339" s="17">
        <v>1.56</v>
      </c>
      <c r="J339" s="17">
        <v>2.59</v>
      </c>
      <c r="K339" s="17">
        <v>3.35</v>
      </c>
      <c r="L339" s="17">
        <v>33.526055526439997</v>
      </c>
      <c r="M339" s="17">
        <v>1.9870000000000001</v>
      </c>
      <c r="N339" s="17">
        <v>2.4365000000000001</v>
      </c>
      <c r="O339" s="17">
        <v>2.1898</v>
      </c>
      <c r="P339" s="17">
        <v>1.6412</v>
      </c>
      <c r="Q339" s="17">
        <v>1.3586480000000001</v>
      </c>
      <c r="R339" s="17">
        <v>2.2694109999999998</v>
      </c>
      <c r="S339" s="17">
        <v>1.2955319999999999</v>
      </c>
      <c r="T339" s="17">
        <v>480</v>
      </c>
      <c r="U339" s="17">
        <v>645</v>
      </c>
      <c r="V339" s="17">
        <v>400</v>
      </c>
      <c r="W339" s="17">
        <v>469</v>
      </c>
      <c r="X339" s="17">
        <v>335</v>
      </c>
      <c r="Y339" s="17" t="s">
        <v>192</v>
      </c>
      <c r="Z339" s="17">
        <v>214</v>
      </c>
      <c r="AA339" s="17">
        <v>330</v>
      </c>
      <c r="AB339" s="17">
        <v>207</v>
      </c>
      <c r="AC339" s="17" t="s">
        <v>192</v>
      </c>
      <c r="AD339" s="17" t="s">
        <v>192</v>
      </c>
      <c r="AE339" s="17">
        <v>57.6</v>
      </c>
      <c r="AF339" s="17">
        <v>73.569999999999993</v>
      </c>
      <c r="AG339" s="17">
        <v>68.7</v>
      </c>
      <c r="AH339" s="17">
        <v>258</v>
      </c>
      <c r="AI339" s="17">
        <v>231</v>
      </c>
      <c r="AJ339" s="17">
        <v>195</v>
      </c>
      <c r="AK339" s="17" t="s">
        <v>192</v>
      </c>
      <c r="AL339" s="17">
        <v>110.1</v>
      </c>
      <c r="AM339" s="17">
        <v>112.07</v>
      </c>
      <c r="AN339" s="17" t="s">
        <v>192</v>
      </c>
      <c r="AO339" s="17">
        <v>0.35439999999999999</v>
      </c>
      <c r="AP339" s="17">
        <v>0.50992999999999999</v>
      </c>
      <c r="AQ339" s="17">
        <v>2.5066999999999999</v>
      </c>
      <c r="AR339" s="17">
        <v>0.91888561599999996</v>
      </c>
      <c r="AS339" s="17">
        <v>2.1034999999999999</v>
      </c>
      <c r="AT339" s="17">
        <v>10.69</v>
      </c>
      <c r="AU339" s="17">
        <v>0.48468790703999998</v>
      </c>
      <c r="AV339" s="17">
        <v>0.48237087955000002</v>
      </c>
      <c r="AW339" s="17">
        <v>0.1283</v>
      </c>
      <c r="AX339" s="17">
        <v>2743.91</v>
      </c>
      <c r="AY339" s="17">
        <v>257.75</v>
      </c>
      <c r="AZ339" s="17">
        <v>254.45</v>
      </c>
      <c r="BA339" s="17" t="s">
        <v>192</v>
      </c>
      <c r="BB339" s="17">
        <v>457.48879010796003</v>
      </c>
      <c r="BC339" s="17">
        <v>479.02</v>
      </c>
      <c r="BD339" s="17">
        <v>1.8432999999999999</v>
      </c>
      <c r="BE339" s="17" t="s">
        <v>192</v>
      </c>
      <c r="BF339" s="17">
        <v>1.056</v>
      </c>
      <c r="BG339" s="17">
        <v>33.25</v>
      </c>
      <c r="BH339" s="17">
        <v>167.5</v>
      </c>
      <c r="BI339" s="17">
        <v>149.5</v>
      </c>
      <c r="BJ339" s="17">
        <v>85</v>
      </c>
      <c r="BK339" s="17">
        <v>70</v>
      </c>
      <c r="BL339" s="17">
        <v>1746.28</v>
      </c>
      <c r="BM339" s="17">
        <v>25.3</v>
      </c>
      <c r="BN339" s="17">
        <v>1811.01</v>
      </c>
      <c r="BO339" s="17">
        <v>646.79999999999995</v>
      </c>
      <c r="BP339" s="17">
        <v>6406.3</v>
      </c>
      <c r="BQ339" s="17">
        <v>5333</v>
      </c>
      <c r="BR339" s="17">
        <v>756.7</v>
      </c>
      <c r="BS339" s="17">
        <v>460.38</v>
      </c>
      <c r="BT339" s="17">
        <v>590</v>
      </c>
      <c r="BU339" s="17">
        <v>7.6063999999999998</v>
      </c>
    </row>
    <row r="340" spans="1:73" x14ac:dyDescent="0.4">
      <c r="A340" s="18" t="s">
        <v>526</v>
      </c>
      <c r="B340" s="16">
        <f t="shared" si="5"/>
        <v>1987</v>
      </c>
      <c r="C340" s="20">
        <v>18.566666666669999</v>
      </c>
      <c r="D340" s="20">
        <v>18.8</v>
      </c>
      <c r="E340" s="20">
        <v>17.05</v>
      </c>
      <c r="F340" s="20">
        <v>19.850000000000001</v>
      </c>
      <c r="G340" s="20">
        <v>27</v>
      </c>
      <c r="H340" s="20">
        <v>26.18</v>
      </c>
      <c r="I340" s="20">
        <v>1.57</v>
      </c>
      <c r="J340" s="20">
        <v>2.59</v>
      </c>
      <c r="K340" s="20">
        <v>3.35</v>
      </c>
      <c r="L340" s="20">
        <v>33.647489256180002</v>
      </c>
      <c r="M340" s="20">
        <v>1.9107000000000001</v>
      </c>
      <c r="N340" s="20">
        <v>2.6318999999999999</v>
      </c>
      <c r="O340" s="20">
        <v>2.2822</v>
      </c>
      <c r="P340" s="20">
        <v>1.6428</v>
      </c>
      <c r="Q340" s="20">
        <v>1.386792</v>
      </c>
      <c r="R340" s="20">
        <v>2.2712310000000002</v>
      </c>
      <c r="S340" s="20">
        <v>1.2702549999999999</v>
      </c>
      <c r="T340" s="20">
        <v>482</v>
      </c>
      <c r="U340" s="20">
        <v>845</v>
      </c>
      <c r="V340" s="20">
        <v>406</v>
      </c>
      <c r="W340" s="20">
        <v>502</v>
      </c>
      <c r="X340" s="20">
        <v>353</v>
      </c>
      <c r="Y340" s="20" t="s">
        <v>192</v>
      </c>
      <c r="Z340" s="20">
        <v>217</v>
      </c>
      <c r="AA340" s="20">
        <v>348</v>
      </c>
      <c r="AB340" s="20">
        <v>214</v>
      </c>
      <c r="AC340" s="20" t="s">
        <v>192</v>
      </c>
      <c r="AD340" s="20" t="s">
        <v>192</v>
      </c>
      <c r="AE340" s="20">
        <v>60.6</v>
      </c>
      <c r="AF340" s="20">
        <v>78.849999999999994</v>
      </c>
      <c r="AG340" s="20">
        <v>74.099999999999994</v>
      </c>
      <c r="AH340" s="20">
        <v>266.75</v>
      </c>
      <c r="AI340" s="20">
        <v>232</v>
      </c>
      <c r="AJ340" s="20">
        <v>210</v>
      </c>
      <c r="AK340" s="20" t="s">
        <v>192</v>
      </c>
      <c r="AL340" s="20">
        <v>113.46</v>
      </c>
      <c r="AM340" s="20">
        <v>113.91</v>
      </c>
      <c r="AN340" s="20" t="s">
        <v>192</v>
      </c>
      <c r="AO340" s="20">
        <v>0.27010000000000001</v>
      </c>
      <c r="AP340" s="20">
        <v>0.47294000000000003</v>
      </c>
      <c r="AQ340" s="20">
        <v>2.5133000000000001</v>
      </c>
      <c r="AR340" s="20">
        <v>0.90609881999999997</v>
      </c>
      <c r="AS340" s="20">
        <v>2.0868000000000002</v>
      </c>
      <c r="AT340" s="20">
        <v>10.56</v>
      </c>
      <c r="AU340" s="20">
        <v>0.48956589287000002</v>
      </c>
      <c r="AV340" s="20">
        <v>0.47818204772</v>
      </c>
      <c r="AW340" s="20">
        <v>0.14660000000000001</v>
      </c>
      <c r="AX340" s="20">
        <v>2726.68</v>
      </c>
      <c r="AY340" s="20">
        <v>259.14</v>
      </c>
      <c r="AZ340" s="20">
        <v>259.75</v>
      </c>
      <c r="BA340" s="20" t="s">
        <v>192</v>
      </c>
      <c r="BB340" s="20">
        <v>462.61012257213002</v>
      </c>
      <c r="BC340" s="20">
        <v>472.87</v>
      </c>
      <c r="BD340" s="20">
        <v>1.6797</v>
      </c>
      <c r="BE340" s="20" t="s">
        <v>192</v>
      </c>
      <c r="BF340" s="20">
        <v>1.0474000000000001</v>
      </c>
      <c r="BG340" s="20">
        <v>32</v>
      </c>
      <c r="BH340" s="20">
        <v>163</v>
      </c>
      <c r="BI340" s="20">
        <v>145.5</v>
      </c>
      <c r="BJ340" s="20">
        <v>92.5</v>
      </c>
      <c r="BK340" s="20">
        <v>73</v>
      </c>
      <c r="BL340" s="20">
        <v>1962.66</v>
      </c>
      <c r="BM340" s="20">
        <v>25.3</v>
      </c>
      <c r="BN340" s="20">
        <v>1967.2</v>
      </c>
      <c r="BO340" s="20">
        <v>601.4</v>
      </c>
      <c r="BP340" s="20">
        <v>6763.8</v>
      </c>
      <c r="BQ340" s="20">
        <v>5692.3</v>
      </c>
      <c r="BR340" s="20">
        <v>769.9</v>
      </c>
      <c r="BS340" s="20">
        <v>465.35</v>
      </c>
      <c r="BT340" s="20">
        <v>568.04999999999995</v>
      </c>
      <c r="BU340" s="20">
        <v>7.6074000000000002</v>
      </c>
    </row>
    <row r="341" spans="1:73" x14ac:dyDescent="0.4">
      <c r="A341" s="16" t="s">
        <v>527</v>
      </c>
      <c r="B341" s="16">
        <f t="shared" si="5"/>
        <v>1987</v>
      </c>
      <c r="C341" s="17">
        <v>17.75</v>
      </c>
      <c r="D341" s="17">
        <v>17.8</v>
      </c>
      <c r="E341" s="17">
        <v>16.600000000000001</v>
      </c>
      <c r="F341" s="17">
        <v>18.850000000000001</v>
      </c>
      <c r="G341" s="17">
        <v>29</v>
      </c>
      <c r="H341" s="17">
        <v>26.34</v>
      </c>
      <c r="I341" s="17">
        <v>1.64</v>
      </c>
      <c r="J341" s="17">
        <v>2.59</v>
      </c>
      <c r="K341" s="17">
        <v>3.35</v>
      </c>
      <c r="L341" s="17">
        <v>34.497525364339999</v>
      </c>
      <c r="M341" s="17">
        <v>1.9297</v>
      </c>
      <c r="N341" s="17">
        <v>2.7884000000000002</v>
      </c>
      <c r="O341" s="17">
        <v>2.3111000000000002</v>
      </c>
      <c r="P341" s="17">
        <v>1.6161000000000001</v>
      </c>
      <c r="Q341" s="17">
        <v>1.3402400000000001</v>
      </c>
      <c r="R341" s="17">
        <v>2.2389899999999998</v>
      </c>
      <c r="S341" s="17">
        <v>1.269088</v>
      </c>
      <c r="T341" s="17">
        <v>477</v>
      </c>
      <c r="U341" s="17">
        <v>925</v>
      </c>
      <c r="V341" s="17">
        <v>445</v>
      </c>
      <c r="W341" s="17">
        <v>481</v>
      </c>
      <c r="X341" s="17">
        <v>368</v>
      </c>
      <c r="Y341" s="17" t="s">
        <v>192</v>
      </c>
      <c r="Z341" s="17">
        <v>228</v>
      </c>
      <c r="AA341" s="17">
        <v>338</v>
      </c>
      <c r="AB341" s="17">
        <v>239</v>
      </c>
      <c r="AC341" s="17" t="s">
        <v>192</v>
      </c>
      <c r="AD341" s="17" t="s">
        <v>192</v>
      </c>
      <c r="AE341" s="17">
        <v>59.42</v>
      </c>
      <c r="AF341" s="17">
        <v>81.69</v>
      </c>
      <c r="AG341" s="17">
        <v>78.12</v>
      </c>
      <c r="AH341" s="17">
        <v>254.25</v>
      </c>
      <c r="AI341" s="17">
        <v>231</v>
      </c>
      <c r="AJ341" s="17">
        <v>189</v>
      </c>
      <c r="AK341" s="17" t="s">
        <v>192</v>
      </c>
      <c r="AL341" s="17">
        <v>113.72</v>
      </c>
      <c r="AM341" s="17">
        <v>115.01</v>
      </c>
      <c r="AN341" s="17" t="s">
        <v>192</v>
      </c>
      <c r="AO341" s="17">
        <v>0.41010000000000002</v>
      </c>
      <c r="AP341" s="17">
        <v>0.46450999999999998</v>
      </c>
      <c r="AQ341" s="17">
        <v>2.5583</v>
      </c>
      <c r="AR341" s="17">
        <v>0.87567506399999995</v>
      </c>
      <c r="AS341" s="17">
        <v>2.2307000000000001</v>
      </c>
      <c r="AT341" s="17">
        <v>10.58</v>
      </c>
      <c r="AU341" s="17">
        <v>0.52322540371000004</v>
      </c>
      <c r="AV341" s="17">
        <v>0.47950484999999998</v>
      </c>
      <c r="AW341" s="17">
        <v>0.16159999999999999</v>
      </c>
      <c r="AX341" s="17">
        <v>2711.86</v>
      </c>
      <c r="AY341" s="17">
        <v>273.37</v>
      </c>
      <c r="AZ341" s="17">
        <v>275.67</v>
      </c>
      <c r="BA341" s="17" t="s">
        <v>192</v>
      </c>
      <c r="BB341" s="17">
        <v>477.71124514357001</v>
      </c>
      <c r="BC341" s="17">
        <v>470.24</v>
      </c>
      <c r="BD341" s="17">
        <v>1.6717</v>
      </c>
      <c r="BE341" s="17" t="s">
        <v>192</v>
      </c>
      <c r="BF341" s="17">
        <v>1.0429999999999999</v>
      </c>
      <c r="BG341" s="17">
        <v>32</v>
      </c>
      <c r="BH341" s="17">
        <v>165</v>
      </c>
      <c r="BI341" s="17">
        <v>144</v>
      </c>
      <c r="BJ341" s="17">
        <v>92.5</v>
      </c>
      <c r="BK341" s="17">
        <v>73</v>
      </c>
      <c r="BL341" s="17">
        <v>1681</v>
      </c>
      <c r="BM341" s="17">
        <v>25.3</v>
      </c>
      <c r="BN341" s="17">
        <v>2523.9</v>
      </c>
      <c r="BO341" s="17">
        <v>642.20000000000005</v>
      </c>
      <c r="BP341" s="17">
        <v>6927.3</v>
      </c>
      <c r="BQ341" s="17">
        <v>5937</v>
      </c>
      <c r="BR341" s="17">
        <v>848</v>
      </c>
      <c r="BS341" s="17">
        <v>467.57</v>
      </c>
      <c r="BT341" s="17">
        <v>500.3</v>
      </c>
      <c r="BU341" s="17">
        <v>6.7619999999999996</v>
      </c>
    </row>
    <row r="342" spans="1:73" x14ac:dyDescent="0.4">
      <c r="A342" s="18" t="s">
        <v>528</v>
      </c>
      <c r="B342" s="16">
        <f t="shared" si="5"/>
        <v>1987</v>
      </c>
      <c r="C342" s="20">
        <v>16.63333333333</v>
      </c>
      <c r="D342" s="20">
        <v>17.100000000000001</v>
      </c>
      <c r="E342" s="20">
        <v>15.5</v>
      </c>
      <c r="F342" s="20">
        <v>17.3</v>
      </c>
      <c r="G342" s="20">
        <v>31</v>
      </c>
      <c r="H342" s="20">
        <v>26.5</v>
      </c>
      <c r="I342" s="20">
        <v>1.7</v>
      </c>
      <c r="J342" s="20">
        <v>2.59</v>
      </c>
      <c r="K342" s="20">
        <v>3.35</v>
      </c>
      <c r="L342" s="20">
        <v>35.226127742759999</v>
      </c>
      <c r="M342" s="20">
        <v>1.8973</v>
      </c>
      <c r="N342" s="20">
        <v>2.7972000000000001</v>
      </c>
      <c r="O342" s="20">
        <v>2.2715999999999998</v>
      </c>
      <c r="P342" s="20">
        <v>1.5687</v>
      </c>
      <c r="Q342" s="20">
        <v>1.3528610000000001</v>
      </c>
      <c r="R342" s="20">
        <v>2.0649989999999998</v>
      </c>
      <c r="S342" s="20">
        <v>1.2881590000000001</v>
      </c>
      <c r="T342" s="20">
        <v>529</v>
      </c>
      <c r="U342" s="20">
        <v>1043</v>
      </c>
      <c r="V342" s="20">
        <v>474</v>
      </c>
      <c r="W342" s="20">
        <v>530</v>
      </c>
      <c r="X342" s="20">
        <v>432</v>
      </c>
      <c r="Y342" s="20" t="s">
        <v>192</v>
      </c>
      <c r="Z342" s="20">
        <v>240</v>
      </c>
      <c r="AA342" s="20">
        <v>393</v>
      </c>
      <c r="AB342" s="20">
        <v>241</v>
      </c>
      <c r="AC342" s="20" t="s">
        <v>192</v>
      </c>
      <c r="AD342" s="20" t="s">
        <v>192</v>
      </c>
      <c r="AE342" s="20">
        <v>58.24</v>
      </c>
      <c r="AF342" s="20">
        <v>83.16</v>
      </c>
      <c r="AG342" s="20">
        <v>76.989999999999995</v>
      </c>
      <c r="AH342" s="20">
        <v>255.6</v>
      </c>
      <c r="AI342" s="20">
        <v>227</v>
      </c>
      <c r="AJ342" s="20">
        <v>168</v>
      </c>
      <c r="AK342" s="20" t="s">
        <v>192</v>
      </c>
      <c r="AL342" s="20">
        <v>124.88</v>
      </c>
      <c r="AM342" s="20">
        <v>124.56</v>
      </c>
      <c r="AN342" s="20" t="s">
        <v>192</v>
      </c>
      <c r="AO342" s="20">
        <v>0.38800000000000001</v>
      </c>
      <c r="AP342" s="20">
        <v>0.44357000000000002</v>
      </c>
      <c r="AQ342" s="20">
        <v>2.5125999999999999</v>
      </c>
      <c r="AR342" s="20">
        <v>0.86354965400000006</v>
      </c>
      <c r="AS342" s="20">
        <v>2.3955000000000002</v>
      </c>
      <c r="AT342" s="20">
        <v>10.98</v>
      </c>
      <c r="AU342" s="20">
        <v>0.53871406519999998</v>
      </c>
      <c r="AV342" s="20">
        <v>0.47972527500000001</v>
      </c>
      <c r="AW342" s="20">
        <v>0.18290000000000001</v>
      </c>
      <c r="AX342" s="20">
        <v>2631.12</v>
      </c>
      <c r="AY342" s="20">
        <v>281.75</v>
      </c>
      <c r="AZ342" s="20">
        <v>262</v>
      </c>
      <c r="BA342" s="20" t="s">
        <v>192</v>
      </c>
      <c r="BB342" s="20">
        <v>464.76972287934001</v>
      </c>
      <c r="BC342" s="20">
        <v>437.44</v>
      </c>
      <c r="BD342" s="20">
        <v>1.6551</v>
      </c>
      <c r="BE342" s="20" t="s">
        <v>192</v>
      </c>
      <c r="BF342" s="20">
        <v>1.0869</v>
      </c>
      <c r="BG342" s="20">
        <v>32</v>
      </c>
      <c r="BH342" s="20">
        <v>174</v>
      </c>
      <c r="BI342" s="20">
        <v>142.5</v>
      </c>
      <c r="BJ342" s="20">
        <v>92.5</v>
      </c>
      <c r="BK342" s="20">
        <v>81</v>
      </c>
      <c r="BL342" s="20">
        <v>1823.93</v>
      </c>
      <c r="BM342" s="20">
        <v>25.3</v>
      </c>
      <c r="BN342" s="20">
        <v>2868.9</v>
      </c>
      <c r="BO342" s="20">
        <v>659.1</v>
      </c>
      <c r="BP342" s="20">
        <v>6829.4</v>
      </c>
      <c r="BQ342" s="20">
        <v>7661.1</v>
      </c>
      <c r="BR342" s="20">
        <v>866.3</v>
      </c>
      <c r="BS342" s="20">
        <v>486.24</v>
      </c>
      <c r="BT342" s="20">
        <v>500.22</v>
      </c>
      <c r="BU342" s="20">
        <v>6.8125</v>
      </c>
    </row>
    <row r="343" spans="1:73" x14ac:dyDescent="0.4">
      <c r="A343" s="16" t="s">
        <v>529</v>
      </c>
      <c r="B343" s="16">
        <f t="shared" si="5"/>
        <v>1988</v>
      </c>
      <c r="C343" s="17">
        <v>16.466666666670001</v>
      </c>
      <c r="D343" s="17">
        <v>16.850000000000001</v>
      </c>
      <c r="E343" s="17">
        <v>15.4</v>
      </c>
      <c r="F343" s="17">
        <v>17.149999999999999</v>
      </c>
      <c r="G343" s="17">
        <v>31</v>
      </c>
      <c r="H343" s="17">
        <v>26.5</v>
      </c>
      <c r="I343" s="17">
        <v>1.96</v>
      </c>
      <c r="J343" s="17">
        <v>2.36</v>
      </c>
      <c r="K343" s="17">
        <v>3.34</v>
      </c>
      <c r="L343" s="17">
        <v>37.283216125400003</v>
      </c>
      <c r="M343" s="17">
        <v>1.9734</v>
      </c>
      <c r="N343" s="17">
        <v>2.8222999999999998</v>
      </c>
      <c r="O343" s="17">
        <v>2.2511000000000001</v>
      </c>
      <c r="P343" s="17">
        <v>1.5863</v>
      </c>
      <c r="Q343" s="17">
        <v>1.4873730000000001</v>
      </c>
      <c r="R343" s="17">
        <v>1.8458950000000001</v>
      </c>
      <c r="S343" s="17">
        <v>1.425529</v>
      </c>
      <c r="T343" s="17">
        <v>566</v>
      </c>
      <c r="U343" s="17">
        <v>1006</v>
      </c>
      <c r="V343" s="17">
        <v>473</v>
      </c>
      <c r="W343" s="17">
        <v>540</v>
      </c>
      <c r="X343" s="17">
        <v>486</v>
      </c>
      <c r="Y343" s="17" t="s">
        <v>192</v>
      </c>
      <c r="Z343" s="17">
        <v>254</v>
      </c>
      <c r="AA343" s="17">
        <v>433</v>
      </c>
      <c r="AB343" s="17">
        <v>225</v>
      </c>
      <c r="AC343" s="17" t="s">
        <v>192</v>
      </c>
      <c r="AD343" s="17" t="s">
        <v>192</v>
      </c>
      <c r="AE343" s="17">
        <v>56.9</v>
      </c>
      <c r="AF343" s="17">
        <v>85.92</v>
      </c>
      <c r="AG343" s="17">
        <v>80.47</v>
      </c>
      <c r="AH343" s="17">
        <v>291.5</v>
      </c>
      <c r="AI343" s="17">
        <v>265</v>
      </c>
      <c r="AJ343" s="17">
        <v>207</v>
      </c>
      <c r="AK343" s="17" t="s">
        <v>192</v>
      </c>
      <c r="AL343" s="17">
        <v>126.17</v>
      </c>
      <c r="AM343" s="17">
        <v>128.6</v>
      </c>
      <c r="AN343" s="17" t="s">
        <v>192</v>
      </c>
      <c r="AO343" s="17">
        <v>0.4481</v>
      </c>
      <c r="AP343" s="17">
        <v>0.39269999999999999</v>
      </c>
      <c r="AQ343" s="17">
        <v>2.4912000000000001</v>
      </c>
      <c r="AR343" s="17">
        <v>0.86531334999999998</v>
      </c>
      <c r="AS343" s="17">
        <v>2.4710000000000001</v>
      </c>
      <c r="AT343" s="17">
        <v>11.42</v>
      </c>
      <c r="AU343" s="17">
        <v>0.53147225046000002</v>
      </c>
      <c r="AV343" s="17">
        <v>0.48126858636999997</v>
      </c>
      <c r="AW343" s="17">
        <v>0.21310000000000001</v>
      </c>
      <c r="AX343" s="17">
        <v>2608.79</v>
      </c>
      <c r="AY343" s="17">
        <v>279.81</v>
      </c>
      <c r="AZ343" s="17">
        <v>238.71</v>
      </c>
      <c r="BA343" s="17" t="s">
        <v>192</v>
      </c>
      <c r="BB343" s="17">
        <v>441.98269129788002</v>
      </c>
      <c r="BC343" s="17">
        <v>414.51</v>
      </c>
      <c r="BD343" s="17">
        <v>1.5914999999999999</v>
      </c>
      <c r="BE343" s="17" t="s">
        <v>192</v>
      </c>
      <c r="BF343" s="17">
        <v>1.1012</v>
      </c>
      <c r="BG343" s="17">
        <v>32</v>
      </c>
      <c r="BH343" s="17">
        <v>189</v>
      </c>
      <c r="BI343" s="17">
        <v>154.5</v>
      </c>
      <c r="BJ343" s="17">
        <v>92.5</v>
      </c>
      <c r="BK343" s="17">
        <v>82</v>
      </c>
      <c r="BL343" s="17">
        <v>2002.46</v>
      </c>
      <c r="BM343" s="17">
        <v>24.3</v>
      </c>
      <c r="BN343" s="17">
        <v>2663.2</v>
      </c>
      <c r="BO343" s="17">
        <v>666.8</v>
      </c>
      <c r="BP343" s="17">
        <v>6808.1</v>
      </c>
      <c r="BQ343" s="17">
        <v>8073.3</v>
      </c>
      <c r="BR343" s="17">
        <v>878.5</v>
      </c>
      <c r="BS343" s="17">
        <v>476.58</v>
      </c>
      <c r="BT343" s="17">
        <v>494.07</v>
      </c>
      <c r="BU343" s="17">
        <v>6.7446000000000002</v>
      </c>
    </row>
    <row r="344" spans="1:73" x14ac:dyDescent="0.4">
      <c r="A344" s="18" t="s">
        <v>530</v>
      </c>
      <c r="B344" s="16">
        <f t="shared" si="5"/>
        <v>1988</v>
      </c>
      <c r="C344" s="20">
        <v>15.85</v>
      </c>
      <c r="D344" s="20">
        <v>15.75</v>
      </c>
      <c r="E344" s="20">
        <v>15.05</v>
      </c>
      <c r="F344" s="20">
        <v>16.75</v>
      </c>
      <c r="G344" s="20">
        <v>31</v>
      </c>
      <c r="H344" s="20">
        <v>26</v>
      </c>
      <c r="I344" s="20">
        <v>1.84</v>
      </c>
      <c r="J344" s="20">
        <v>2.36</v>
      </c>
      <c r="K344" s="20">
        <v>3.34</v>
      </c>
      <c r="L344" s="20">
        <v>35.826011368560003</v>
      </c>
      <c r="M344" s="20">
        <v>1.7991999999999999</v>
      </c>
      <c r="N344" s="20">
        <v>3.0543999999999998</v>
      </c>
      <c r="O344" s="20">
        <v>2.2702</v>
      </c>
      <c r="P344" s="20">
        <v>1.5969</v>
      </c>
      <c r="Q344" s="20">
        <v>1.574425</v>
      </c>
      <c r="R344" s="20">
        <v>1.816721</v>
      </c>
      <c r="S344" s="20">
        <v>1.3995029999999999</v>
      </c>
      <c r="T344" s="20">
        <v>530</v>
      </c>
      <c r="U344" s="20">
        <v>1044</v>
      </c>
      <c r="V344" s="20">
        <v>473</v>
      </c>
      <c r="W344" s="20">
        <v>503</v>
      </c>
      <c r="X344" s="20">
        <v>403</v>
      </c>
      <c r="Y344" s="20" t="s">
        <v>192</v>
      </c>
      <c r="Z344" s="20">
        <v>254</v>
      </c>
      <c r="AA344" s="20">
        <v>406</v>
      </c>
      <c r="AB344" s="20">
        <v>216</v>
      </c>
      <c r="AC344" s="20" t="s">
        <v>192</v>
      </c>
      <c r="AD344" s="20" t="s">
        <v>192</v>
      </c>
      <c r="AE344" s="20">
        <v>56.9</v>
      </c>
      <c r="AF344" s="20">
        <v>87.99</v>
      </c>
      <c r="AG344" s="20">
        <v>84.08</v>
      </c>
      <c r="AH344" s="20">
        <v>306.25</v>
      </c>
      <c r="AI344" s="20">
        <v>278</v>
      </c>
      <c r="AJ344" s="20">
        <v>214</v>
      </c>
      <c r="AK344" s="20" t="s">
        <v>192</v>
      </c>
      <c r="AL344" s="20">
        <v>125.25</v>
      </c>
      <c r="AM344" s="20">
        <v>131.54</v>
      </c>
      <c r="AN344" s="20" t="s">
        <v>192</v>
      </c>
      <c r="AO344" s="20">
        <v>0.48559999999999998</v>
      </c>
      <c r="AP344" s="20">
        <v>0.38527</v>
      </c>
      <c r="AQ344" s="20">
        <v>2.6139999999999999</v>
      </c>
      <c r="AR344" s="20">
        <v>0.87810014599999997</v>
      </c>
      <c r="AS344" s="20">
        <v>2.4504000000000001</v>
      </c>
      <c r="AT344" s="20">
        <v>11.86</v>
      </c>
      <c r="AU344" s="20">
        <v>0.51768425066000001</v>
      </c>
      <c r="AV344" s="20">
        <v>0.48722098636</v>
      </c>
      <c r="AW344" s="20">
        <v>0.18579999999999999</v>
      </c>
      <c r="AX344" s="20">
        <v>2536.19</v>
      </c>
      <c r="AY344" s="20">
        <v>271.92</v>
      </c>
      <c r="AZ344" s="20">
        <v>196.79</v>
      </c>
      <c r="BA344" s="20" t="s">
        <v>192</v>
      </c>
      <c r="BB344" s="20">
        <v>398.21422062198002</v>
      </c>
      <c r="BC344" s="20">
        <v>353.82</v>
      </c>
      <c r="BD344" s="20">
        <v>1.4878</v>
      </c>
      <c r="BE344" s="20" t="s">
        <v>192</v>
      </c>
      <c r="BF344" s="20">
        <v>1.0889</v>
      </c>
      <c r="BG344" s="20">
        <v>32</v>
      </c>
      <c r="BH344" s="20">
        <v>194.5</v>
      </c>
      <c r="BI344" s="20">
        <v>153.5</v>
      </c>
      <c r="BJ344" s="20">
        <v>97.5</v>
      </c>
      <c r="BK344" s="20">
        <v>83</v>
      </c>
      <c r="BL344" s="20">
        <v>2138.02</v>
      </c>
      <c r="BM344" s="20">
        <v>24.3</v>
      </c>
      <c r="BN344" s="20">
        <v>2330.1999999999998</v>
      </c>
      <c r="BO344" s="20">
        <v>655.7</v>
      </c>
      <c r="BP344" s="20">
        <v>6690.1</v>
      </c>
      <c r="BQ344" s="20">
        <v>8666.9</v>
      </c>
      <c r="BR344" s="20">
        <v>876.4</v>
      </c>
      <c r="BS344" s="20">
        <v>442.07</v>
      </c>
      <c r="BT344" s="20">
        <v>458.51</v>
      </c>
      <c r="BU344" s="20">
        <v>6.3414000000000001</v>
      </c>
    </row>
    <row r="345" spans="1:73" x14ac:dyDescent="0.4">
      <c r="A345" s="16" t="s">
        <v>531</v>
      </c>
      <c r="B345" s="16">
        <f t="shared" si="5"/>
        <v>1988</v>
      </c>
      <c r="C345" s="17">
        <v>14.783333333330001</v>
      </c>
      <c r="D345" s="17">
        <v>14.75</v>
      </c>
      <c r="E345" s="17">
        <v>13.4</v>
      </c>
      <c r="F345" s="17">
        <v>16.2</v>
      </c>
      <c r="G345" s="17">
        <v>33</v>
      </c>
      <c r="H345" s="17">
        <v>26.5</v>
      </c>
      <c r="I345" s="17">
        <v>1.7</v>
      </c>
      <c r="J345" s="17">
        <v>2.36</v>
      </c>
      <c r="K345" s="17">
        <v>3.34</v>
      </c>
      <c r="L345" s="17">
        <v>34.125939152240001</v>
      </c>
      <c r="M345" s="17">
        <v>1.6852</v>
      </c>
      <c r="N345" s="17">
        <v>3.0104000000000002</v>
      </c>
      <c r="O345" s="17">
        <v>2.1817000000000002</v>
      </c>
      <c r="P345" s="17">
        <v>1.5548999999999999</v>
      </c>
      <c r="Q345" s="17">
        <v>1.504356</v>
      </c>
      <c r="R345" s="17">
        <v>1.749231</v>
      </c>
      <c r="S345" s="17">
        <v>1.4111309999999999</v>
      </c>
      <c r="T345" s="17">
        <v>516</v>
      </c>
      <c r="U345" s="17">
        <v>1058</v>
      </c>
      <c r="V345" s="17">
        <v>487</v>
      </c>
      <c r="W345" s="17">
        <v>501</v>
      </c>
      <c r="X345" s="17">
        <v>381</v>
      </c>
      <c r="Y345" s="17" t="s">
        <v>192</v>
      </c>
      <c r="Z345" s="17">
        <v>257</v>
      </c>
      <c r="AA345" s="17">
        <v>396</v>
      </c>
      <c r="AB345" s="17">
        <v>227</v>
      </c>
      <c r="AC345" s="17" t="s">
        <v>192</v>
      </c>
      <c r="AD345" s="17" t="s">
        <v>192</v>
      </c>
      <c r="AE345" s="17">
        <v>62.25</v>
      </c>
      <c r="AF345" s="17">
        <v>90.23</v>
      </c>
      <c r="AG345" s="17">
        <v>84.75</v>
      </c>
      <c r="AH345" s="17">
        <v>294</v>
      </c>
      <c r="AI345" s="17">
        <v>270</v>
      </c>
      <c r="AJ345" s="17">
        <v>213</v>
      </c>
      <c r="AK345" s="17" t="s">
        <v>192</v>
      </c>
      <c r="AL345" s="17">
        <v>118.2</v>
      </c>
      <c r="AM345" s="17">
        <v>124.93</v>
      </c>
      <c r="AN345" s="17" t="s">
        <v>192</v>
      </c>
      <c r="AO345" s="17">
        <v>0.52580000000000005</v>
      </c>
      <c r="AP345" s="17">
        <v>0.41403000000000001</v>
      </c>
      <c r="AQ345" s="17">
        <v>2.5903999999999998</v>
      </c>
      <c r="AR345" s="17">
        <v>0.88449354400000002</v>
      </c>
      <c r="AS345" s="17">
        <v>2.5367000000000002</v>
      </c>
      <c r="AT345" s="17">
        <v>12.83</v>
      </c>
      <c r="AU345" s="17">
        <v>0.53953050391000001</v>
      </c>
      <c r="AV345" s="17">
        <v>0.48854378863999998</v>
      </c>
      <c r="AW345" s="17">
        <v>0.18779999999999999</v>
      </c>
      <c r="AX345" s="17">
        <v>2453.13</v>
      </c>
      <c r="AY345" s="17">
        <v>273.95999999999998</v>
      </c>
      <c r="AZ345" s="17">
        <v>199.48</v>
      </c>
      <c r="BA345" s="17" t="s">
        <v>192</v>
      </c>
      <c r="BB345" s="17">
        <v>401.14444757955999</v>
      </c>
      <c r="BC345" s="17">
        <v>373.19</v>
      </c>
      <c r="BD345" s="17">
        <v>1.4624999999999999</v>
      </c>
      <c r="BE345" s="17" t="s">
        <v>192</v>
      </c>
      <c r="BF345" s="17">
        <v>1.1166</v>
      </c>
      <c r="BG345" s="17">
        <v>32</v>
      </c>
      <c r="BH345" s="17">
        <v>189</v>
      </c>
      <c r="BI345" s="17">
        <v>154</v>
      </c>
      <c r="BJ345" s="17">
        <v>105</v>
      </c>
      <c r="BK345" s="17">
        <v>83</v>
      </c>
      <c r="BL345" s="17">
        <v>2526.41</v>
      </c>
      <c r="BM345" s="17">
        <v>24.3</v>
      </c>
      <c r="BN345" s="17">
        <v>2359.3000000000002</v>
      </c>
      <c r="BO345" s="17">
        <v>648.70000000000005</v>
      </c>
      <c r="BP345" s="17">
        <v>6772.9</v>
      </c>
      <c r="BQ345" s="17">
        <v>15496.8</v>
      </c>
      <c r="BR345" s="17">
        <v>981.9</v>
      </c>
      <c r="BS345" s="17">
        <v>443.61</v>
      </c>
      <c r="BT345" s="17">
        <v>496.38</v>
      </c>
      <c r="BU345" s="17">
        <v>6.4104999999999999</v>
      </c>
    </row>
    <row r="346" spans="1:73" x14ac:dyDescent="0.4">
      <c r="A346" s="18" t="s">
        <v>532</v>
      </c>
      <c r="B346" s="16">
        <f t="shared" si="5"/>
        <v>1988</v>
      </c>
      <c r="C346" s="20">
        <v>16.466666666670001</v>
      </c>
      <c r="D346" s="20">
        <v>16.600000000000001</v>
      </c>
      <c r="E346" s="20">
        <v>14.95</v>
      </c>
      <c r="F346" s="20">
        <v>17.850000000000001</v>
      </c>
      <c r="G346" s="20">
        <v>33</v>
      </c>
      <c r="H346" s="20">
        <v>27</v>
      </c>
      <c r="I346" s="20">
        <v>1.59</v>
      </c>
      <c r="J346" s="20">
        <v>2.36</v>
      </c>
      <c r="K346" s="20">
        <v>3.34</v>
      </c>
      <c r="L346" s="20">
        <v>32.790168125139999</v>
      </c>
      <c r="M346" s="20">
        <v>1.6491</v>
      </c>
      <c r="N346" s="20">
        <v>3.0074999999999998</v>
      </c>
      <c r="O346" s="20">
        <v>2.1204000000000001</v>
      </c>
      <c r="P346" s="20">
        <v>1.5568</v>
      </c>
      <c r="Q346" s="20">
        <v>1.479805</v>
      </c>
      <c r="R346" s="20">
        <v>1.7798989999999999</v>
      </c>
      <c r="S346" s="20">
        <v>1.410569</v>
      </c>
      <c r="T346" s="20">
        <v>509</v>
      </c>
      <c r="U346" s="20">
        <v>1070</v>
      </c>
      <c r="V346" s="20">
        <v>520</v>
      </c>
      <c r="W346" s="20">
        <v>515</v>
      </c>
      <c r="X346" s="20">
        <v>403</v>
      </c>
      <c r="Y346" s="20" t="s">
        <v>192</v>
      </c>
      <c r="Z346" s="20">
        <v>270</v>
      </c>
      <c r="AA346" s="20">
        <v>409</v>
      </c>
      <c r="AB346" s="20">
        <v>237</v>
      </c>
      <c r="AC346" s="20" t="s">
        <v>192</v>
      </c>
      <c r="AD346" s="20" t="s">
        <v>192</v>
      </c>
      <c r="AE346" s="20">
        <v>67.92</v>
      </c>
      <c r="AF346" s="20">
        <v>89.52</v>
      </c>
      <c r="AG346" s="20">
        <v>81.739999999999995</v>
      </c>
      <c r="AH346" s="20">
        <v>288</v>
      </c>
      <c r="AI346" s="20">
        <v>267</v>
      </c>
      <c r="AJ346" s="20">
        <v>220</v>
      </c>
      <c r="AK346" s="20" t="s">
        <v>192</v>
      </c>
      <c r="AL346" s="20">
        <v>122.91</v>
      </c>
      <c r="AM346" s="20">
        <v>126.77</v>
      </c>
      <c r="AN346" s="20" t="s">
        <v>192</v>
      </c>
      <c r="AO346" s="20">
        <v>0.48230000000000001</v>
      </c>
      <c r="AP346" s="20">
        <v>0.46826000000000001</v>
      </c>
      <c r="AQ346" s="20">
        <v>2.4912000000000001</v>
      </c>
      <c r="AR346" s="20">
        <v>0.89485525799999999</v>
      </c>
      <c r="AS346" s="20">
        <v>2.5838000000000001</v>
      </c>
      <c r="AT346" s="20">
        <v>13.56</v>
      </c>
      <c r="AU346" s="20">
        <v>0.55288526473999999</v>
      </c>
      <c r="AV346" s="20">
        <v>0.48854378863999998</v>
      </c>
      <c r="AW346" s="20">
        <v>0.1883</v>
      </c>
      <c r="AX346" s="20">
        <v>2359.59</v>
      </c>
      <c r="AY346" s="20">
        <v>274.64</v>
      </c>
      <c r="AZ346" s="20">
        <v>212.62</v>
      </c>
      <c r="BA346" s="20" t="s">
        <v>192</v>
      </c>
      <c r="BB346" s="20">
        <v>415.20383158843998</v>
      </c>
      <c r="BC346" s="20">
        <v>376.21</v>
      </c>
      <c r="BD346" s="20">
        <v>1.4495</v>
      </c>
      <c r="BE346" s="20" t="s">
        <v>192</v>
      </c>
      <c r="BF346" s="20">
        <v>1.1884999999999999</v>
      </c>
      <c r="BG346" s="20">
        <v>32</v>
      </c>
      <c r="BH346" s="20">
        <v>194.5</v>
      </c>
      <c r="BI346" s="20">
        <v>154</v>
      </c>
      <c r="BJ346" s="20">
        <v>97.5</v>
      </c>
      <c r="BK346" s="20">
        <v>83</v>
      </c>
      <c r="BL346" s="20">
        <v>2508.35</v>
      </c>
      <c r="BM346" s="20">
        <v>24.3</v>
      </c>
      <c r="BN346" s="20">
        <v>2286.3000000000002</v>
      </c>
      <c r="BO346" s="20">
        <v>649.4</v>
      </c>
      <c r="BP346" s="20">
        <v>6752.6</v>
      </c>
      <c r="BQ346" s="20">
        <v>18011.8</v>
      </c>
      <c r="BR346" s="20">
        <v>1069.2</v>
      </c>
      <c r="BS346" s="20">
        <v>451.55</v>
      </c>
      <c r="BT346" s="20">
        <v>526.98</v>
      </c>
      <c r="BU346" s="20">
        <v>6.4802999999999997</v>
      </c>
    </row>
    <row r="347" spans="1:73" x14ac:dyDescent="0.4">
      <c r="A347" s="16" t="s">
        <v>533</v>
      </c>
      <c r="B347" s="16">
        <f t="shared" si="5"/>
        <v>1988</v>
      </c>
      <c r="C347" s="17">
        <v>16.216666666670001</v>
      </c>
      <c r="D347" s="17">
        <v>16.399999999999999</v>
      </c>
      <c r="E347" s="17">
        <v>14.85</v>
      </c>
      <c r="F347" s="17">
        <v>17.399999999999999</v>
      </c>
      <c r="G347" s="17">
        <v>33</v>
      </c>
      <c r="H347" s="17">
        <v>27.5</v>
      </c>
      <c r="I347" s="17">
        <v>1.52</v>
      </c>
      <c r="J347" s="17">
        <v>2.36</v>
      </c>
      <c r="K347" s="17">
        <v>3.34</v>
      </c>
      <c r="L347" s="17">
        <v>31.940132016980002</v>
      </c>
      <c r="M347" s="17">
        <v>1.7073</v>
      </c>
      <c r="N347" s="17">
        <v>3.0567000000000002</v>
      </c>
      <c r="O347" s="17">
        <v>2.0737000000000001</v>
      </c>
      <c r="P347" s="17">
        <v>1.6766000000000001</v>
      </c>
      <c r="Q347" s="17">
        <v>1.343664</v>
      </c>
      <c r="R347" s="17">
        <v>2.2848130000000002</v>
      </c>
      <c r="S347" s="17">
        <v>1.4014720000000001</v>
      </c>
      <c r="T347" s="17">
        <v>533</v>
      </c>
      <c r="U347" s="17">
        <v>1094</v>
      </c>
      <c r="V347" s="17">
        <v>541</v>
      </c>
      <c r="W347" s="17">
        <v>541</v>
      </c>
      <c r="X347" s="17">
        <v>422</v>
      </c>
      <c r="Y347" s="17" t="s">
        <v>192</v>
      </c>
      <c r="Z347" s="17">
        <v>285</v>
      </c>
      <c r="AA347" s="17">
        <v>437</v>
      </c>
      <c r="AB347" s="17">
        <v>255</v>
      </c>
      <c r="AC347" s="17" t="s">
        <v>192</v>
      </c>
      <c r="AD347" s="17" t="s">
        <v>192</v>
      </c>
      <c r="AE347" s="17">
        <v>65.25</v>
      </c>
      <c r="AF347" s="17">
        <v>89.32</v>
      </c>
      <c r="AG347" s="17">
        <v>81.41</v>
      </c>
      <c r="AH347" s="17">
        <v>257</v>
      </c>
      <c r="AI347" s="17">
        <v>241</v>
      </c>
      <c r="AJ347" s="17">
        <v>211</v>
      </c>
      <c r="AK347" s="17" t="s">
        <v>192</v>
      </c>
      <c r="AL347" s="17">
        <v>124.42</v>
      </c>
      <c r="AM347" s="17">
        <v>128.97</v>
      </c>
      <c r="AN347" s="17" t="s">
        <v>192</v>
      </c>
      <c r="AO347" s="17">
        <v>0.55830000000000002</v>
      </c>
      <c r="AP347" s="17">
        <v>0.44890000000000002</v>
      </c>
      <c r="AQ347" s="17">
        <v>2.4251</v>
      </c>
      <c r="AR347" s="17">
        <v>0.94137274000000004</v>
      </c>
      <c r="AS347" s="17">
        <v>2.5488</v>
      </c>
      <c r="AT347" s="17">
        <v>13.34</v>
      </c>
      <c r="AU347" s="17">
        <v>0.55142626318999999</v>
      </c>
      <c r="AV347" s="17">
        <v>0.48788242955</v>
      </c>
      <c r="AW347" s="17">
        <v>0.19620000000000001</v>
      </c>
      <c r="AX347" s="17">
        <v>2379.98</v>
      </c>
      <c r="AY347" s="17">
        <v>272.07</v>
      </c>
      <c r="AZ347" s="17">
        <v>210.65</v>
      </c>
      <c r="BA347" s="17" t="s">
        <v>192</v>
      </c>
      <c r="BB347" s="17">
        <v>413.12199841976002</v>
      </c>
      <c r="BC347" s="17">
        <v>372.69</v>
      </c>
      <c r="BD347" s="17">
        <v>1.4457</v>
      </c>
      <c r="BE347" s="17" t="s">
        <v>192</v>
      </c>
      <c r="BF347" s="17">
        <v>1.3007</v>
      </c>
      <c r="BG347" s="17">
        <v>32</v>
      </c>
      <c r="BH347" s="17">
        <v>175.5</v>
      </c>
      <c r="BI347" s="17">
        <v>154</v>
      </c>
      <c r="BJ347" s="17">
        <v>110</v>
      </c>
      <c r="BK347" s="17">
        <v>84.5</v>
      </c>
      <c r="BL347" s="17">
        <v>2988.16</v>
      </c>
      <c r="BM347" s="17">
        <v>24.3</v>
      </c>
      <c r="BN347" s="17">
        <v>2447.9899999999998</v>
      </c>
      <c r="BO347" s="17">
        <v>668.3</v>
      </c>
      <c r="BP347" s="17">
        <v>6777.6</v>
      </c>
      <c r="BQ347" s="17">
        <v>17025</v>
      </c>
      <c r="BR347" s="17">
        <v>1176.7</v>
      </c>
      <c r="BS347" s="17">
        <v>451.07</v>
      </c>
      <c r="BT347" s="17">
        <v>548.84</v>
      </c>
      <c r="BU347" s="17">
        <v>6.5404</v>
      </c>
    </row>
    <row r="348" spans="1:73" x14ac:dyDescent="0.4">
      <c r="A348" s="18" t="s">
        <v>534</v>
      </c>
      <c r="B348" s="16">
        <f t="shared" si="5"/>
        <v>1988</v>
      </c>
      <c r="C348" s="20">
        <v>15.33333333333</v>
      </c>
      <c r="D348" s="20">
        <v>15.55</v>
      </c>
      <c r="E348" s="20">
        <v>13.8</v>
      </c>
      <c r="F348" s="20">
        <v>16.649999999999999</v>
      </c>
      <c r="G348" s="20">
        <v>36</v>
      </c>
      <c r="H348" s="20">
        <v>27.5</v>
      </c>
      <c r="I348" s="20">
        <v>1.53</v>
      </c>
      <c r="J348" s="20">
        <v>2.36</v>
      </c>
      <c r="K348" s="20">
        <v>3.34</v>
      </c>
      <c r="L348" s="20">
        <v>32.061565746719999</v>
      </c>
      <c r="M348" s="20">
        <v>1.6241000000000001</v>
      </c>
      <c r="N348" s="20">
        <v>3.1718000000000002</v>
      </c>
      <c r="O348" s="20">
        <v>2.0608</v>
      </c>
      <c r="P348" s="20">
        <v>1.6653</v>
      </c>
      <c r="Q348" s="20">
        <v>1.335542</v>
      </c>
      <c r="R348" s="20">
        <v>2.2892000000000001</v>
      </c>
      <c r="S348" s="20">
        <v>1.37104</v>
      </c>
      <c r="T348" s="20">
        <v>614</v>
      </c>
      <c r="U348" s="20">
        <v>1150</v>
      </c>
      <c r="V348" s="20">
        <v>606</v>
      </c>
      <c r="W348" s="20">
        <v>637</v>
      </c>
      <c r="X348" s="20">
        <v>496</v>
      </c>
      <c r="Y348" s="20" t="s">
        <v>192</v>
      </c>
      <c r="Z348" s="20">
        <v>353</v>
      </c>
      <c r="AA348" s="20">
        <v>544</v>
      </c>
      <c r="AB348" s="20">
        <v>317</v>
      </c>
      <c r="AC348" s="20" t="s">
        <v>192</v>
      </c>
      <c r="AD348" s="20" t="s">
        <v>192</v>
      </c>
      <c r="AE348" s="20">
        <v>79.900000000000006</v>
      </c>
      <c r="AF348" s="20">
        <v>120.27</v>
      </c>
      <c r="AG348" s="20">
        <v>114.6</v>
      </c>
      <c r="AH348" s="20">
        <v>271.5</v>
      </c>
      <c r="AI348" s="20">
        <v>253</v>
      </c>
      <c r="AJ348" s="20">
        <v>226</v>
      </c>
      <c r="AK348" s="20" t="s">
        <v>192</v>
      </c>
      <c r="AL348" s="20">
        <v>139.63</v>
      </c>
      <c r="AM348" s="20">
        <v>149.91</v>
      </c>
      <c r="AN348" s="20" t="s">
        <v>192</v>
      </c>
      <c r="AO348" s="20">
        <v>0.59519999999999995</v>
      </c>
      <c r="AP348" s="20">
        <v>0.43955</v>
      </c>
      <c r="AQ348" s="20">
        <v>2.4228999999999998</v>
      </c>
      <c r="AR348" s="20">
        <v>1.0094954979999999</v>
      </c>
      <c r="AS348" s="20">
        <v>2.4245000000000001</v>
      </c>
      <c r="AT348" s="20">
        <v>13.37</v>
      </c>
      <c r="AU348" s="20">
        <v>0.52520018797000001</v>
      </c>
      <c r="AV348" s="20">
        <v>0.49692136817999999</v>
      </c>
      <c r="AW348" s="20">
        <v>0.23300000000000001</v>
      </c>
      <c r="AX348" s="20">
        <v>2340.16</v>
      </c>
      <c r="AY348" s="20">
        <v>263.43</v>
      </c>
      <c r="AZ348" s="20">
        <v>198.44</v>
      </c>
      <c r="BA348" s="20" t="s">
        <v>192</v>
      </c>
      <c r="BB348" s="20">
        <v>400.01373999039998</v>
      </c>
      <c r="BC348" s="20">
        <v>350.01</v>
      </c>
      <c r="BD348" s="20">
        <v>1.5163</v>
      </c>
      <c r="BE348" s="20" t="s">
        <v>192</v>
      </c>
      <c r="BF348" s="20">
        <v>1.4621</v>
      </c>
      <c r="BG348" s="20">
        <v>32</v>
      </c>
      <c r="BH348" s="20">
        <v>166.5</v>
      </c>
      <c r="BI348" s="20">
        <v>157.5</v>
      </c>
      <c r="BJ348" s="20">
        <v>110</v>
      </c>
      <c r="BK348" s="20">
        <v>84.5</v>
      </c>
      <c r="BL348" s="20">
        <v>3577.86</v>
      </c>
      <c r="BM348" s="20">
        <v>24.3</v>
      </c>
      <c r="BN348" s="20">
        <v>2540.27</v>
      </c>
      <c r="BO348" s="20">
        <v>677.5</v>
      </c>
      <c r="BP348" s="20">
        <v>7035.8</v>
      </c>
      <c r="BQ348" s="20">
        <v>15589.8</v>
      </c>
      <c r="BR348" s="20">
        <v>1365.3</v>
      </c>
      <c r="BS348" s="20">
        <v>451.33</v>
      </c>
      <c r="BT348" s="20">
        <v>579.63</v>
      </c>
      <c r="BU348" s="20">
        <v>7.0155000000000003</v>
      </c>
    </row>
    <row r="349" spans="1:73" x14ac:dyDescent="0.4">
      <c r="A349" s="16" t="s">
        <v>535</v>
      </c>
      <c r="B349" s="16">
        <f t="shared" si="5"/>
        <v>1988</v>
      </c>
      <c r="C349" s="17">
        <v>14.48333333333</v>
      </c>
      <c r="D349" s="17">
        <v>14.9</v>
      </c>
      <c r="E349" s="17">
        <v>13.05</v>
      </c>
      <c r="F349" s="17">
        <v>15.5</v>
      </c>
      <c r="G349" s="17">
        <v>36</v>
      </c>
      <c r="H349" s="17">
        <v>27.5</v>
      </c>
      <c r="I349" s="17">
        <v>1.56</v>
      </c>
      <c r="J349" s="17">
        <v>2.36</v>
      </c>
      <c r="K349" s="17">
        <v>3.34</v>
      </c>
      <c r="L349" s="17">
        <v>32.425866935930003</v>
      </c>
      <c r="M349" s="17">
        <v>1.6095999999999999</v>
      </c>
      <c r="N349" s="17">
        <v>3.1299000000000001</v>
      </c>
      <c r="O349" s="17">
        <v>1.881</v>
      </c>
      <c r="P349" s="17">
        <v>1.6453</v>
      </c>
      <c r="Q349" s="17">
        <v>1.2353289999999999</v>
      </c>
      <c r="R349" s="17">
        <v>2.372436</v>
      </c>
      <c r="S349" s="17">
        <v>1.328036</v>
      </c>
      <c r="T349" s="17">
        <v>666</v>
      </c>
      <c r="U349" s="17">
        <v>799</v>
      </c>
      <c r="V349" s="17">
        <v>609</v>
      </c>
      <c r="W349" s="17">
        <v>769</v>
      </c>
      <c r="X349" s="17">
        <v>517</v>
      </c>
      <c r="Y349" s="17" t="s">
        <v>192</v>
      </c>
      <c r="Z349" s="17">
        <v>351</v>
      </c>
      <c r="AA349" s="17">
        <v>600</v>
      </c>
      <c r="AB349" s="17">
        <v>293</v>
      </c>
      <c r="AC349" s="17" t="s">
        <v>192</v>
      </c>
      <c r="AD349" s="17" t="s">
        <v>192</v>
      </c>
      <c r="AE349" s="17">
        <v>78.239999999999995</v>
      </c>
      <c r="AF349" s="17">
        <v>125.49</v>
      </c>
      <c r="AG349" s="17">
        <v>116.9</v>
      </c>
      <c r="AH349" s="17">
        <v>271.75</v>
      </c>
      <c r="AI349" s="17">
        <v>260</v>
      </c>
      <c r="AJ349" s="17">
        <v>232</v>
      </c>
      <c r="AK349" s="17" t="s">
        <v>192</v>
      </c>
      <c r="AL349" s="17">
        <v>138.94</v>
      </c>
      <c r="AM349" s="17">
        <v>149.55000000000001</v>
      </c>
      <c r="AN349" s="17" t="s">
        <v>192</v>
      </c>
      <c r="AO349" s="17">
        <v>0.41670000000000001</v>
      </c>
      <c r="AP349" s="17">
        <v>0.39562999999999998</v>
      </c>
      <c r="AQ349" s="17">
        <v>2.4426999999999999</v>
      </c>
      <c r="AR349" s="17">
        <v>1.1018690760000001</v>
      </c>
      <c r="AS349" s="17">
        <v>2.3047</v>
      </c>
      <c r="AT349" s="17">
        <v>12.51</v>
      </c>
      <c r="AU349" s="17">
        <v>0.50262588467000002</v>
      </c>
      <c r="AV349" s="17">
        <v>0.51654247272999998</v>
      </c>
      <c r="AW349" s="17">
        <v>0.30919999999999997</v>
      </c>
      <c r="AX349" s="17">
        <v>2374</v>
      </c>
      <c r="AY349" s="17">
        <v>264.87</v>
      </c>
      <c r="AZ349" s="17">
        <v>188.28</v>
      </c>
      <c r="BA349" s="17" t="s">
        <v>192</v>
      </c>
      <c r="BB349" s="17">
        <v>388.82071411353002</v>
      </c>
      <c r="BC349" s="17">
        <v>312.81</v>
      </c>
      <c r="BD349" s="17">
        <v>1.3983000000000001</v>
      </c>
      <c r="BE349" s="17" t="s">
        <v>192</v>
      </c>
      <c r="BF349" s="17">
        <v>1.3231999999999999</v>
      </c>
      <c r="BG349" s="17">
        <v>32</v>
      </c>
      <c r="BH349" s="17">
        <v>177</v>
      </c>
      <c r="BI349" s="17">
        <v>157.5</v>
      </c>
      <c r="BJ349" s="17">
        <v>110</v>
      </c>
      <c r="BK349" s="17">
        <v>84.5</v>
      </c>
      <c r="BL349" s="17">
        <v>2582.0500000000002</v>
      </c>
      <c r="BM349" s="17">
        <v>24.3</v>
      </c>
      <c r="BN349" s="17">
        <v>2213.5100000000002</v>
      </c>
      <c r="BO349" s="17">
        <v>619.29999999999995</v>
      </c>
      <c r="BP349" s="17">
        <v>7148.8</v>
      </c>
      <c r="BQ349" s="17">
        <v>14591.3</v>
      </c>
      <c r="BR349" s="17">
        <v>1237.4000000000001</v>
      </c>
      <c r="BS349" s="17">
        <v>437.63</v>
      </c>
      <c r="BT349" s="17">
        <v>548.64</v>
      </c>
      <c r="BU349" s="17">
        <v>7.0411999999999999</v>
      </c>
    </row>
    <row r="350" spans="1:73" x14ac:dyDescent="0.4">
      <c r="A350" s="18" t="s">
        <v>536</v>
      </c>
      <c r="B350" s="16">
        <f t="shared" si="5"/>
        <v>1988</v>
      </c>
      <c r="C350" s="20">
        <v>14.55</v>
      </c>
      <c r="D350" s="20">
        <v>14.95</v>
      </c>
      <c r="E350" s="20">
        <v>13.15</v>
      </c>
      <c r="F350" s="20">
        <v>15.55</v>
      </c>
      <c r="G350" s="20">
        <v>36</v>
      </c>
      <c r="H350" s="20">
        <v>28.5</v>
      </c>
      <c r="I350" s="20">
        <v>1.62</v>
      </c>
      <c r="J350" s="20">
        <v>2.36</v>
      </c>
      <c r="K350" s="20">
        <v>3.34</v>
      </c>
      <c r="L350" s="20">
        <v>33.154469314350003</v>
      </c>
      <c r="M350" s="20">
        <v>1.4478</v>
      </c>
      <c r="N350" s="20">
        <v>2.9228000000000001</v>
      </c>
      <c r="O350" s="20">
        <v>1.8001</v>
      </c>
      <c r="P350" s="20">
        <v>1.5627</v>
      </c>
      <c r="Q350" s="20">
        <v>1.2298640000000001</v>
      </c>
      <c r="R350" s="20">
        <v>2.147821</v>
      </c>
      <c r="S350" s="20">
        <v>1.310352</v>
      </c>
      <c r="T350" s="20">
        <v>576</v>
      </c>
      <c r="U350" s="20">
        <v>802</v>
      </c>
      <c r="V350" s="20">
        <v>577</v>
      </c>
      <c r="W350" s="20">
        <v>696</v>
      </c>
      <c r="X350" s="20">
        <v>450</v>
      </c>
      <c r="Y350" s="20" t="s">
        <v>192</v>
      </c>
      <c r="Z350" s="20">
        <v>342</v>
      </c>
      <c r="AA350" s="20">
        <v>534</v>
      </c>
      <c r="AB350" s="20">
        <v>283</v>
      </c>
      <c r="AC350" s="20" t="s">
        <v>192</v>
      </c>
      <c r="AD350" s="20" t="s">
        <v>192</v>
      </c>
      <c r="AE350" s="20">
        <v>66.58</v>
      </c>
      <c r="AF350" s="20">
        <v>119.92</v>
      </c>
      <c r="AG350" s="20">
        <v>109.79</v>
      </c>
      <c r="AH350" s="20">
        <v>271.60000000000002</v>
      </c>
      <c r="AI350" s="20" t="s">
        <v>192</v>
      </c>
      <c r="AJ350" s="20">
        <v>217</v>
      </c>
      <c r="AK350" s="20" t="s">
        <v>192</v>
      </c>
      <c r="AL350" s="20">
        <v>145.87</v>
      </c>
      <c r="AM350" s="20">
        <v>149.91</v>
      </c>
      <c r="AN350" s="20" t="s">
        <v>192</v>
      </c>
      <c r="AO350" s="20">
        <v>0.35830000000000001</v>
      </c>
      <c r="AP350" s="20">
        <v>0.40333999999999998</v>
      </c>
      <c r="AQ350" s="20">
        <v>2.5110999999999999</v>
      </c>
      <c r="AR350" s="20">
        <v>1.1234743519999999</v>
      </c>
      <c r="AS350" s="20">
        <v>2.2656999999999998</v>
      </c>
      <c r="AT350" s="20">
        <v>11.82</v>
      </c>
      <c r="AU350" s="20">
        <v>0.50036520389000005</v>
      </c>
      <c r="AV350" s="20">
        <v>0.48281181363999998</v>
      </c>
      <c r="AW350" s="20">
        <v>0.2457</v>
      </c>
      <c r="AX350" s="20">
        <v>2409.75</v>
      </c>
      <c r="AY350" s="20">
        <v>262.08</v>
      </c>
      <c r="AZ350" s="20">
        <v>175.28</v>
      </c>
      <c r="BA350" s="20" t="s">
        <v>192</v>
      </c>
      <c r="BB350" s="20">
        <v>374.08527024513</v>
      </c>
      <c r="BC350" s="20">
        <v>310.56</v>
      </c>
      <c r="BD350" s="20">
        <v>1.2728999999999999</v>
      </c>
      <c r="BE350" s="20" t="s">
        <v>192</v>
      </c>
      <c r="BF350" s="20">
        <v>1.2907999999999999</v>
      </c>
      <c r="BG350" s="20">
        <v>31.2</v>
      </c>
      <c r="BH350" s="20">
        <v>176.5</v>
      </c>
      <c r="BI350" s="20">
        <v>161.5</v>
      </c>
      <c r="BJ350" s="20">
        <v>130</v>
      </c>
      <c r="BK350" s="20">
        <v>93</v>
      </c>
      <c r="BL350" s="20">
        <v>2701.14</v>
      </c>
      <c r="BM350" s="20">
        <v>24.3</v>
      </c>
      <c r="BN350" s="20">
        <v>2200.6799999999998</v>
      </c>
      <c r="BO350" s="20">
        <v>601.6</v>
      </c>
      <c r="BP350" s="20">
        <v>7322.7</v>
      </c>
      <c r="BQ350" s="20">
        <v>14187</v>
      </c>
      <c r="BR350" s="20">
        <v>1309.2</v>
      </c>
      <c r="BS350" s="20">
        <v>431.28</v>
      </c>
      <c r="BT350" s="20">
        <v>532.88</v>
      </c>
      <c r="BU350" s="20">
        <v>6.7130999999999998</v>
      </c>
    </row>
    <row r="351" spans="1:73" x14ac:dyDescent="0.4">
      <c r="A351" s="16" t="s">
        <v>537</v>
      </c>
      <c r="B351" s="16">
        <f t="shared" si="5"/>
        <v>1988</v>
      </c>
      <c r="C351" s="17">
        <v>13.1</v>
      </c>
      <c r="D351" s="17">
        <v>13.3</v>
      </c>
      <c r="E351" s="17">
        <v>11.55</v>
      </c>
      <c r="F351" s="17">
        <v>14.45</v>
      </c>
      <c r="G351" s="17">
        <v>37</v>
      </c>
      <c r="H351" s="17">
        <v>29.25</v>
      </c>
      <c r="I351" s="17">
        <v>1.53</v>
      </c>
      <c r="J351" s="17">
        <v>2.36</v>
      </c>
      <c r="K351" s="17">
        <v>3.34</v>
      </c>
      <c r="L351" s="17">
        <v>32.061565746719999</v>
      </c>
      <c r="M351" s="17">
        <v>1.2392000000000001</v>
      </c>
      <c r="N351" s="17">
        <v>3.0390999999999999</v>
      </c>
      <c r="O351" s="17">
        <v>1.9789000000000001</v>
      </c>
      <c r="P351" s="17">
        <v>1.5006999999999999</v>
      </c>
      <c r="Q351" s="17">
        <v>1.206661</v>
      </c>
      <c r="R351" s="17">
        <v>1.9888209999999999</v>
      </c>
      <c r="S351" s="17">
        <v>1.3066230000000001</v>
      </c>
      <c r="T351" s="17">
        <v>567</v>
      </c>
      <c r="U351" s="17">
        <v>803</v>
      </c>
      <c r="V351" s="17">
        <v>582</v>
      </c>
      <c r="W351" s="17">
        <v>649</v>
      </c>
      <c r="X351" s="17">
        <v>428</v>
      </c>
      <c r="Y351" s="17" t="s">
        <v>192</v>
      </c>
      <c r="Z351" s="17">
        <v>337</v>
      </c>
      <c r="AA351" s="17">
        <v>478</v>
      </c>
      <c r="AB351" s="17">
        <v>297</v>
      </c>
      <c r="AC351" s="17" t="s">
        <v>192</v>
      </c>
      <c r="AD351" s="17" t="s">
        <v>192</v>
      </c>
      <c r="AE351" s="17">
        <v>88.38</v>
      </c>
      <c r="AF351" s="17">
        <v>121.37</v>
      </c>
      <c r="AG351" s="17">
        <v>109.79</v>
      </c>
      <c r="AH351" s="17">
        <v>273.25</v>
      </c>
      <c r="AI351" s="17">
        <v>251</v>
      </c>
      <c r="AJ351" s="17">
        <v>221</v>
      </c>
      <c r="AK351" s="17" t="s">
        <v>192</v>
      </c>
      <c r="AL351" s="17">
        <v>153.26</v>
      </c>
      <c r="AM351" s="17">
        <v>159.47</v>
      </c>
      <c r="AN351" s="17" t="s">
        <v>192</v>
      </c>
      <c r="AO351" s="17">
        <v>0.53459999999999996</v>
      </c>
      <c r="AP351" s="17">
        <v>0.53297000000000005</v>
      </c>
      <c r="AQ351" s="17">
        <v>2.5110999999999999</v>
      </c>
      <c r="AR351" s="17">
        <v>1.13868623</v>
      </c>
      <c r="AS351" s="17">
        <v>2.2565</v>
      </c>
      <c r="AT351" s="17">
        <v>11.64</v>
      </c>
      <c r="AU351" s="17">
        <v>0.49619466371999998</v>
      </c>
      <c r="AV351" s="17">
        <v>0.47994578408999999</v>
      </c>
      <c r="AW351" s="17">
        <v>0.224</v>
      </c>
      <c r="AX351" s="17">
        <v>2437.6799999999998</v>
      </c>
      <c r="AY351" s="17">
        <v>263.77</v>
      </c>
      <c r="AZ351" s="17">
        <v>178.1</v>
      </c>
      <c r="BA351" s="17" t="s">
        <v>192</v>
      </c>
      <c r="BB351" s="17">
        <v>377.32332052806998</v>
      </c>
      <c r="BC351" s="17">
        <v>319.85000000000002</v>
      </c>
      <c r="BD351" s="17">
        <v>1.2511000000000001</v>
      </c>
      <c r="BE351" s="17" t="s">
        <v>192</v>
      </c>
      <c r="BF351" s="17">
        <v>1.1874</v>
      </c>
      <c r="BG351" s="17">
        <v>31</v>
      </c>
      <c r="BH351" s="17">
        <v>173.5</v>
      </c>
      <c r="BI351" s="17">
        <v>162</v>
      </c>
      <c r="BJ351" s="17">
        <v>130</v>
      </c>
      <c r="BK351" s="17">
        <v>90</v>
      </c>
      <c r="BL351" s="17">
        <v>2387.12</v>
      </c>
      <c r="BM351" s="17">
        <v>24.3</v>
      </c>
      <c r="BN351" s="17">
        <v>2435.5300000000002</v>
      </c>
      <c r="BO351" s="17">
        <v>609.79999999999995</v>
      </c>
      <c r="BP351" s="17">
        <v>7408.5</v>
      </c>
      <c r="BQ351" s="17">
        <v>11878.4</v>
      </c>
      <c r="BR351" s="17">
        <v>1330.3</v>
      </c>
      <c r="BS351" s="17">
        <v>413.46</v>
      </c>
      <c r="BT351" s="17">
        <v>512.57000000000005</v>
      </c>
      <c r="BU351" s="17">
        <v>6.3780999999999999</v>
      </c>
    </row>
    <row r="352" spans="1:73" x14ac:dyDescent="0.4">
      <c r="A352" s="18" t="s">
        <v>538</v>
      </c>
      <c r="B352" s="16">
        <f t="shared" si="5"/>
        <v>1988</v>
      </c>
      <c r="C352" s="20">
        <v>12.183333333329999</v>
      </c>
      <c r="D352" s="20">
        <v>12.45</v>
      </c>
      <c r="E352" s="20">
        <v>10.3</v>
      </c>
      <c r="F352" s="20">
        <v>13.8</v>
      </c>
      <c r="G352" s="20">
        <v>37</v>
      </c>
      <c r="H352" s="20">
        <v>30</v>
      </c>
      <c r="I352" s="20">
        <v>1.68</v>
      </c>
      <c r="J352" s="20">
        <v>2.36</v>
      </c>
      <c r="K352" s="20">
        <v>3.34</v>
      </c>
      <c r="L352" s="20">
        <v>33.883071692770002</v>
      </c>
      <c r="M352" s="20">
        <v>1.3043</v>
      </c>
      <c r="N352" s="20">
        <v>2.9502000000000002</v>
      </c>
      <c r="O352" s="20">
        <v>2.0743999999999998</v>
      </c>
      <c r="P352" s="20">
        <v>1.5374000000000001</v>
      </c>
      <c r="Q352" s="20">
        <v>1.290978</v>
      </c>
      <c r="R352" s="20">
        <v>2.006786</v>
      </c>
      <c r="S352" s="20">
        <v>1.3143899999999999</v>
      </c>
      <c r="T352" s="20">
        <v>564</v>
      </c>
      <c r="U352" s="20">
        <v>803</v>
      </c>
      <c r="V352" s="20">
        <v>575</v>
      </c>
      <c r="W352" s="20">
        <v>606</v>
      </c>
      <c r="X352" s="20">
        <v>431</v>
      </c>
      <c r="Y352" s="20" t="s">
        <v>192</v>
      </c>
      <c r="Z352" s="20">
        <v>313</v>
      </c>
      <c r="AA352" s="20">
        <v>449</v>
      </c>
      <c r="AB352" s="20">
        <v>290</v>
      </c>
      <c r="AC352" s="20" t="s">
        <v>192</v>
      </c>
      <c r="AD352" s="20" t="s">
        <v>192</v>
      </c>
      <c r="AE352" s="20">
        <v>76.59</v>
      </c>
      <c r="AF352" s="20">
        <v>121.35</v>
      </c>
      <c r="AG352" s="20">
        <v>108.69</v>
      </c>
      <c r="AH352" s="20">
        <v>273</v>
      </c>
      <c r="AI352" s="20">
        <v>257</v>
      </c>
      <c r="AJ352" s="20">
        <v>226</v>
      </c>
      <c r="AK352" s="20" t="s">
        <v>192</v>
      </c>
      <c r="AL352" s="20">
        <v>162.87</v>
      </c>
      <c r="AM352" s="20">
        <v>162.04</v>
      </c>
      <c r="AN352" s="20" t="s">
        <v>192</v>
      </c>
      <c r="AO352" s="20">
        <v>0.42049999999999998</v>
      </c>
      <c r="AP352" s="20">
        <v>0.58545000000000003</v>
      </c>
      <c r="AQ352" s="20">
        <v>2.5684</v>
      </c>
      <c r="AR352" s="20">
        <v>1.0906255140000001</v>
      </c>
      <c r="AS352" s="20">
        <v>2.3096000000000001</v>
      </c>
      <c r="AT352" s="20">
        <v>11.88</v>
      </c>
      <c r="AU352" s="20">
        <v>0.51156541759999996</v>
      </c>
      <c r="AV352" s="20">
        <v>0.47928442500000001</v>
      </c>
      <c r="AW352" s="20">
        <v>0.2266</v>
      </c>
      <c r="AX352" s="20">
        <v>2510.2600000000002</v>
      </c>
      <c r="AY352" s="20">
        <v>269.39999999999998</v>
      </c>
      <c r="AZ352" s="20">
        <v>199.25</v>
      </c>
      <c r="BA352" s="20" t="s">
        <v>192</v>
      </c>
      <c r="BB352" s="20">
        <v>400.89462123047002</v>
      </c>
      <c r="BC352" s="20">
        <v>336.38</v>
      </c>
      <c r="BD352" s="20">
        <v>1.2706999999999999</v>
      </c>
      <c r="BE352" s="20" t="s">
        <v>192</v>
      </c>
      <c r="BF352" s="20">
        <v>1.0604</v>
      </c>
      <c r="BG352" s="20">
        <v>31</v>
      </c>
      <c r="BH352" s="20">
        <v>174.5</v>
      </c>
      <c r="BI352" s="20">
        <v>164</v>
      </c>
      <c r="BJ352" s="20">
        <v>130</v>
      </c>
      <c r="BK352" s="20">
        <v>91.5</v>
      </c>
      <c r="BL352" s="20">
        <v>2309.4899999999998</v>
      </c>
      <c r="BM352" s="20">
        <v>24.3</v>
      </c>
      <c r="BN352" s="20">
        <v>2939.51</v>
      </c>
      <c r="BO352" s="20">
        <v>655.20000000000005</v>
      </c>
      <c r="BP352" s="20">
        <v>7252.7</v>
      </c>
      <c r="BQ352" s="20">
        <v>11557.5</v>
      </c>
      <c r="BR352" s="20">
        <v>1519.9</v>
      </c>
      <c r="BS352" s="20">
        <v>406.78</v>
      </c>
      <c r="BT352" s="20">
        <v>525.73</v>
      </c>
      <c r="BU352" s="20">
        <v>6.2812000000000001</v>
      </c>
    </row>
    <row r="353" spans="1:73" x14ac:dyDescent="0.4">
      <c r="A353" s="16" t="s">
        <v>539</v>
      </c>
      <c r="B353" s="16">
        <f t="shared" si="5"/>
        <v>1988</v>
      </c>
      <c r="C353" s="17">
        <v>12.533333333330001</v>
      </c>
      <c r="D353" s="17">
        <v>13</v>
      </c>
      <c r="E353" s="17">
        <v>10.6</v>
      </c>
      <c r="F353" s="17">
        <v>14</v>
      </c>
      <c r="G353" s="17">
        <v>37.5</v>
      </c>
      <c r="H353" s="17">
        <v>30</v>
      </c>
      <c r="I353" s="17">
        <v>1.76</v>
      </c>
      <c r="J353" s="17">
        <v>2.36</v>
      </c>
      <c r="K353" s="17">
        <v>3.34</v>
      </c>
      <c r="L353" s="17">
        <v>34.854541530660001</v>
      </c>
      <c r="M353" s="17">
        <v>1.4729000000000001</v>
      </c>
      <c r="N353" s="17">
        <v>2.9847999999999999</v>
      </c>
      <c r="O353" s="17">
        <v>2.0428000000000002</v>
      </c>
      <c r="P353" s="17">
        <v>1.5334000000000001</v>
      </c>
      <c r="Q353" s="17">
        <v>1.3386709999999999</v>
      </c>
      <c r="R353" s="17">
        <v>1.9377880000000001</v>
      </c>
      <c r="S353" s="17">
        <v>1.3235939999999999</v>
      </c>
      <c r="T353" s="17">
        <v>570</v>
      </c>
      <c r="U353" s="17">
        <v>800</v>
      </c>
      <c r="V353" s="17">
        <v>556</v>
      </c>
      <c r="W353" s="17">
        <v>564</v>
      </c>
      <c r="X353" s="17">
        <v>418</v>
      </c>
      <c r="Y353" s="17" t="s">
        <v>192</v>
      </c>
      <c r="Z353" s="17">
        <v>313</v>
      </c>
      <c r="AA353" s="17">
        <v>431</v>
      </c>
      <c r="AB353" s="17">
        <v>283</v>
      </c>
      <c r="AC353" s="17" t="s">
        <v>192</v>
      </c>
      <c r="AD353" s="17" t="s">
        <v>192</v>
      </c>
      <c r="AE353" s="17">
        <v>74.87</v>
      </c>
      <c r="AF353" s="17">
        <v>114.43</v>
      </c>
      <c r="AG353" s="17">
        <v>101.04</v>
      </c>
      <c r="AH353" s="17">
        <v>271.8</v>
      </c>
      <c r="AI353" s="17">
        <v>255</v>
      </c>
      <c r="AJ353" s="17">
        <v>227</v>
      </c>
      <c r="AK353" s="17" t="s">
        <v>192</v>
      </c>
      <c r="AL353" s="17">
        <v>162.29</v>
      </c>
      <c r="AM353" s="17">
        <v>163.88</v>
      </c>
      <c r="AN353" s="17" t="s">
        <v>192</v>
      </c>
      <c r="AO353" s="17">
        <v>0.41060000000000002</v>
      </c>
      <c r="AP353" s="17">
        <v>0.53347</v>
      </c>
      <c r="AQ353" s="17">
        <v>2.5684</v>
      </c>
      <c r="AR353" s="17">
        <v>1.05601298</v>
      </c>
      <c r="AS353" s="17">
        <v>2.3862999999999999</v>
      </c>
      <c r="AT353" s="17">
        <v>12.35</v>
      </c>
      <c r="AU353" s="17">
        <v>0.53286636917999997</v>
      </c>
      <c r="AV353" s="17">
        <v>0.47840255681999999</v>
      </c>
      <c r="AW353" s="17">
        <v>0.23899999999999999</v>
      </c>
      <c r="AX353" s="17">
        <v>2563</v>
      </c>
      <c r="AY353" s="17">
        <v>280.56</v>
      </c>
      <c r="AZ353" s="17">
        <v>208.69</v>
      </c>
      <c r="BA353" s="17" t="s">
        <v>192</v>
      </c>
      <c r="BB353" s="17">
        <v>411.04182602573002</v>
      </c>
      <c r="BC353" s="17">
        <v>393.7</v>
      </c>
      <c r="BD353" s="17">
        <v>1.2922</v>
      </c>
      <c r="BE353" s="17" t="s">
        <v>192</v>
      </c>
      <c r="BF353" s="17">
        <v>1.0282</v>
      </c>
      <c r="BG353" s="17">
        <v>31</v>
      </c>
      <c r="BH353" s="17">
        <v>173</v>
      </c>
      <c r="BI353" s="17">
        <v>164</v>
      </c>
      <c r="BJ353" s="17">
        <v>130</v>
      </c>
      <c r="BK353" s="17">
        <v>91.5</v>
      </c>
      <c r="BL353" s="17">
        <v>2381.7600000000002</v>
      </c>
      <c r="BM353" s="17">
        <v>24.3</v>
      </c>
      <c r="BN353" s="17">
        <v>3304.66</v>
      </c>
      <c r="BO353" s="17">
        <v>691.4</v>
      </c>
      <c r="BP353" s="17">
        <v>7312.4</v>
      </c>
      <c r="BQ353" s="17">
        <v>13342</v>
      </c>
      <c r="BR353" s="17">
        <v>1559</v>
      </c>
      <c r="BS353" s="17">
        <v>420.17</v>
      </c>
      <c r="BT353" s="17">
        <v>575.78</v>
      </c>
      <c r="BU353" s="17">
        <v>6.2946999999999997</v>
      </c>
    </row>
    <row r="354" spans="1:73" x14ac:dyDescent="0.4">
      <c r="A354" s="18" t="s">
        <v>540</v>
      </c>
      <c r="B354" s="16">
        <f t="shared" si="5"/>
        <v>1988</v>
      </c>
      <c r="C354" s="20">
        <v>14.65</v>
      </c>
      <c r="D354" s="20">
        <v>15.15</v>
      </c>
      <c r="E354" s="20">
        <v>12.5</v>
      </c>
      <c r="F354" s="20">
        <v>16.3</v>
      </c>
      <c r="G354" s="20">
        <v>38</v>
      </c>
      <c r="H354" s="20">
        <v>31</v>
      </c>
      <c r="I354" s="20">
        <v>1.89</v>
      </c>
      <c r="J354" s="20">
        <v>2.36</v>
      </c>
      <c r="K354" s="20">
        <v>3.34</v>
      </c>
      <c r="L354" s="20">
        <v>36.433180017239998</v>
      </c>
      <c r="M354" s="20">
        <v>1.5031000000000001</v>
      </c>
      <c r="N354" s="20">
        <v>3.2545999999999999</v>
      </c>
      <c r="O354" s="20">
        <v>2.2151000000000001</v>
      </c>
      <c r="P354" s="20">
        <v>1.5199</v>
      </c>
      <c r="Q354" s="20">
        <v>1.315231</v>
      </c>
      <c r="R354" s="20">
        <v>1.932868</v>
      </c>
      <c r="S354" s="20">
        <v>1.31165</v>
      </c>
      <c r="T354" s="20">
        <v>567</v>
      </c>
      <c r="U354" s="20">
        <v>800</v>
      </c>
      <c r="V354" s="20">
        <v>534</v>
      </c>
      <c r="W354" s="20">
        <v>563</v>
      </c>
      <c r="X354" s="20">
        <v>411</v>
      </c>
      <c r="Y354" s="20" t="s">
        <v>192</v>
      </c>
      <c r="Z354" s="20">
        <v>313</v>
      </c>
      <c r="AA354" s="20">
        <v>444</v>
      </c>
      <c r="AB354" s="20">
        <v>287</v>
      </c>
      <c r="AC354" s="20" t="s">
        <v>192</v>
      </c>
      <c r="AD354" s="20" t="s">
        <v>192</v>
      </c>
      <c r="AE354" s="20">
        <v>70.22</v>
      </c>
      <c r="AF354" s="20">
        <v>116.88</v>
      </c>
      <c r="AG354" s="20">
        <v>108.25</v>
      </c>
      <c r="AH354" s="20">
        <v>260</v>
      </c>
      <c r="AI354" s="20">
        <v>242</v>
      </c>
      <c r="AJ354" s="20">
        <v>223</v>
      </c>
      <c r="AK354" s="20" t="s">
        <v>192</v>
      </c>
      <c r="AL354" s="20">
        <v>168.86</v>
      </c>
      <c r="AM354" s="20">
        <v>166.82</v>
      </c>
      <c r="AN354" s="20" t="s">
        <v>192</v>
      </c>
      <c r="AO354" s="20">
        <v>0.50160000000000005</v>
      </c>
      <c r="AP354" s="20">
        <v>0.44130999999999998</v>
      </c>
      <c r="AQ354" s="20">
        <v>2.5684</v>
      </c>
      <c r="AR354" s="20">
        <v>1.05050143</v>
      </c>
      <c r="AS354" s="20">
        <v>2.3914</v>
      </c>
      <c r="AT354" s="20">
        <v>12.7</v>
      </c>
      <c r="AU354" s="20">
        <v>0.53867870132999995</v>
      </c>
      <c r="AV354" s="20">
        <v>0.48479597499999999</v>
      </c>
      <c r="AW354" s="20">
        <v>0.24729999999999999</v>
      </c>
      <c r="AX354" s="20">
        <v>2642.22</v>
      </c>
      <c r="AY354" s="20">
        <v>279.33</v>
      </c>
      <c r="AZ354" s="20">
        <v>204.04</v>
      </c>
      <c r="BA354" s="20" t="s">
        <v>192</v>
      </c>
      <c r="BB354" s="20">
        <v>406.07046348717</v>
      </c>
      <c r="BC354" s="20">
        <v>392.3</v>
      </c>
      <c r="BD354" s="20">
        <v>1.3543000000000001</v>
      </c>
      <c r="BE354" s="20" t="s">
        <v>192</v>
      </c>
      <c r="BF354" s="20">
        <v>1.0713999999999999</v>
      </c>
      <c r="BG354" s="20">
        <v>31</v>
      </c>
      <c r="BH354" s="20">
        <v>178.5</v>
      </c>
      <c r="BI354" s="20">
        <v>164</v>
      </c>
      <c r="BJ354" s="20">
        <v>120</v>
      </c>
      <c r="BK354" s="20">
        <v>91.5</v>
      </c>
      <c r="BL354" s="20">
        <v>2502.65</v>
      </c>
      <c r="BM354" s="20">
        <v>24.3</v>
      </c>
      <c r="BN354" s="20">
        <v>3498.91</v>
      </c>
      <c r="BO354" s="20">
        <v>731</v>
      </c>
      <c r="BP354" s="20">
        <v>7337.4</v>
      </c>
      <c r="BQ354" s="20">
        <v>16920</v>
      </c>
      <c r="BR354" s="20">
        <v>1594.3</v>
      </c>
      <c r="BS354" s="20">
        <v>419.05</v>
      </c>
      <c r="BT354" s="20">
        <v>564.11</v>
      </c>
      <c r="BU354" s="20">
        <v>6.1245000000000003</v>
      </c>
    </row>
    <row r="355" spans="1:73" x14ac:dyDescent="0.4">
      <c r="A355" s="16" t="s">
        <v>541</v>
      </c>
      <c r="B355" s="16">
        <f t="shared" si="5"/>
        <v>1989</v>
      </c>
      <c r="C355" s="17">
        <v>16.483333333329998</v>
      </c>
      <c r="D355" s="17">
        <v>17</v>
      </c>
      <c r="E355" s="17">
        <v>14.45</v>
      </c>
      <c r="F355" s="17">
        <v>18</v>
      </c>
      <c r="G355" s="17">
        <v>38</v>
      </c>
      <c r="H355" s="17">
        <v>31</v>
      </c>
      <c r="I355" s="17">
        <v>1.78</v>
      </c>
      <c r="J355" s="17">
        <v>2.09</v>
      </c>
      <c r="K355" s="17">
        <v>3.28</v>
      </c>
      <c r="L355" s="17">
        <v>33.773186799580003</v>
      </c>
      <c r="M355" s="17">
        <v>1.4348000000000001</v>
      </c>
      <c r="N355" s="17">
        <v>3.3563000000000001</v>
      </c>
      <c r="O355" s="17">
        <v>2.2342</v>
      </c>
      <c r="P355" s="17">
        <v>1.615</v>
      </c>
      <c r="Q355" s="17">
        <v>1.264194</v>
      </c>
      <c r="R355" s="17">
        <v>1.920201</v>
      </c>
      <c r="S355" s="17">
        <v>1.660717</v>
      </c>
      <c r="T355" s="17">
        <v>537</v>
      </c>
      <c r="U355" s="17">
        <v>826</v>
      </c>
      <c r="V355" s="17">
        <v>481</v>
      </c>
      <c r="W355" s="17">
        <v>592</v>
      </c>
      <c r="X355" s="17">
        <v>383</v>
      </c>
      <c r="Y355" s="17" t="s">
        <v>192</v>
      </c>
      <c r="Z355" s="17">
        <v>318</v>
      </c>
      <c r="AA355" s="17">
        <v>423</v>
      </c>
      <c r="AB355" s="17">
        <v>288</v>
      </c>
      <c r="AC355" s="17" t="s">
        <v>192</v>
      </c>
      <c r="AD355" s="17" t="s">
        <v>192</v>
      </c>
      <c r="AE355" s="17">
        <v>73.209999999999994</v>
      </c>
      <c r="AF355" s="17">
        <v>118.2</v>
      </c>
      <c r="AG355" s="17">
        <v>110.07</v>
      </c>
      <c r="AH355" s="17">
        <v>264.8</v>
      </c>
      <c r="AI355" s="17">
        <v>248</v>
      </c>
      <c r="AJ355" s="17">
        <v>231</v>
      </c>
      <c r="AK355" s="17" t="s">
        <v>192</v>
      </c>
      <c r="AL355" s="17">
        <v>172.56</v>
      </c>
      <c r="AM355" s="17">
        <v>173.8</v>
      </c>
      <c r="AN355" s="17" t="s">
        <v>192</v>
      </c>
      <c r="AO355" s="17">
        <v>0.42709999999999998</v>
      </c>
      <c r="AP355" s="17">
        <v>0.42338999999999999</v>
      </c>
      <c r="AQ355" s="17">
        <v>2.4361000000000002</v>
      </c>
      <c r="AR355" s="17">
        <v>1.072106706</v>
      </c>
      <c r="AS355" s="17">
        <v>2.2957999999999998</v>
      </c>
      <c r="AT355" s="17">
        <v>12.64</v>
      </c>
      <c r="AU355" s="17">
        <v>0.53856663863999998</v>
      </c>
      <c r="AV355" s="17">
        <v>0.48237087955000002</v>
      </c>
      <c r="AW355" s="17">
        <v>0.2127</v>
      </c>
      <c r="AX355" s="17">
        <v>2724.49</v>
      </c>
      <c r="AY355" s="17">
        <v>270.39</v>
      </c>
      <c r="AZ355" s="17">
        <v>199.36</v>
      </c>
      <c r="BA355" s="17" t="s">
        <v>192</v>
      </c>
      <c r="BB355" s="17">
        <v>401.01411993867998</v>
      </c>
      <c r="BC355" s="17">
        <v>363.51</v>
      </c>
      <c r="BD355" s="17">
        <v>1.3916999999999999</v>
      </c>
      <c r="BE355" s="17" t="s">
        <v>192</v>
      </c>
      <c r="BF355" s="17">
        <v>1.1169</v>
      </c>
      <c r="BG355" s="17">
        <v>31</v>
      </c>
      <c r="BH355" s="17">
        <v>181</v>
      </c>
      <c r="BI355" s="17">
        <v>164</v>
      </c>
      <c r="BJ355" s="17">
        <v>120</v>
      </c>
      <c r="BK355" s="17">
        <v>91.5</v>
      </c>
      <c r="BL355" s="17">
        <v>2397.5500000000002</v>
      </c>
      <c r="BM355" s="17">
        <v>27.83</v>
      </c>
      <c r="BN355" s="17">
        <v>3394.06</v>
      </c>
      <c r="BO355" s="17">
        <v>675.7</v>
      </c>
      <c r="BP355" s="17">
        <v>7409.6</v>
      </c>
      <c r="BQ355" s="17">
        <v>17725</v>
      </c>
      <c r="BR355" s="17">
        <v>1734</v>
      </c>
      <c r="BS355" s="17">
        <v>404.01</v>
      </c>
      <c r="BT355" s="17">
        <v>526.92999999999995</v>
      </c>
      <c r="BU355" s="17">
        <v>5.9950000000000001</v>
      </c>
    </row>
    <row r="356" spans="1:73" x14ac:dyDescent="0.4">
      <c r="A356" s="18" t="s">
        <v>542</v>
      </c>
      <c r="B356" s="16">
        <f t="shared" si="5"/>
        <v>1989</v>
      </c>
      <c r="C356" s="20">
        <v>16.350000000000001</v>
      </c>
      <c r="D356" s="20">
        <v>16.649999999999999</v>
      </c>
      <c r="E356" s="20">
        <v>14.6</v>
      </c>
      <c r="F356" s="20">
        <v>17.8</v>
      </c>
      <c r="G356" s="20">
        <v>38</v>
      </c>
      <c r="H356" s="20">
        <v>31</v>
      </c>
      <c r="I356" s="20">
        <v>1.71</v>
      </c>
      <c r="J356" s="20">
        <v>2.09</v>
      </c>
      <c r="K356" s="20">
        <v>3.28</v>
      </c>
      <c r="L356" s="20">
        <v>32.923150691419998</v>
      </c>
      <c r="M356" s="20">
        <v>1.4817</v>
      </c>
      <c r="N356" s="20">
        <v>3.0853999999999999</v>
      </c>
      <c r="O356" s="20">
        <v>2.1191</v>
      </c>
      <c r="P356" s="20">
        <v>1.6500999999999999</v>
      </c>
      <c r="Q356" s="20">
        <v>1.3450960000000001</v>
      </c>
      <c r="R356" s="20">
        <v>1.9558089999999999</v>
      </c>
      <c r="S356" s="20">
        <v>1.6495280000000001</v>
      </c>
      <c r="T356" s="20">
        <v>538</v>
      </c>
      <c r="U356" s="20">
        <v>826</v>
      </c>
      <c r="V356" s="20">
        <v>464</v>
      </c>
      <c r="W356" s="20">
        <v>630</v>
      </c>
      <c r="X356" s="20">
        <v>401</v>
      </c>
      <c r="Y356" s="20" t="s">
        <v>192</v>
      </c>
      <c r="Z356" s="20">
        <v>307</v>
      </c>
      <c r="AA356" s="20">
        <v>412</v>
      </c>
      <c r="AB356" s="20">
        <v>270</v>
      </c>
      <c r="AC356" s="20" t="s">
        <v>192</v>
      </c>
      <c r="AD356" s="20" t="s">
        <v>192</v>
      </c>
      <c r="AE356" s="20">
        <v>75.569999999999993</v>
      </c>
      <c r="AF356" s="20">
        <v>117.42</v>
      </c>
      <c r="AG356" s="20">
        <v>110.12</v>
      </c>
      <c r="AH356" s="20">
        <v>269.25</v>
      </c>
      <c r="AI356" s="20">
        <v>256</v>
      </c>
      <c r="AJ356" s="20">
        <v>235</v>
      </c>
      <c r="AK356" s="20" t="s">
        <v>192</v>
      </c>
      <c r="AL356" s="20">
        <v>164.24</v>
      </c>
      <c r="AM356" s="20">
        <v>171.96</v>
      </c>
      <c r="AN356" s="20" t="s">
        <v>192</v>
      </c>
      <c r="AO356" s="20">
        <v>0.49270000000000003</v>
      </c>
      <c r="AP356" s="20">
        <v>0.37261</v>
      </c>
      <c r="AQ356" s="20">
        <v>2.4889999999999999</v>
      </c>
      <c r="AR356" s="20">
        <v>1.0681383900000001</v>
      </c>
      <c r="AS356" s="20">
        <v>2.2961999999999998</v>
      </c>
      <c r="AT356" s="20">
        <v>12.68</v>
      </c>
      <c r="AU356" s="20">
        <v>0.53185894033000003</v>
      </c>
      <c r="AV356" s="20">
        <v>0.48655962727000002</v>
      </c>
      <c r="AW356" s="20">
        <v>0.2324</v>
      </c>
      <c r="AX356" s="20">
        <v>2870.53</v>
      </c>
      <c r="AY356" s="20">
        <v>277.45999999999998</v>
      </c>
      <c r="AZ356" s="20">
        <v>195.97</v>
      </c>
      <c r="BA356" s="20" t="s">
        <v>192</v>
      </c>
      <c r="BB356" s="20">
        <v>404.54926424101001</v>
      </c>
      <c r="BC356" s="20">
        <v>352.2</v>
      </c>
      <c r="BD356" s="20">
        <v>1.3880999999999999</v>
      </c>
      <c r="BE356" s="20" t="s">
        <v>192</v>
      </c>
      <c r="BF356" s="20">
        <v>1.1246</v>
      </c>
      <c r="BG356" s="20">
        <v>31</v>
      </c>
      <c r="BH356" s="20">
        <v>178.5</v>
      </c>
      <c r="BI356" s="20">
        <v>164</v>
      </c>
      <c r="BJ356" s="20">
        <v>120</v>
      </c>
      <c r="BK356" s="20">
        <v>101.5</v>
      </c>
      <c r="BL356" s="20">
        <v>2183.0500000000002</v>
      </c>
      <c r="BM356" s="20">
        <v>27.83</v>
      </c>
      <c r="BN356" s="20">
        <v>3096.92</v>
      </c>
      <c r="BO356" s="20">
        <v>621.6</v>
      </c>
      <c r="BP356" s="20">
        <v>7873.7</v>
      </c>
      <c r="BQ356" s="20">
        <v>18523.8</v>
      </c>
      <c r="BR356" s="20">
        <v>1932.4</v>
      </c>
      <c r="BS356" s="20">
        <v>387.51</v>
      </c>
      <c r="BT356" s="20">
        <v>531.94000000000005</v>
      </c>
      <c r="BU356" s="20">
        <v>5.8846999999999996</v>
      </c>
    </row>
    <row r="357" spans="1:73" x14ac:dyDescent="0.4">
      <c r="A357" s="16" t="s">
        <v>543</v>
      </c>
      <c r="B357" s="16">
        <f t="shared" si="5"/>
        <v>1989</v>
      </c>
      <c r="C357" s="17">
        <v>18.033333333329999</v>
      </c>
      <c r="D357" s="17">
        <v>18.7</v>
      </c>
      <c r="E357" s="17">
        <v>15.95</v>
      </c>
      <c r="F357" s="17">
        <v>19.45</v>
      </c>
      <c r="G357" s="17">
        <v>38</v>
      </c>
      <c r="H357" s="17">
        <v>31</v>
      </c>
      <c r="I357" s="17">
        <v>1.49</v>
      </c>
      <c r="J357" s="17">
        <v>2.09</v>
      </c>
      <c r="K357" s="17">
        <v>3.28</v>
      </c>
      <c r="L357" s="17">
        <v>30.251608637219999</v>
      </c>
      <c r="M357" s="17">
        <v>1.4088000000000001</v>
      </c>
      <c r="N357" s="17">
        <v>3.0966</v>
      </c>
      <c r="O357" s="17">
        <v>2.081</v>
      </c>
      <c r="P357" s="17">
        <v>1.6819</v>
      </c>
      <c r="Q357" s="17">
        <v>1.4457180000000001</v>
      </c>
      <c r="R357" s="17">
        <v>1.9794560000000001</v>
      </c>
      <c r="S357" s="17">
        <v>1.6206309999999999</v>
      </c>
      <c r="T357" s="17">
        <v>545</v>
      </c>
      <c r="U357" s="17">
        <v>820</v>
      </c>
      <c r="V357" s="17">
        <v>437</v>
      </c>
      <c r="W357" s="17">
        <v>746</v>
      </c>
      <c r="X357" s="17">
        <v>399</v>
      </c>
      <c r="Y357" s="17" t="s">
        <v>192</v>
      </c>
      <c r="Z357" s="17">
        <v>313</v>
      </c>
      <c r="AA357" s="17">
        <v>437</v>
      </c>
      <c r="AB357" s="17">
        <v>277</v>
      </c>
      <c r="AC357" s="17" t="s">
        <v>192</v>
      </c>
      <c r="AD357" s="17" t="s">
        <v>192</v>
      </c>
      <c r="AE357" s="17">
        <v>82.9</v>
      </c>
      <c r="AF357" s="17">
        <v>118.38</v>
      </c>
      <c r="AG357" s="17">
        <v>110.05</v>
      </c>
      <c r="AH357" s="17">
        <v>278.5</v>
      </c>
      <c r="AI357" s="17">
        <v>259</v>
      </c>
      <c r="AJ357" s="17">
        <v>233</v>
      </c>
      <c r="AK357" s="17" t="s">
        <v>192</v>
      </c>
      <c r="AL357" s="17">
        <v>168.58</v>
      </c>
      <c r="AM357" s="17">
        <v>178.21</v>
      </c>
      <c r="AN357" s="17" t="s">
        <v>192</v>
      </c>
      <c r="AO357" s="17">
        <v>0.7</v>
      </c>
      <c r="AP357" s="17">
        <v>0.41698000000000002</v>
      </c>
      <c r="AQ357" s="17">
        <v>2.4396</v>
      </c>
      <c r="AR357" s="17">
        <v>1.0873185839999999</v>
      </c>
      <c r="AS357" s="17">
        <v>2.2574999999999998</v>
      </c>
      <c r="AT357" s="17">
        <v>12.76</v>
      </c>
      <c r="AU357" s="17">
        <v>0.52009012935999999</v>
      </c>
      <c r="AV357" s="17">
        <v>0.48766192045000001</v>
      </c>
      <c r="AW357" s="17">
        <v>0.25440000000000002</v>
      </c>
      <c r="AX357" s="17">
        <v>3033.02</v>
      </c>
      <c r="AY357" s="17">
        <v>276.69</v>
      </c>
      <c r="AZ357" s="17">
        <v>187.5</v>
      </c>
      <c r="BA357" s="17" t="s">
        <v>192</v>
      </c>
      <c r="BB357" s="17">
        <v>402.44044918615998</v>
      </c>
      <c r="BC357" s="17">
        <v>345.2</v>
      </c>
      <c r="BD357" s="17">
        <v>1.4555</v>
      </c>
      <c r="BE357" s="17" t="s">
        <v>192</v>
      </c>
      <c r="BF357" s="17">
        <v>1.0891</v>
      </c>
      <c r="BG357" s="17">
        <v>31</v>
      </c>
      <c r="BH357" s="17">
        <v>176.5</v>
      </c>
      <c r="BI357" s="17">
        <v>158</v>
      </c>
      <c r="BJ357" s="17">
        <v>120</v>
      </c>
      <c r="BK357" s="17">
        <v>100.5</v>
      </c>
      <c r="BL357" s="17">
        <v>2073.71</v>
      </c>
      <c r="BM357" s="17">
        <v>27.83</v>
      </c>
      <c r="BN357" s="17">
        <v>3264.14</v>
      </c>
      <c r="BO357" s="17">
        <v>589.20000000000005</v>
      </c>
      <c r="BP357" s="17">
        <v>8760.5</v>
      </c>
      <c r="BQ357" s="17">
        <v>17157.099999999999</v>
      </c>
      <c r="BR357" s="17">
        <v>1961.6</v>
      </c>
      <c r="BS357" s="17">
        <v>390.15</v>
      </c>
      <c r="BT357" s="17">
        <v>538.03</v>
      </c>
      <c r="BU357" s="17">
        <v>5.9592000000000001</v>
      </c>
    </row>
    <row r="358" spans="1:73" x14ac:dyDescent="0.4">
      <c r="A358" s="18" t="s">
        <v>544</v>
      </c>
      <c r="B358" s="16">
        <f t="shared" si="5"/>
        <v>1989</v>
      </c>
      <c r="C358" s="20">
        <v>19.2</v>
      </c>
      <c r="D358" s="20">
        <v>19.75</v>
      </c>
      <c r="E358" s="20">
        <v>16.899999999999999</v>
      </c>
      <c r="F358" s="20">
        <v>20.95</v>
      </c>
      <c r="G358" s="20">
        <v>38</v>
      </c>
      <c r="H358" s="20">
        <v>31</v>
      </c>
      <c r="I358" s="20">
        <v>1.53</v>
      </c>
      <c r="J358" s="20">
        <v>2.09</v>
      </c>
      <c r="K358" s="20">
        <v>3.28</v>
      </c>
      <c r="L358" s="20">
        <v>30.737343556159999</v>
      </c>
      <c r="M358" s="20">
        <v>1.2907999999999999</v>
      </c>
      <c r="N358" s="20">
        <v>3.1720000000000002</v>
      </c>
      <c r="O358" s="20">
        <v>2.0110000000000001</v>
      </c>
      <c r="P358" s="20">
        <v>1.7757000000000001</v>
      </c>
      <c r="Q358" s="20">
        <v>1.4747060000000001</v>
      </c>
      <c r="R358" s="20">
        <v>2.2476479999999999</v>
      </c>
      <c r="S358" s="20">
        <v>1.604711</v>
      </c>
      <c r="T358" s="20">
        <v>549</v>
      </c>
      <c r="U358" s="20">
        <v>823</v>
      </c>
      <c r="V358" s="20">
        <v>400</v>
      </c>
      <c r="W358" s="20">
        <v>753</v>
      </c>
      <c r="X358" s="20">
        <v>391</v>
      </c>
      <c r="Y358" s="20" t="s">
        <v>192</v>
      </c>
      <c r="Z358" s="20">
        <v>297</v>
      </c>
      <c r="AA358" s="20">
        <v>440</v>
      </c>
      <c r="AB358" s="20">
        <v>264</v>
      </c>
      <c r="AC358" s="20" t="s">
        <v>192</v>
      </c>
      <c r="AD358" s="20" t="s">
        <v>192</v>
      </c>
      <c r="AE358" s="20">
        <v>84.23</v>
      </c>
      <c r="AF358" s="20">
        <v>115.74</v>
      </c>
      <c r="AG358" s="20">
        <v>108.19</v>
      </c>
      <c r="AH358" s="20">
        <v>293</v>
      </c>
      <c r="AI358" s="20">
        <v>274</v>
      </c>
      <c r="AJ358" s="20">
        <v>239</v>
      </c>
      <c r="AK358" s="20" t="s">
        <v>192</v>
      </c>
      <c r="AL358" s="20">
        <v>161.35</v>
      </c>
      <c r="AM358" s="20">
        <v>174.53</v>
      </c>
      <c r="AN358" s="20" t="s">
        <v>192</v>
      </c>
      <c r="AO358" s="20">
        <v>0.72089999999999999</v>
      </c>
      <c r="AP358" s="20">
        <v>0.44822000000000001</v>
      </c>
      <c r="AQ358" s="20">
        <v>2.4458000000000002</v>
      </c>
      <c r="AR358" s="20">
        <v>1.1067192400000001</v>
      </c>
      <c r="AS358" s="20">
        <v>2.3915999999999999</v>
      </c>
      <c r="AT358" s="20">
        <v>12.71</v>
      </c>
      <c r="AU358" s="20">
        <v>0.51559908570000001</v>
      </c>
      <c r="AV358" s="20">
        <v>0.49163024317999998</v>
      </c>
      <c r="AW358" s="20">
        <v>0.2681</v>
      </c>
      <c r="AX358" s="20">
        <v>3161.72</v>
      </c>
      <c r="AY358" s="20">
        <v>276.69</v>
      </c>
      <c r="AZ358" s="20">
        <v>184.82</v>
      </c>
      <c r="BA358" s="20" t="s">
        <v>192</v>
      </c>
      <c r="BB358" s="20">
        <v>393.64704925515002</v>
      </c>
      <c r="BC358" s="20">
        <v>342.6</v>
      </c>
      <c r="BD358" s="20">
        <v>1.6258999999999999</v>
      </c>
      <c r="BE358" s="20" t="s">
        <v>192</v>
      </c>
      <c r="BF358" s="20">
        <v>1.0996999999999999</v>
      </c>
      <c r="BG358" s="20">
        <v>31</v>
      </c>
      <c r="BH358" s="20">
        <v>167.5</v>
      </c>
      <c r="BI358" s="20">
        <v>156.5</v>
      </c>
      <c r="BJ358" s="20">
        <v>113.5</v>
      </c>
      <c r="BK358" s="20">
        <v>98.5</v>
      </c>
      <c r="BL358" s="20">
        <v>2125.75</v>
      </c>
      <c r="BM358" s="20">
        <v>27.83</v>
      </c>
      <c r="BN358" s="20">
        <v>3117.91</v>
      </c>
      <c r="BO358" s="20">
        <v>608.1</v>
      </c>
      <c r="BP358" s="20">
        <v>10195.9</v>
      </c>
      <c r="BQ358" s="20">
        <v>15261.3</v>
      </c>
      <c r="BR358" s="20">
        <v>1656.4</v>
      </c>
      <c r="BS358" s="20">
        <v>384.4</v>
      </c>
      <c r="BT358" s="20">
        <v>537.66999999999996</v>
      </c>
      <c r="BU358" s="20">
        <v>5.7926000000000002</v>
      </c>
    </row>
    <row r="359" spans="1:73" x14ac:dyDescent="0.4">
      <c r="A359" s="16" t="s">
        <v>545</v>
      </c>
      <c r="B359" s="16">
        <f t="shared" si="5"/>
        <v>1989</v>
      </c>
      <c r="C359" s="17">
        <v>18.016666666670002</v>
      </c>
      <c r="D359" s="17">
        <v>18.350000000000001</v>
      </c>
      <c r="E359" s="17">
        <v>15.65</v>
      </c>
      <c r="F359" s="17">
        <v>20.05</v>
      </c>
      <c r="G359" s="17">
        <v>38</v>
      </c>
      <c r="H359" s="17">
        <v>31</v>
      </c>
      <c r="I359" s="17">
        <v>1.66</v>
      </c>
      <c r="J359" s="17">
        <v>2.09</v>
      </c>
      <c r="K359" s="17">
        <v>3.28</v>
      </c>
      <c r="L359" s="17">
        <v>32.315982042740004</v>
      </c>
      <c r="M359" s="17">
        <v>1.2072000000000001</v>
      </c>
      <c r="N359" s="17">
        <v>3.0992999999999999</v>
      </c>
      <c r="O359" s="17">
        <v>2.0133000000000001</v>
      </c>
      <c r="P359" s="17">
        <v>1.8622000000000001</v>
      </c>
      <c r="Q359" s="17">
        <v>1.5293570000000001</v>
      </c>
      <c r="R359" s="17">
        <v>2.5200019999999999</v>
      </c>
      <c r="S359" s="17">
        <v>1.5372079999999999</v>
      </c>
      <c r="T359" s="17">
        <v>589</v>
      </c>
      <c r="U359" s="17">
        <v>842</v>
      </c>
      <c r="V359" s="17">
        <v>399</v>
      </c>
      <c r="W359" s="17">
        <v>792</v>
      </c>
      <c r="X359" s="17">
        <v>406</v>
      </c>
      <c r="Y359" s="17" t="s">
        <v>192</v>
      </c>
      <c r="Z359" s="17">
        <v>297</v>
      </c>
      <c r="AA359" s="17">
        <v>460</v>
      </c>
      <c r="AB359" s="17">
        <v>256</v>
      </c>
      <c r="AC359" s="17" t="s">
        <v>192</v>
      </c>
      <c r="AD359" s="17" t="s">
        <v>192</v>
      </c>
      <c r="AE359" s="17">
        <v>83.21</v>
      </c>
      <c r="AF359" s="17">
        <v>117.64</v>
      </c>
      <c r="AG359" s="17">
        <v>111.55</v>
      </c>
      <c r="AH359" s="17">
        <v>310.25</v>
      </c>
      <c r="AI359" s="17">
        <v>288</v>
      </c>
      <c r="AJ359" s="17">
        <v>246</v>
      </c>
      <c r="AK359" s="17" t="s">
        <v>192</v>
      </c>
      <c r="AL359" s="17">
        <v>162.63999999999999</v>
      </c>
      <c r="AM359" s="17">
        <v>176.37</v>
      </c>
      <c r="AN359" s="17" t="s">
        <v>192</v>
      </c>
      <c r="AO359" s="17">
        <v>0.65859999999999996</v>
      </c>
      <c r="AP359" s="17">
        <v>0.45427000000000001</v>
      </c>
      <c r="AQ359" s="17">
        <v>2.4298999999999999</v>
      </c>
      <c r="AR359" s="17">
        <v>1.1459614760000001</v>
      </c>
      <c r="AS359" s="17">
        <v>2.339</v>
      </c>
      <c r="AT359" s="17">
        <v>11.68</v>
      </c>
      <c r="AU359" s="17">
        <v>0.49462687936999999</v>
      </c>
      <c r="AV359" s="17">
        <v>0.49493720681999998</v>
      </c>
      <c r="AW359" s="17">
        <v>0.2641</v>
      </c>
      <c r="AX359" s="17">
        <v>3181.6</v>
      </c>
      <c r="AY359" s="17">
        <v>264.49</v>
      </c>
      <c r="AZ359" s="17">
        <v>180.18</v>
      </c>
      <c r="BA359" s="17" t="s">
        <v>192</v>
      </c>
      <c r="BB359" s="17">
        <v>414.83430561653</v>
      </c>
      <c r="BC359" s="17">
        <v>346.22</v>
      </c>
      <c r="BD359" s="17">
        <v>1.7050000000000001</v>
      </c>
      <c r="BE359" s="17" t="s">
        <v>192</v>
      </c>
      <c r="BF359" s="17">
        <v>1.0199</v>
      </c>
      <c r="BG359" s="17">
        <v>31</v>
      </c>
      <c r="BH359" s="17">
        <v>152.5</v>
      </c>
      <c r="BI359" s="17">
        <v>149</v>
      </c>
      <c r="BJ359" s="17">
        <v>113.5</v>
      </c>
      <c r="BK359" s="17">
        <v>98.5</v>
      </c>
      <c r="BL359" s="17">
        <v>2259.31</v>
      </c>
      <c r="BM359" s="17">
        <v>27.83</v>
      </c>
      <c r="BN359" s="17">
        <v>2738.98</v>
      </c>
      <c r="BO359" s="17">
        <v>643.4</v>
      </c>
      <c r="BP359" s="17">
        <v>10143.700000000001</v>
      </c>
      <c r="BQ359" s="17">
        <v>13454.2</v>
      </c>
      <c r="BR359" s="17">
        <v>1628.4</v>
      </c>
      <c r="BS359" s="17">
        <v>371.05</v>
      </c>
      <c r="BT359" s="17">
        <v>516.75</v>
      </c>
      <c r="BU359" s="17">
        <v>5.4531000000000001</v>
      </c>
    </row>
    <row r="360" spans="1:73" x14ac:dyDescent="0.4">
      <c r="A360" s="18" t="s">
        <v>546</v>
      </c>
      <c r="B360" s="16">
        <f t="shared" si="5"/>
        <v>1989</v>
      </c>
      <c r="C360" s="20">
        <v>17.63333333333</v>
      </c>
      <c r="D360" s="20">
        <v>17.5</v>
      </c>
      <c r="E360" s="20">
        <v>15.4</v>
      </c>
      <c r="F360" s="20">
        <v>20</v>
      </c>
      <c r="G360" s="20">
        <v>38</v>
      </c>
      <c r="H360" s="20">
        <v>31</v>
      </c>
      <c r="I360" s="20">
        <v>1.7</v>
      </c>
      <c r="J360" s="20">
        <v>2.09</v>
      </c>
      <c r="K360" s="20">
        <v>3.28</v>
      </c>
      <c r="L360" s="20">
        <v>32.801716961689998</v>
      </c>
      <c r="M360" s="20">
        <v>1.2522</v>
      </c>
      <c r="N360" s="20">
        <v>2.7627999999999999</v>
      </c>
      <c r="O360" s="20">
        <v>1.8464</v>
      </c>
      <c r="P360" s="20">
        <v>1.7176</v>
      </c>
      <c r="Q360" s="20">
        <v>1.4089069999999999</v>
      </c>
      <c r="R360" s="20">
        <v>2.2662369999999998</v>
      </c>
      <c r="S360" s="20">
        <v>1.4775069999999999</v>
      </c>
      <c r="T360" s="20">
        <v>559</v>
      </c>
      <c r="U360" s="20">
        <v>870</v>
      </c>
      <c r="V360" s="20">
        <v>371</v>
      </c>
      <c r="W360" s="20">
        <v>802</v>
      </c>
      <c r="X360" s="20">
        <v>373</v>
      </c>
      <c r="Y360" s="20" t="s">
        <v>192</v>
      </c>
      <c r="Z360" s="20">
        <v>291</v>
      </c>
      <c r="AA360" s="20">
        <v>464</v>
      </c>
      <c r="AB360" s="20">
        <v>256</v>
      </c>
      <c r="AC360" s="20" t="s">
        <v>192</v>
      </c>
      <c r="AD360" s="20" t="s">
        <v>192</v>
      </c>
      <c r="AE360" s="20">
        <v>67.92</v>
      </c>
      <c r="AF360" s="20">
        <v>112.99</v>
      </c>
      <c r="AG360" s="20">
        <v>104.63</v>
      </c>
      <c r="AH360" s="20">
        <v>327.2</v>
      </c>
      <c r="AI360" s="20" t="s">
        <v>192</v>
      </c>
      <c r="AJ360" s="20">
        <v>244</v>
      </c>
      <c r="AK360" s="20" t="s">
        <v>192</v>
      </c>
      <c r="AL360" s="20">
        <v>151.9</v>
      </c>
      <c r="AM360" s="20">
        <v>168.65</v>
      </c>
      <c r="AN360" s="20" t="s">
        <v>192</v>
      </c>
      <c r="AO360" s="20">
        <v>0.52690000000000003</v>
      </c>
      <c r="AP360" s="20">
        <v>0.4541</v>
      </c>
      <c r="AQ360" s="20">
        <v>2.4361000000000002</v>
      </c>
      <c r="AR360" s="20">
        <v>1.1602915060000001</v>
      </c>
      <c r="AS360" s="20">
        <v>2.2332999999999998</v>
      </c>
      <c r="AT360" s="20">
        <v>11.13</v>
      </c>
      <c r="AU360" s="20">
        <v>0.47090125283000001</v>
      </c>
      <c r="AV360" s="20">
        <v>0.50684217499999995</v>
      </c>
      <c r="AW360" s="20">
        <v>0.2787</v>
      </c>
      <c r="AX360" s="20">
        <v>3237.67</v>
      </c>
      <c r="AY360" s="20">
        <v>260.38</v>
      </c>
      <c r="AZ360" s="20">
        <v>198.12</v>
      </c>
      <c r="BA360" s="20" t="s">
        <v>192</v>
      </c>
      <c r="BB360" s="20">
        <v>526.39612509275003</v>
      </c>
      <c r="BC360" s="20">
        <v>342.51</v>
      </c>
      <c r="BD360" s="20">
        <v>1.7377</v>
      </c>
      <c r="BE360" s="20" t="s">
        <v>192</v>
      </c>
      <c r="BF360" s="20">
        <v>0.94579999999999997</v>
      </c>
      <c r="BG360" s="20">
        <v>31</v>
      </c>
      <c r="BH360" s="20">
        <v>142.5</v>
      </c>
      <c r="BI360" s="20">
        <v>140.5</v>
      </c>
      <c r="BJ360" s="20">
        <v>113.5</v>
      </c>
      <c r="BK360" s="20">
        <v>98.5</v>
      </c>
      <c r="BL360" s="20">
        <v>1914.16</v>
      </c>
      <c r="BM360" s="20">
        <v>27.83</v>
      </c>
      <c r="BN360" s="20">
        <v>2546.0100000000002</v>
      </c>
      <c r="BO360" s="20">
        <v>666.1</v>
      </c>
      <c r="BP360" s="20">
        <v>9935.5</v>
      </c>
      <c r="BQ360" s="20">
        <v>12142.6</v>
      </c>
      <c r="BR360" s="20">
        <v>1539</v>
      </c>
      <c r="BS360" s="20">
        <v>367.6</v>
      </c>
      <c r="BT360" s="20">
        <v>497.35</v>
      </c>
      <c r="BU360" s="20">
        <v>5.2706999999999997</v>
      </c>
    </row>
    <row r="361" spans="1:73" x14ac:dyDescent="0.4">
      <c r="A361" s="16" t="s">
        <v>547</v>
      </c>
      <c r="B361" s="16">
        <f t="shared" si="5"/>
        <v>1989</v>
      </c>
      <c r="C361" s="17">
        <v>17.66666666667</v>
      </c>
      <c r="D361" s="17">
        <v>17.75</v>
      </c>
      <c r="E361" s="17">
        <v>15.5</v>
      </c>
      <c r="F361" s="17">
        <v>19.75</v>
      </c>
      <c r="G361" s="17">
        <v>38</v>
      </c>
      <c r="H361" s="17">
        <v>31</v>
      </c>
      <c r="I361" s="17">
        <v>1.64</v>
      </c>
      <c r="J361" s="17">
        <v>2.09</v>
      </c>
      <c r="K361" s="17">
        <v>3.28</v>
      </c>
      <c r="L361" s="17">
        <v>32.073114583269998</v>
      </c>
      <c r="M361" s="17">
        <v>1.3459000000000001</v>
      </c>
      <c r="N361" s="17">
        <v>1.9419999999999999</v>
      </c>
      <c r="O361" s="17">
        <v>1.4382999999999999</v>
      </c>
      <c r="P361" s="17">
        <v>1.7748999999999999</v>
      </c>
      <c r="Q361" s="17">
        <v>1.3438680000000001</v>
      </c>
      <c r="R361" s="17">
        <v>2.4911810000000001</v>
      </c>
      <c r="S361" s="17">
        <v>1.489687</v>
      </c>
      <c r="T361" s="17">
        <v>540</v>
      </c>
      <c r="U361" s="17">
        <v>810</v>
      </c>
      <c r="V361" s="17">
        <v>380</v>
      </c>
      <c r="W361" s="17">
        <v>806</v>
      </c>
      <c r="X361" s="17">
        <v>331</v>
      </c>
      <c r="Y361" s="17" t="s">
        <v>192</v>
      </c>
      <c r="Z361" s="17">
        <v>272</v>
      </c>
      <c r="AA361" s="17">
        <v>447</v>
      </c>
      <c r="AB361" s="17">
        <v>256</v>
      </c>
      <c r="AC361" s="17" t="s">
        <v>192</v>
      </c>
      <c r="AD361" s="17" t="s">
        <v>192</v>
      </c>
      <c r="AE361" s="17">
        <v>74.87</v>
      </c>
      <c r="AF361" s="17">
        <v>108.7</v>
      </c>
      <c r="AG361" s="17">
        <v>102.96</v>
      </c>
      <c r="AH361" s="17">
        <v>350.5</v>
      </c>
      <c r="AI361" s="17">
        <v>297</v>
      </c>
      <c r="AJ361" s="17">
        <v>246</v>
      </c>
      <c r="AK361" s="17" t="s">
        <v>192</v>
      </c>
      <c r="AL361" s="17">
        <v>152.38999999999999</v>
      </c>
      <c r="AM361" s="17">
        <v>166.82</v>
      </c>
      <c r="AN361" s="17" t="s">
        <v>192</v>
      </c>
      <c r="AO361" s="17">
        <v>0.4481</v>
      </c>
      <c r="AP361" s="17">
        <v>0.43030000000000002</v>
      </c>
      <c r="AQ361" s="17">
        <v>2.4927999999999999</v>
      </c>
      <c r="AR361" s="17">
        <v>1.136261148</v>
      </c>
      <c r="AS361" s="17">
        <v>2.3494999999999999</v>
      </c>
      <c r="AT361" s="17">
        <v>10.89</v>
      </c>
      <c r="AU361" s="17">
        <v>0.50085537828000004</v>
      </c>
      <c r="AV361" s="17">
        <v>0.51940850228000002</v>
      </c>
      <c r="AW361" s="17">
        <v>0.309</v>
      </c>
      <c r="AX361" s="17">
        <v>3257.04</v>
      </c>
      <c r="AY361" s="17">
        <v>272.43</v>
      </c>
      <c r="AZ361" s="17">
        <v>204.59</v>
      </c>
      <c r="BA361" s="17" t="s">
        <v>192</v>
      </c>
      <c r="BB361" s="17">
        <v>532.01049360950003</v>
      </c>
      <c r="BC361" s="17">
        <v>371.66</v>
      </c>
      <c r="BD361" s="17">
        <v>1.8301000000000001</v>
      </c>
      <c r="BE361" s="17" t="s">
        <v>192</v>
      </c>
      <c r="BF361" s="17">
        <v>0.94510000000000005</v>
      </c>
      <c r="BG361" s="17">
        <v>31</v>
      </c>
      <c r="BH361" s="17">
        <v>137.5</v>
      </c>
      <c r="BI361" s="17">
        <v>140.5</v>
      </c>
      <c r="BJ361" s="17">
        <v>113.5</v>
      </c>
      <c r="BK361" s="17">
        <v>98.5</v>
      </c>
      <c r="BL361" s="17">
        <v>1755.93</v>
      </c>
      <c r="BM361" s="17">
        <v>27.83</v>
      </c>
      <c r="BN361" s="17">
        <v>2505</v>
      </c>
      <c r="BO361" s="17">
        <v>691.6</v>
      </c>
      <c r="BP361" s="17">
        <v>9605.2000000000007</v>
      </c>
      <c r="BQ361" s="17">
        <v>12275</v>
      </c>
      <c r="BR361" s="17">
        <v>1616.9</v>
      </c>
      <c r="BS361" s="17">
        <v>375.04</v>
      </c>
      <c r="BT361" s="17">
        <v>501.91</v>
      </c>
      <c r="BU361" s="17">
        <v>5.2167000000000003</v>
      </c>
    </row>
    <row r="362" spans="1:73" x14ac:dyDescent="0.4">
      <c r="A362" s="18" t="s">
        <v>548</v>
      </c>
      <c r="B362" s="16">
        <f t="shared" si="5"/>
        <v>1989</v>
      </c>
      <c r="C362" s="20">
        <v>16.88333333333</v>
      </c>
      <c r="D362" s="20">
        <v>17.100000000000001</v>
      </c>
      <c r="E362" s="20">
        <v>15</v>
      </c>
      <c r="F362" s="20">
        <v>18.55</v>
      </c>
      <c r="G362" s="20">
        <v>38</v>
      </c>
      <c r="H362" s="20">
        <v>31</v>
      </c>
      <c r="I362" s="20">
        <v>1.58</v>
      </c>
      <c r="J362" s="20">
        <v>2.09</v>
      </c>
      <c r="K362" s="20">
        <v>3.28</v>
      </c>
      <c r="L362" s="20">
        <v>31.344512204849998</v>
      </c>
      <c r="M362" s="20">
        <v>1.2855000000000001</v>
      </c>
      <c r="N362" s="20">
        <v>1.7307999999999999</v>
      </c>
      <c r="O362" s="20">
        <v>1.3140000000000001</v>
      </c>
      <c r="P362" s="20">
        <v>1.7765</v>
      </c>
      <c r="Q362" s="20">
        <v>1.4004080000000001</v>
      </c>
      <c r="R362" s="20">
        <v>2.4631219999999998</v>
      </c>
      <c r="S362" s="20">
        <v>1.4659329999999999</v>
      </c>
      <c r="T362" s="20">
        <v>481</v>
      </c>
      <c r="U362" s="20">
        <v>763</v>
      </c>
      <c r="V362" s="20">
        <v>359</v>
      </c>
      <c r="W362" s="20">
        <v>820</v>
      </c>
      <c r="X362" s="20">
        <v>309</v>
      </c>
      <c r="Y362" s="20" t="s">
        <v>192</v>
      </c>
      <c r="Z362" s="20">
        <v>236</v>
      </c>
      <c r="AA362" s="20">
        <v>404</v>
      </c>
      <c r="AB362" s="20">
        <v>214</v>
      </c>
      <c r="AC362" s="20" t="s">
        <v>192</v>
      </c>
      <c r="AD362" s="20" t="s">
        <v>192</v>
      </c>
      <c r="AE362" s="20">
        <v>73.209999999999994</v>
      </c>
      <c r="AF362" s="20">
        <v>100.92</v>
      </c>
      <c r="AG362" s="20">
        <v>100.09</v>
      </c>
      <c r="AH362" s="20">
        <v>332.2</v>
      </c>
      <c r="AI362" s="20">
        <v>298</v>
      </c>
      <c r="AJ362" s="20">
        <v>221</v>
      </c>
      <c r="AK362" s="20" t="s">
        <v>192</v>
      </c>
      <c r="AL362" s="20">
        <v>153.37</v>
      </c>
      <c r="AM362" s="20">
        <v>164.24</v>
      </c>
      <c r="AN362" s="20" t="s">
        <v>192</v>
      </c>
      <c r="AO362" s="20">
        <v>0.51039999999999996</v>
      </c>
      <c r="AP362" s="20">
        <v>0.49109999999999998</v>
      </c>
      <c r="AQ362" s="20">
        <v>2.5480999999999998</v>
      </c>
      <c r="AR362" s="20">
        <v>1.1289859019999999</v>
      </c>
      <c r="AS362" s="20">
        <v>2.3090000000000002</v>
      </c>
      <c r="AT362" s="20">
        <v>10.41</v>
      </c>
      <c r="AU362" s="20">
        <v>0.49337438434999997</v>
      </c>
      <c r="AV362" s="20">
        <v>0.51962892726999999</v>
      </c>
      <c r="AW362" s="20">
        <v>0.30859999999999999</v>
      </c>
      <c r="AX362" s="20">
        <v>3229.12</v>
      </c>
      <c r="AY362" s="20">
        <v>269.14999999999998</v>
      </c>
      <c r="AZ362" s="20">
        <v>197.75</v>
      </c>
      <c r="BA362" s="20" t="s">
        <v>192</v>
      </c>
      <c r="BB362" s="20">
        <v>537.16618585567005</v>
      </c>
      <c r="BC362" s="20">
        <v>370.28</v>
      </c>
      <c r="BD362" s="20">
        <v>1.8291999999999999</v>
      </c>
      <c r="BE362" s="20" t="s">
        <v>192</v>
      </c>
      <c r="BF362" s="20">
        <v>0.90390000000000004</v>
      </c>
      <c r="BG362" s="20">
        <v>31</v>
      </c>
      <c r="BH362" s="20">
        <v>144</v>
      </c>
      <c r="BI362" s="20">
        <v>136.5</v>
      </c>
      <c r="BJ362" s="20">
        <v>82.5</v>
      </c>
      <c r="BK362" s="20">
        <v>98.5</v>
      </c>
      <c r="BL362" s="20">
        <v>1798.32</v>
      </c>
      <c r="BM362" s="20">
        <v>27.83</v>
      </c>
      <c r="BN362" s="20">
        <v>2762.2</v>
      </c>
      <c r="BO362" s="20">
        <v>702.3</v>
      </c>
      <c r="BP362" s="20">
        <v>8715.6</v>
      </c>
      <c r="BQ362" s="20">
        <v>12909.7</v>
      </c>
      <c r="BR362" s="20">
        <v>1730.4</v>
      </c>
      <c r="BS362" s="20">
        <v>365.14</v>
      </c>
      <c r="BT362" s="20">
        <v>484.64</v>
      </c>
      <c r="BU362" s="20">
        <v>5.1822999999999997</v>
      </c>
    </row>
    <row r="363" spans="1:73" x14ac:dyDescent="0.4">
      <c r="A363" s="16" t="s">
        <v>549</v>
      </c>
      <c r="B363" s="16">
        <f t="shared" si="5"/>
        <v>1989</v>
      </c>
      <c r="C363" s="17">
        <v>17.66666666667</v>
      </c>
      <c r="D363" s="17">
        <v>17.8</v>
      </c>
      <c r="E363" s="17">
        <v>15.6</v>
      </c>
      <c r="F363" s="17">
        <v>19.600000000000001</v>
      </c>
      <c r="G363" s="17">
        <v>38</v>
      </c>
      <c r="H363" s="17">
        <v>31</v>
      </c>
      <c r="I363" s="17">
        <v>1.53</v>
      </c>
      <c r="J363" s="17">
        <v>2.09</v>
      </c>
      <c r="K363" s="17">
        <v>3.28</v>
      </c>
      <c r="L363" s="17">
        <v>30.737343556159999</v>
      </c>
      <c r="M363" s="17">
        <v>1.1409</v>
      </c>
      <c r="N363" s="17">
        <v>1.7289000000000001</v>
      </c>
      <c r="O363" s="17">
        <v>1.3233999999999999</v>
      </c>
      <c r="P363" s="17">
        <v>2.1547999999999998</v>
      </c>
      <c r="Q363" s="17">
        <v>1.7927729999999999</v>
      </c>
      <c r="R363" s="17">
        <v>3.2396799999999999</v>
      </c>
      <c r="S363" s="17">
        <v>1.4319109999999999</v>
      </c>
      <c r="T363" s="17">
        <v>503</v>
      </c>
      <c r="U363" s="17">
        <v>754</v>
      </c>
      <c r="V363" s="17">
        <v>360</v>
      </c>
      <c r="W363" s="17">
        <v>798</v>
      </c>
      <c r="X363" s="17">
        <v>323</v>
      </c>
      <c r="Y363" s="17" t="s">
        <v>192</v>
      </c>
      <c r="Z363" s="17">
        <v>237</v>
      </c>
      <c r="AA363" s="17">
        <v>410</v>
      </c>
      <c r="AB363" s="17">
        <v>216</v>
      </c>
      <c r="AC363" s="17" t="s">
        <v>192</v>
      </c>
      <c r="AD363" s="17" t="s">
        <v>192</v>
      </c>
      <c r="AE363" s="17">
        <v>71.55</v>
      </c>
      <c r="AF363" s="17">
        <v>103.37</v>
      </c>
      <c r="AG363" s="17">
        <v>102.85</v>
      </c>
      <c r="AH363" s="17">
        <v>319.75</v>
      </c>
      <c r="AI363" s="17">
        <v>268</v>
      </c>
      <c r="AJ363" s="17">
        <v>205</v>
      </c>
      <c r="AK363" s="17" t="s">
        <v>192</v>
      </c>
      <c r="AL363" s="17">
        <v>157.26</v>
      </c>
      <c r="AM363" s="17">
        <v>163.51</v>
      </c>
      <c r="AN363" s="17" t="s">
        <v>192</v>
      </c>
      <c r="AO363" s="17">
        <v>0.51700000000000002</v>
      </c>
      <c r="AP363" s="17">
        <v>0.50231000000000003</v>
      </c>
      <c r="AQ363" s="17">
        <v>2.6476999999999999</v>
      </c>
      <c r="AR363" s="17">
        <v>1.1155377200000001</v>
      </c>
      <c r="AS363" s="17">
        <v>2.2985000000000002</v>
      </c>
      <c r="AT363" s="17">
        <v>9.81</v>
      </c>
      <c r="AU363" s="17">
        <v>0.48492700215000001</v>
      </c>
      <c r="AV363" s="17">
        <v>0.51808569999999998</v>
      </c>
      <c r="AW363" s="17">
        <v>0.3115</v>
      </c>
      <c r="AX363" s="17">
        <v>3304.64</v>
      </c>
      <c r="AY363" s="17">
        <v>265.44</v>
      </c>
      <c r="AZ363" s="17">
        <v>188.68</v>
      </c>
      <c r="BA363" s="17" t="s">
        <v>192</v>
      </c>
      <c r="BB363" s="17">
        <v>538.88500883282995</v>
      </c>
      <c r="BC363" s="17">
        <v>353.32</v>
      </c>
      <c r="BD363" s="17">
        <v>1.7957000000000001</v>
      </c>
      <c r="BE363" s="17" t="s">
        <v>192</v>
      </c>
      <c r="BF363" s="17">
        <v>0.87080000000000002</v>
      </c>
      <c r="BG363" s="17">
        <v>31</v>
      </c>
      <c r="BH363" s="17">
        <v>156</v>
      </c>
      <c r="BI363" s="17">
        <v>136.5</v>
      </c>
      <c r="BJ363" s="17">
        <v>82.5</v>
      </c>
      <c r="BK363" s="17">
        <v>98.5</v>
      </c>
      <c r="BL363" s="17">
        <v>1717.93</v>
      </c>
      <c r="BM363" s="17">
        <v>27.83</v>
      </c>
      <c r="BN363" s="17">
        <v>2884.4</v>
      </c>
      <c r="BO363" s="17">
        <v>728.1</v>
      </c>
      <c r="BP363" s="17">
        <v>8269.7000000000007</v>
      </c>
      <c r="BQ363" s="17">
        <v>11222.1</v>
      </c>
      <c r="BR363" s="17">
        <v>1628.9</v>
      </c>
      <c r="BS363" s="17">
        <v>361.75</v>
      </c>
      <c r="BT363" s="17">
        <v>477.67</v>
      </c>
      <c r="BU363" s="17">
        <v>5.1337999999999999</v>
      </c>
    </row>
    <row r="364" spans="1:73" x14ac:dyDescent="0.4">
      <c r="A364" s="18" t="s">
        <v>550</v>
      </c>
      <c r="B364" s="16">
        <f t="shared" si="5"/>
        <v>1989</v>
      </c>
      <c r="C364" s="20">
        <v>18.41666666667</v>
      </c>
      <c r="D364" s="20">
        <v>19</v>
      </c>
      <c r="E364" s="20">
        <v>16.149999999999999</v>
      </c>
      <c r="F364" s="20">
        <v>20.100000000000001</v>
      </c>
      <c r="G364" s="20">
        <v>38</v>
      </c>
      <c r="H364" s="20">
        <v>31</v>
      </c>
      <c r="I364" s="20">
        <v>1.6</v>
      </c>
      <c r="J364" s="20">
        <v>2.09</v>
      </c>
      <c r="K364" s="20">
        <v>3.28</v>
      </c>
      <c r="L364" s="20">
        <v>31.58737966432</v>
      </c>
      <c r="M364" s="20">
        <v>1.0634999999999999</v>
      </c>
      <c r="N364" s="20">
        <v>1.5135000000000001</v>
      </c>
      <c r="O364" s="20">
        <v>1.1806000000000001</v>
      </c>
      <c r="P364" s="20">
        <v>2.0733999999999999</v>
      </c>
      <c r="Q364" s="20">
        <v>1.8325</v>
      </c>
      <c r="R364" s="20">
        <v>2.9663029999999999</v>
      </c>
      <c r="S364" s="20">
        <v>1.4215169999999999</v>
      </c>
      <c r="T364" s="20">
        <v>480</v>
      </c>
      <c r="U364" s="20">
        <v>790</v>
      </c>
      <c r="V364" s="20">
        <v>393</v>
      </c>
      <c r="W364" s="20">
        <v>813</v>
      </c>
      <c r="X364" s="20">
        <v>321</v>
      </c>
      <c r="Y364" s="20" t="s">
        <v>192</v>
      </c>
      <c r="Z364" s="20">
        <v>238</v>
      </c>
      <c r="AA364" s="20">
        <v>419</v>
      </c>
      <c r="AB364" s="20">
        <v>222</v>
      </c>
      <c r="AC364" s="20" t="s">
        <v>192</v>
      </c>
      <c r="AD364" s="20" t="s">
        <v>192</v>
      </c>
      <c r="AE364" s="20">
        <v>71.87</v>
      </c>
      <c r="AF364" s="20">
        <v>107.28</v>
      </c>
      <c r="AG364" s="20">
        <v>102.68</v>
      </c>
      <c r="AH364" s="20">
        <v>304</v>
      </c>
      <c r="AI364" s="20">
        <v>244</v>
      </c>
      <c r="AJ364" s="20">
        <v>183</v>
      </c>
      <c r="AK364" s="20" t="s">
        <v>192</v>
      </c>
      <c r="AL364" s="20">
        <v>160.47999999999999</v>
      </c>
      <c r="AM364" s="20">
        <v>164.61</v>
      </c>
      <c r="AN364" s="20" t="s">
        <v>192</v>
      </c>
      <c r="AO364" s="20">
        <v>0.55120000000000002</v>
      </c>
      <c r="AP364" s="20">
        <v>0.47399999999999998</v>
      </c>
      <c r="AQ364" s="20">
        <v>2.7448000000000001</v>
      </c>
      <c r="AR364" s="20">
        <v>1.0818070339999999</v>
      </c>
      <c r="AS364" s="20">
        <v>2.3540000000000001</v>
      </c>
      <c r="AT364" s="20">
        <v>9.7799999999999994</v>
      </c>
      <c r="AU364" s="20">
        <v>0.49027762759999999</v>
      </c>
      <c r="AV364" s="20">
        <v>0.51014905454000004</v>
      </c>
      <c r="AW364" s="20">
        <v>0.31840000000000002</v>
      </c>
      <c r="AX364" s="20">
        <v>3339.52</v>
      </c>
      <c r="AY364" s="20">
        <v>276.33</v>
      </c>
      <c r="AZ364" s="20">
        <v>187.17</v>
      </c>
      <c r="BA364" s="20" t="s">
        <v>192</v>
      </c>
      <c r="BB364" s="20">
        <v>555.10843565532002</v>
      </c>
      <c r="BC364" s="20">
        <v>352.99</v>
      </c>
      <c r="BD364" s="20">
        <v>1.81</v>
      </c>
      <c r="BE364" s="20" t="s">
        <v>192</v>
      </c>
      <c r="BF364" s="20">
        <v>0.85209999999999997</v>
      </c>
      <c r="BG364" s="20">
        <v>31</v>
      </c>
      <c r="BH364" s="20">
        <v>148</v>
      </c>
      <c r="BI364" s="20">
        <v>130.5</v>
      </c>
      <c r="BJ364" s="20">
        <v>72.5</v>
      </c>
      <c r="BK364" s="20">
        <v>98.5</v>
      </c>
      <c r="BL364" s="20">
        <v>1820.02</v>
      </c>
      <c r="BM364" s="20">
        <v>27.83</v>
      </c>
      <c r="BN364" s="20">
        <v>2861.4</v>
      </c>
      <c r="BO364" s="20">
        <v>751.8</v>
      </c>
      <c r="BP364" s="20">
        <v>7922.4</v>
      </c>
      <c r="BQ364" s="20">
        <v>10424.9</v>
      </c>
      <c r="BR364" s="20">
        <v>1584.6</v>
      </c>
      <c r="BS364" s="20">
        <v>366.88</v>
      </c>
      <c r="BT364" s="20">
        <v>485.82</v>
      </c>
      <c r="BU364" s="20">
        <v>5.1448999999999998</v>
      </c>
    </row>
    <row r="365" spans="1:73" x14ac:dyDescent="0.4">
      <c r="A365" s="16" t="s">
        <v>551</v>
      </c>
      <c r="B365" s="16">
        <f t="shared" si="5"/>
        <v>1989</v>
      </c>
      <c r="C365" s="17">
        <v>18.36666666667</v>
      </c>
      <c r="D365" s="17">
        <v>19.149999999999999</v>
      </c>
      <c r="E365" s="17">
        <v>16.149999999999999</v>
      </c>
      <c r="F365" s="17">
        <v>19.8</v>
      </c>
      <c r="G365" s="17">
        <v>38</v>
      </c>
      <c r="H365" s="17">
        <v>31</v>
      </c>
      <c r="I365" s="17">
        <v>1.9</v>
      </c>
      <c r="J365" s="17">
        <v>2.09</v>
      </c>
      <c r="K365" s="17">
        <v>3.28</v>
      </c>
      <c r="L365" s="17">
        <v>35.230391556420003</v>
      </c>
      <c r="M365" s="17">
        <v>1.0107999999999999</v>
      </c>
      <c r="N365" s="17">
        <v>1.5624</v>
      </c>
      <c r="O365" s="17">
        <v>1.1744000000000001</v>
      </c>
      <c r="P365" s="17">
        <v>1.913</v>
      </c>
      <c r="Q365" s="17">
        <v>1.73075</v>
      </c>
      <c r="R365" s="17">
        <v>2.5851790000000001</v>
      </c>
      <c r="S365" s="17">
        <v>1.4230449999999999</v>
      </c>
      <c r="T365" s="17">
        <v>456</v>
      </c>
      <c r="U365" s="17">
        <v>826</v>
      </c>
      <c r="V365" s="17">
        <v>419</v>
      </c>
      <c r="W365" s="17">
        <v>868</v>
      </c>
      <c r="X365" s="17">
        <v>301</v>
      </c>
      <c r="Y365" s="17" t="s">
        <v>192</v>
      </c>
      <c r="Z365" s="17">
        <v>246</v>
      </c>
      <c r="AA365" s="17">
        <v>433</v>
      </c>
      <c r="AB365" s="17">
        <v>226</v>
      </c>
      <c r="AC365" s="17" t="s">
        <v>192</v>
      </c>
      <c r="AD365" s="17" t="s">
        <v>192</v>
      </c>
      <c r="AE365" s="17">
        <v>69.900000000000006</v>
      </c>
      <c r="AF365" s="17">
        <v>108.48</v>
      </c>
      <c r="AG365" s="17">
        <v>103.84</v>
      </c>
      <c r="AH365" s="17">
        <v>268.5</v>
      </c>
      <c r="AI365" s="17">
        <v>216</v>
      </c>
      <c r="AJ365" s="17">
        <v>166</v>
      </c>
      <c r="AK365" s="17" t="s">
        <v>192</v>
      </c>
      <c r="AL365" s="17">
        <v>163.92</v>
      </c>
      <c r="AM365" s="17">
        <v>163.51</v>
      </c>
      <c r="AN365" s="17" t="s">
        <v>192</v>
      </c>
      <c r="AO365" s="17">
        <v>0.51259999999999994</v>
      </c>
      <c r="AP365" s="17">
        <v>0.43634000000000001</v>
      </c>
      <c r="AQ365" s="17">
        <v>2.8418000000000001</v>
      </c>
      <c r="AR365" s="17">
        <v>1.0456512659999999</v>
      </c>
      <c r="AS365" s="17">
        <v>2.339</v>
      </c>
      <c r="AT365" s="17">
        <v>9.85</v>
      </c>
      <c r="AU365" s="17">
        <v>0.48564020863000001</v>
      </c>
      <c r="AV365" s="17">
        <v>0.51235372499999998</v>
      </c>
      <c r="AW365" s="17">
        <v>0.33119999999999999</v>
      </c>
      <c r="AX365" s="17">
        <v>3333.87</v>
      </c>
      <c r="AY365" s="17">
        <v>281.35000000000002</v>
      </c>
      <c r="AZ365" s="17">
        <v>184.26</v>
      </c>
      <c r="BA365" s="17" t="s">
        <v>192</v>
      </c>
      <c r="BB365" s="17">
        <v>545.76772590708003</v>
      </c>
      <c r="BC365" s="17">
        <v>336.19</v>
      </c>
      <c r="BD365" s="17">
        <v>1.8107</v>
      </c>
      <c r="BE365" s="17" t="s">
        <v>192</v>
      </c>
      <c r="BF365" s="17">
        <v>0.83560000000000001</v>
      </c>
      <c r="BG365" s="17">
        <v>31</v>
      </c>
      <c r="BH365" s="17">
        <v>142</v>
      </c>
      <c r="BI365" s="17">
        <v>126</v>
      </c>
      <c r="BJ365" s="17">
        <v>86</v>
      </c>
      <c r="BK365" s="17">
        <v>98.5</v>
      </c>
      <c r="BL365" s="17">
        <v>1736.09</v>
      </c>
      <c r="BM365" s="17">
        <v>27.83</v>
      </c>
      <c r="BN365" s="17">
        <v>2591.3000000000002</v>
      </c>
      <c r="BO365" s="17">
        <v>692.8</v>
      </c>
      <c r="BP365" s="17">
        <v>6837.3</v>
      </c>
      <c r="BQ365" s="17">
        <v>9793.2000000000007</v>
      </c>
      <c r="BR365" s="17">
        <v>1437.6</v>
      </c>
      <c r="BS365" s="17">
        <v>394.26</v>
      </c>
      <c r="BT365" s="17">
        <v>510.19</v>
      </c>
      <c r="BU365" s="17">
        <v>5.4832999999999998</v>
      </c>
    </row>
    <row r="366" spans="1:73" x14ac:dyDescent="0.4">
      <c r="A366" s="18" t="s">
        <v>552</v>
      </c>
      <c r="B366" s="16">
        <f t="shared" si="5"/>
        <v>1989</v>
      </c>
      <c r="C366" s="20">
        <v>19.350000000000001</v>
      </c>
      <c r="D366" s="20">
        <v>19.850000000000001</v>
      </c>
      <c r="E366" s="20">
        <v>17.100000000000001</v>
      </c>
      <c r="F366" s="20">
        <v>21.1</v>
      </c>
      <c r="G366" s="20">
        <v>38</v>
      </c>
      <c r="H366" s="20">
        <v>31</v>
      </c>
      <c r="I366" s="20">
        <v>2.2400000000000002</v>
      </c>
      <c r="J366" s="20">
        <v>2.09</v>
      </c>
      <c r="K366" s="20">
        <v>3.28</v>
      </c>
      <c r="L366" s="20">
        <v>39.359138367470003</v>
      </c>
      <c r="M366" s="20">
        <v>0.97030000000000005</v>
      </c>
      <c r="N366" s="20">
        <v>1.5976999999999999</v>
      </c>
      <c r="O366" s="20">
        <v>1.1316999999999999</v>
      </c>
      <c r="P366" s="20">
        <v>1.903</v>
      </c>
      <c r="Q366" s="20">
        <v>1.78325</v>
      </c>
      <c r="R366" s="20">
        <v>2.494983</v>
      </c>
      <c r="S366" s="20">
        <v>1.430844</v>
      </c>
      <c r="T366" s="20">
        <v>425</v>
      </c>
      <c r="U366" s="20">
        <v>860</v>
      </c>
      <c r="V366" s="20">
        <v>438</v>
      </c>
      <c r="W366" s="20">
        <v>877</v>
      </c>
      <c r="X366" s="20">
        <v>267</v>
      </c>
      <c r="Y366" s="20" t="s">
        <v>192</v>
      </c>
      <c r="Z366" s="20">
        <v>248</v>
      </c>
      <c r="AA366" s="20">
        <v>429</v>
      </c>
      <c r="AB366" s="20">
        <v>226</v>
      </c>
      <c r="AC366" s="20" t="s">
        <v>192</v>
      </c>
      <c r="AD366" s="20" t="s">
        <v>192</v>
      </c>
      <c r="AE366" s="20">
        <v>73.209999999999994</v>
      </c>
      <c r="AF366" s="20">
        <v>109.17</v>
      </c>
      <c r="AG366" s="20">
        <v>104.22</v>
      </c>
      <c r="AH366" s="20">
        <v>272</v>
      </c>
      <c r="AI366" s="20">
        <v>227</v>
      </c>
      <c r="AJ366" s="20">
        <v>174</v>
      </c>
      <c r="AK366" s="20" t="s">
        <v>192</v>
      </c>
      <c r="AL366" s="20">
        <v>166.45</v>
      </c>
      <c r="AM366" s="20">
        <v>164.61</v>
      </c>
      <c r="AN366" s="20" t="s">
        <v>192</v>
      </c>
      <c r="AO366" s="20">
        <v>0.496</v>
      </c>
      <c r="AP366" s="20">
        <v>0.44148999999999999</v>
      </c>
      <c r="AQ366" s="20">
        <v>2.8769999999999998</v>
      </c>
      <c r="AR366" s="20">
        <v>1.0456512659999999</v>
      </c>
      <c r="AS366" s="20">
        <v>2.3889</v>
      </c>
      <c r="AT366" s="20">
        <v>9.52</v>
      </c>
      <c r="AU366" s="20">
        <v>0.49257779314</v>
      </c>
      <c r="AV366" s="20">
        <v>0.50353521136000001</v>
      </c>
      <c r="AW366" s="20">
        <v>0.29559999999999997</v>
      </c>
      <c r="AX366" s="20">
        <v>3337.65</v>
      </c>
      <c r="AY366" s="20">
        <v>294.33999999999997</v>
      </c>
      <c r="AZ366" s="20">
        <v>178.66</v>
      </c>
      <c r="BA366" s="20" t="s">
        <v>192</v>
      </c>
      <c r="BB366" s="20">
        <v>571.52779735649005</v>
      </c>
      <c r="BC366" s="20">
        <v>327.16000000000003</v>
      </c>
      <c r="BD366" s="20">
        <v>1.7111000000000001</v>
      </c>
      <c r="BE366" s="20" t="s">
        <v>192</v>
      </c>
      <c r="BF366" s="20">
        <v>0.83530000000000004</v>
      </c>
      <c r="BG366" s="20">
        <v>31</v>
      </c>
      <c r="BH366" s="20">
        <v>137.5</v>
      </c>
      <c r="BI366" s="20">
        <v>126</v>
      </c>
      <c r="BJ366" s="20">
        <v>98</v>
      </c>
      <c r="BK366" s="20">
        <v>98.5</v>
      </c>
      <c r="BL366" s="20">
        <v>1633.26</v>
      </c>
      <c r="BM366" s="20">
        <v>27.83</v>
      </c>
      <c r="BN366" s="20">
        <v>2418.6</v>
      </c>
      <c r="BO366" s="20">
        <v>711</v>
      </c>
      <c r="BP366" s="20">
        <v>6744.1</v>
      </c>
      <c r="BQ366" s="20">
        <v>8809.2000000000007</v>
      </c>
      <c r="BR366" s="20">
        <v>1455</v>
      </c>
      <c r="BS366" s="20">
        <v>409.39</v>
      </c>
      <c r="BT366" s="20">
        <v>506.81</v>
      </c>
      <c r="BU366" s="20">
        <v>5.5688000000000004</v>
      </c>
    </row>
    <row r="367" spans="1:73" x14ac:dyDescent="0.4">
      <c r="A367" s="16" t="s">
        <v>553</v>
      </c>
      <c r="B367" s="16">
        <f t="shared" si="5"/>
        <v>1990</v>
      </c>
      <c r="C367" s="17">
        <v>20.350000000000001</v>
      </c>
      <c r="D367" s="17">
        <v>20.95</v>
      </c>
      <c r="E367" s="17">
        <v>17.45</v>
      </c>
      <c r="F367" s="17">
        <v>22.65</v>
      </c>
      <c r="G367" s="17">
        <v>38</v>
      </c>
      <c r="H367" s="17">
        <v>31</v>
      </c>
      <c r="I367" s="17">
        <v>2.39</v>
      </c>
      <c r="J367" s="17">
        <v>2.82</v>
      </c>
      <c r="K367" s="17">
        <v>3.64</v>
      </c>
      <c r="L367" s="17">
        <v>44.894942030039999</v>
      </c>
      <c r="M367" s="17">
        <v>0.99450000000000005</v>
      </c>
      <c r="N367" s="17">
        <v>1.6760999999999999</v>
      </c>
      <c r="O367" s="17">
        <v>1.0907</v>
      </c>
      <c r="P367" s="17">
        <v>2.09</v>
      </c>
      <c r="Q367" s="17">
        <v>1.891</v>
      </c>
      <c r="R367" s="17">
        <v>2.6424989999999999</v>
      </c>
      <c r="S367" s="17">
        <v>1.7364919999999999</v>
      </c>
      <c r="T367" s="17">
        <v>433</v>
      </c>
      <c r="U367" s="17">
        <v>923</v>
      </c>
      <c r="V367" s="17">
        <v>430</v>
      </c>
      <c r="W367" s="17">
        <v>903</v>
      </c>
      <c r="X367" s="17">
        <v>279</v>
      </c>
      <c r="Y367" s="17" t="s">
        <v>192</v>
      </c>
      <c r="Z367" s="17">
        <v>242</v>
      </c>
      <c r="AA367" s="17">
        <v>417</v>
      </c>
      <c r="AB367" s="17">
        <v>221</v>
      </c>
      <c r="AC367" s="17" t="s">
        <v>192</v>
      </c>
      <c r="AD367" s="17" t="s">
        <v>192</v>
      </c>
      <c r="AE367" s="17">
        <v>75.569999999999993</v>
      </c>
      <c r="AF367" s="17">
        <v>105.6</v>
      </c>
      <c r="AG367" s="17">
        <v>101.91</v>
      </c>
      <c r="AH367" s="17">
        <v>276.2</v>
      </c>
      <c r="AI367" s="17">
        <v>248</v>
      </c>
      <c r="AJ367" s="17">
        <v>170</v>
      </c>
      <c r="AK367" s="17" t="s">
        <v>192</v>
      </c>
      <c r="AL367" s="17">
        <v>163</v>
      </c>
      <c r="AM367" s="17">
        <v>167.92</v>
      </c>
      <c r="AN367" s="17" t="s">
        <v>192</v>
      </c>
      <c r="AO367" s="17">
        <v>0.5897</v>
      </c>
      <c r="AP367" s="17">
        <v>0.45654</v>
      </c>
      <c r="AQ367" s="17">
        <v>2.7847</v>
      </c>
      <c r="AR367" s="17">
        <v>1.0544697460000001</v>
      </c>
      <c r="AS367" s="17">
        <v>2.4586000000000001</v>
      </c>
      <c r="AT367" s="17">
        <v>9.76</v>
      </c>
      <c r="AU367" s="17">
        <v>0.50989553635999996</v>
      </c>
      <c r="AV367" s="17">
        <v>0.50816489318000002</v>
      </c>
      <c r="AW367" s="17">
        <v>0.313</v>
      </c>
      <c r="AX367" s="17">
        <v>3342.65</v>
      </c>
      <c r="AY367" s="17">
        <v>303.83</v>
      </c>
      <c r="AZ367" s="17">
        <v>176.16</v>
      </c>
      <c r="BA367" s="17">
        <v>533</v>
      </c>
      <c r="BB367" s="17">
        <v>571.44326745487001</v>
      </c>
      <c r="BC367" s="17">
        <v>317.04000000000002</v>
      </c>
      <c r="BD367" s="17">
        <v>1.6551</v>
      </c>
      <c r="BE367" s="17" t="s">
        <v>192</v>
      </c>
      <c r="BF367" s="17">
        <v>0.83179999999999998</v>
      </c>
      <c r="BG367" s="17">
        <v>31</v>
      </c>
      <c r="BH367" s="17">
        <v>138.5</v>
      </c>
      <c r="BI367" s="17">
        <v>109.5</v>
      </c>
      <c r="BJ367" s="17">
        <v>104.5</v>
      </c>
      <c r="BK367" s="17">
        <v>98.5</v>
      </c>
      <c r="BL367" s="17">
        <v>1528.25</v>
      </c>
      <c r="BM367" s="17">
        <v>32.5</v>
      </c>
      <c r="BN367" s="17">
        <v>2366.64</v>
      </c>
      <c r="BO367" s="17">
        <v>707.8</v>
      </c>
      <c r="BP367" s="17">
        <v>6592</v>
      </c>
      <c r="BQ367" s="17">
        <v>7055.9</v>
      </c>
      <c r="BR367" s="17">
        <v>1297</v>
      </c>
      <c r="BS367" s="17">
        <v>410.11</v>
      </c>
      <c r="BT367" s="17">
        <v>497.66</v>
      </c>
      <c r="BU367" s="17">
        <v>5.2462</v>
      </c>
    </row>
    <row r="368" spans="1:73" x14ac:dyDescent="0.4">
      <c r="A368" s="18" t="s">
        <v>554</v>
      </c>
      <c r="B368" s="16">
        <f t="shared" si="5"/>
        <v>1990</v>
      </c>
      <c r="C368" s="20">
        <v>19.600000000000001</v>
      </c>
      <c r="D368" s="20">
        <v>19.899999999999999</v>
      </c>
      <c r="E368" s="20">
        <v>16.8</v>
      </c>
      <c r="F368" s="20">
        <v>22.1</v>
      </c>
      <c r="G368" s="20">
        <v>38</v>
      </c>
      <c r="H368" s="20">
        <v>31</v>
      </c>
      <c r="I368" s="20">
        <v>1.9</v>
      </c>
      <c r="J368" s="20">
        <v>2.82</v>
      </c>
      <c r="K368" s="20">
        <v>3.64</v>
      </c>
      <c r="L368" s="20">
        <v>38.944689272940003</v>
      </c>
      <c r="M368" s="20">
        <v>1.0265</v>
      </c>
      <c r="N368" s="20">
        <v>1.8508</v>
      </c>
      <c r="O368" s="20">
        <v>1.1035999999999999</v>
      </c>
      <c r="P368" s="20">
        <v>2.133</v>
      </c>
      <c r="Q368" s="20">
        <v>2.0129999999999999</v>
      </c>
      <c r="R368" s="20">
        <v>2.7673209999999999</v>
      </c>
      <c r="S368" s="20">
        <v>1.618635</v>
      </c>
      <c r="T368" s="20">
        <v>393</v>
      </c>
      <c r="U368" s="20">
        <v>900</v>
      </c>
      <c r="V368" s="20">
        <v>426</v>
      </c>
      <c r="W368" s="20">
        <v>933</v>
      </c>
      <c r="X368" s="20">
        <v>271</v>
      </c>
      <c r="Y368" s="20" t="s">
        <v>192</v>
      </c>
      <c r="Z368" s="20">
        <v>240</v>
      </c>
      <c r="AA368" s="20">
        <v>428</v>
      </c>
      <c r="AB368" s="20">
        <v>209</v>
      </c>
      <c r="AC368" s="20" t="s">
        <v>192</v>
      </c>
      <c r="AD368" s="20" t="s">
        <v>192</v>
      </c>
      <c r="AE368" s="20">
        <v>73.86</v>
      </c>
      <c r="AF368" s="20">
        <v>106.07</v>
      </c>
      <c r="AG368" s="20">
        <v>100.81</v>
      </c>
      <c r="AH368" s="20">
        <v>300</v>
      </c>
      <c r="AI368" s="20">
        <v>256</v>
      </c>
      <c r="AJ368" s="20">
        <v>176</v>
      </c>
      <c r="AK368" s="20" t="s">
        <v>192</v>
      </c>
      <c r="AL368" s="20">
        <v>155.52000000000001</v>
      </c>
      <c r="AM368" s="20">
        <v>160.94</v>
      </c>
      <c r="AN368" s="20" t="s">
        <v>192</v>
      </c>
      <c r="AO368" s="20">
        <v>0.64490000000000003</v>
      </c>
      <c r="AP368" s="20">
        <v>0.40971000000000002</v>
      </c>
      <c r="AQ368" s="20">
        <v>2.4573</v>
      </c>
      <c r="AR368" s="20">
        <v>1.07144532</v>
      </c>
      <c r="AS368" s="20">
        <v>2.5566</v>
      </c>
      <c r="AT368" s="20">
        <v>9.98</v>
      </c>
      <c r="AU368" s="20">
        <v>0.52362252192000003</v>
      </c>
      <c r="AV368" s="20">
        <v>0.50441707955000004</v>
      </c>
      <c r="AW368" s="20">
        <v>0.32290000000000002</v>
      </c>
      <c r="AX368" s="20">
        <v>3384.92</v>
      </c>
      <c r="AY368" s="20">
        <v>324.97000000000003</v>
      </c>
      <c r="AZ368" s="20">
        <v>174.83</v>
      </c>
      <c r="BA368" s="20">
        <v>533</v>
      </c>
      <c r="BB368" s="20">
        <v>584.67450829282996</v>
      </c>
      <c r="BC368" s="20">
        <v>314.37</v>
      </c>
      <c r="BD368" s="20">
        <v>1.6801999999999999</v>
      </c>
      <c r="BE368" s="20" t="s">
        <v>192</v>
      </c>
      <c r="BF368" s="20">
        <v>0.85270000000000001</v>
      </c>
      <c r="BG368" s="20">
        <v>31</v>
      </c>
      <c r="BH368" s="20">
        <v>139.75</v>
      </c>
      <c r="BI368" s="20">
        <v>112</v>
      </c>
      <c r="BJ368" s="20">
        <v>106.25</v>
      </c>
      <c r="BK368" s="20">
        <v>98.5</v>
      </c>
      <c r="BL368" s="20">
        <v>1454.28</v>
      </c>
      <c r="BM368" s="20">
        <v>32.5</v>
      </c>
      <c r="BN368" s="20">
        <v>2360.16</v>
      </c>
      <c r="BO368" s="20">
        <v>779.8</v>
      </c>
      <c r="BP368" s="20">
        <v>6156.1</v>
      </c>
      <c r="BQ368" s="20">
        <v>6976.9</v>
      </c>
      <c r="BR368" s="20">
        <v>1396.8</v>
      </c>
      <c r="BS368" s="20">
        <v>416.81</v>
      </c>
      <c r="BT368" s="20">
        <v>516.1</v>
      </c>
      <c r="BU368" s="20">
        <v>5.2892999999999999</v>
      </c>
    </row>
    <row r="369" spans="1:73" x14ac:dyDescent="0.4">
      <c r="A369" s="16" t="s">
        <v>555</v>
      </c>
      <c r="B369" s="16">
        <f t="shared" si="5"/>
        <v>1990</v>
      </c>
      <c r="C369" s="17">
        <v>18.216666666670001</v>
      </c>
      <c r="D369" s="17">
        <v>18.45</v>
      </c>
      <c r="E369" s="17">
        <v>15.8</v>
      </c>
      <c r="F369" s="17">
        <v>20.399999999999999</v>
      </c>
      <c r="G369" s="17">
        <v>38</v>
      </c>
      <c r="H369" s="17">
        <v>31</v>
      </c>
      <c r="I369" s="17">
        <v>1.55</v>
      </c>
      <c r="J369" s="17">
        <v>2.82</v>
      </c>
      <c r="K369" s="17">
        <v>3.64</v>
      </c>
      <c r="L369" s="17">
        <v>34.694508732149998</v>
      </c>
      <c r="M369" s="17">
        <v>1.1314</v>
      </c>
      <c r="N369" s="17">
        <v>2.0884999999999998</v>
      </c>
      <c r="O369" s="17">
        <v>1.2292000000000001</v>
      </c>
      <c r="P369" s="17">
        <v>2.4239000000000002</v>
      </c>
      <c r="Q369" s="17">
        <v>3.01675</v>
      </c>
      <c r="R369" s="17">
        <v>2.6068920000000002</v>
      </c>
      <c r="S369" s="17">
        <v>1.648115</v>
      </c>
      <c r="T369" s="17">
        <v>372</v>
      </c>
      <c r="U369" s="17">
        <v>880</v>
      </c>
      <c r="V369" s="17">
        <v>385</v>
      </c>
      <c r="W369" s="17">
        <v>971</v>
      </c>
      <c r="X369" s="17">
        <v>286</v>
      </c>
      <c r="Y369" s="17" t="s">
        <v>192</v>
      </c>
      <c r="Z369" s="17">
        <v>242</v>
      </c>
      <c r="AA369" s="17">
        <v>442</v>
      </c>
      <c r="AB369" s="17">
        <v>197</v>
      </c>
      <c r="AC369" s="17" t="s">
        <v>192</v>
      </c>
      <c r="AD369" s="17" t="s">
        <v>192</v>
      </c>
      <c r="AE369" s="17">
        <v>70.040000000000006</v>
      </c>
      <c r="AF369" s="17">
        <v>109.7</v>
      </c>
      <c r="AG369" s="17">
        <v>103.44</v>
      </c>
      <c r="AH369" s="17">
        <v>289.25</v>
      </c>
      <c r="AI369" s="17">
        <v>259</v>
      </c>
      <c r="AJ369" s="17">
        <v>169</v>
      </c>
      <c r="AK369" s="17" t="s">
        <v>192</v>
      </c>
      <c r="AL369" s="17">
        <v>153.26</v>
      </c>
      <c r="AM369" s="17">
        <v>156.53</v>
      </c>
      <c r="AN369" s="17" t="s">
        <v>192</v>
      </c>
      <c r="AO369" s="17">
        <v>0.53849999999999998</v>
      </c>
      <c r="AP369" s="17">
        <v>0.44369999999999998</v>
      </c>
      <c r="AQ369" s="17">
        <v>2.4839000000000002</v>
      </c>
      <c r="AR369" s="17">
        <v>1.1098057079999999</v>
      </c>
      <c r="AS369" s="17">
        <v>2.5066000000000002</v>
      </c>
      <c r="AT369" s="17">
        <v>10.67</v>
      </c>
      <c r="AU369" s="17">
        <v>0.50174145145000004</v>
      </c>
      <c r="AV369" s="17">
        <v>0.51984943637000003</v>
      </c>
      <c r="AW369" s="17">
        <v>0.33860000000000001</v>
      </c>
      <c r="AX369" s="17">
        <v>3361.05</v>
      </c>
      <c r="AY369" s="17">
        <v>321.47000000000003</v>
      </c>
      <c r="AZ369" s="17">
        <v>160.26</v>
      </c>
      <c r="BA369" s="17">
        <v>533</v>
      </c>
      <c r="BB369" s="17">
        <v>581.70476033948</v>
      </c>
      <c r="BC369" s="17">
        <v>314.38</v>
      </c>
      <c r="BD369" s="17">
        <v>1.7392000000000001</v>
      </c>
      <c r="BE369" s="17" t="s">
        <v>192</v>
      </c>
      <c r="BF369" s="17">
        <v>0.82850000000000001</v>
      </c>
      <c r="BG369" s="17">
        <v>31</v>
      </c>
      <c r="BH369" s="17">
        <v>146</v>
      </c>
      <c r="BI369" s="17">
        <v>112</v>
      </c>
      <c r="BJ369" s="17">
        <v>111</v>
      </c>
      <c r="BK369" s="17">
        <v>97.375</v>
      </c>
      <c r="BL369" s="17">
        <v>1567.39</v>
      </c>
      <c r="BM369" s="17">
        <v>32.5</v>
      </c>
      <c r="BN369" s="17">
        <v>2625.61</v>
      </c>
      <c r="BO369" s="17">
        <v>1062.3</v>
      </c>
      <c r="BP369" s="17">
        <v>6270.5</v>
      </c>
      <c r="BQ369" s="17">
        <v>9266.7999999999993</v>
      </c>
      <c r="BR369" s="17">
        <v>1607.4</v>
      </c>
      <c r="BS369" s="17">
        <v>393.06</v>
      </c>
      <c r="BT369" s="17">
        <v>497.06</v>
      </c>
      <c r="BU369" s="17">
        <v>5.0766</v>
      </c>
    </row>
    <row r="370" spans="1:73" x14ac:dyDescent="0.4">
      <c r="A370" s="18" t="s">
        <v>556</v>
      </c>
      <c r="B370" s="16">
        <f t="shared" si="5"/>
        <v>1990</v>
      </c>
      <c r="C370" s="20">
        <v>16.55</v>
      </c>
      <c r="D370" s="20">
        <v>16.75</v>
      </c>
      <c r="E370" s="20">
        <v>14.3</v>
      </c>
      <c r="F370" s="20">
        <v>18.600000000000001</v>
      </c>
      <c r="G370" s="20">
        <v>38</v>
      </c>
      <c r="H370" s="20">
        <v>31</v>
      </c>
      <c r="I370" s="20">
        <v>1.49</v>
      </c>
      <c r="J370" s="20">
        <v>2.82</v>
      </c>
      <c r="K370" s="20">
        <v>3.64</v>
      </c>
      <c r="L370" s="20">
        <v>33.965906353729999</v>
      </c>
      <c r="M370" s="20">
        <v>1.3338000000000001</v>
      </c>
      <c r="N370" s="20">
        <v>2.0880000000000001</v>
      </c>
      <c r="O370" s="20">
        <v>1.2335</v>
      </c>
      <c r="P370" s="20">
        <v>2.1149</v>
      </c>
      <c r="Q370" s="20">
        <v>1.889</v>
      </c>
      <c r="R370" s="20">
        <v>2.8657409999999999</v>
      </c>
      <c r="S370" s="20">
        <v>1.589882</v>
      </c>
      <c r="T370" s="20">
        <v>343</v>
      </c>
      <c r="U370" s="20">
        <v>875</v>
      </c>
      <c r="V370" s="20">
        <v>381</v>
      </c>
      <c r="W370" s="20">
        <v>938</v>
      </c>
      <c r="X370" s="20">
        <v>267</v>
      </c>
      <c r="Y370" s="20" t="s">
        <v>192</v>
      </c>
      <c r="Z370" s="20">
        <v>247</v>
      </c>
      <c r="AA370" s="20">
        <v>440</v>
      </c>
      <c r="AB370" s="20">
        <v>198</v>
      </c>
      <c r="AC370" s="20" t="s">
        <v>192</v>
      </c>
      <c r="AD370" s="20" t="s">
        <v>192</v>
      </c>
      <c r="AE370" s="20">
        <v>68.77</v>
      </c>
      <c r="AF370" s="20">
        <v>118.82</v>
      </c>
      <c r="AG370" s="20">
        <v>109.9</v>
      </c>
      <c r="AH370" s="20">
        <v>275.75</v>
      </c>
      <c r="AI370" s="20">
        <v>274</v>
      </c>
      <c r="AJ370" s="20">
        <v>164</v>
      </c>
      <c r="AK370" s="20" t="s">
        <v>192</v>
      </c>
      <c r="AL370" s="20">
        <v>150.69</v>
      </c>
      <c r="AM370" s="20">
        <v>159.47</v>
      </c>
      <c r="AN370" s="20" t="s">
        <v>192</v>
      </c>
      <c r="AO370" s="20">
        <v>0.58420000000000005</v>
      </c>
      <c r="AP370" s="20">
        <v>0.49504999999999999</v>
      </c>
      <c r="AQ370" s="20">
        <v>2.472</v>
      </c>
      <c r="AR370" s="20">
        <v>1.0818070339999999</v>
      </c>
      <c r="AS370" s="20">
        <v>2.6333000000000002</v>
      </c>
      <c r="AT370" s="20">
        <v>10.8</v>
      </c>
      <c r="AU370" s="20">
        <v>0.50531366515999998</v>
      </c>
      <c r="AV370" s="20">
        <v>0.52447911818000004</v>
      </c>
      <c r="AW370" s="20">
        <v>0.33600000000000002</v>
      </c>
      <c r="AX370" s="20">
        <v>3354.45</v>
      </c>
      <c r="AY370" s="20">
        <v>326.31</v>
      </c>
      <c r="AZ370" s="20">
        <v>161.19999999999999</v>
      </c>
      <c r="BA370" s="20">
        <v>533</v>
      </c>
      <c r="BB370" s="20">
        <v>565.30108962796999</v>
      </c>
      <c r="BC370" s="20">
        <v>312.36</v>
      </c>
      <c r="BD370" s="20">
        <v>1.8263</v>
      </c>
      <c r="BE370" s="20" t="s">
        <v>192</v>
      </c>
      <c r="BF370" s="20">
        <v>0.83799999999999997</v>
      </c>
      <c r="BG370" s="20">
        <v>31</v>
      </c>
      <c r="BH370" s="20">
        <v>155.19999999999999</v>
      </c>
      <c r="BI370" s="20">
        <v>127.5</v>
      </c>
      <c r="BJ370" s="20">
        <v>111</v>
      </c>
      <c r="BK370" s="20">
        <v>93.2</v>
      </c>
      <c r="BL370" s="20">
        <v>1525.55</v>
      </c>
      <c r="BM370" s="20">
        <v>32.5</v>
      </c>
      <c r="BN370" s="20">
        <v>2686.15</v>
      </c>
      <c r="BO370" s="20">
        <v>836.1</v>
      </c>
      <c r="BP370" s="20">
        <v>6390.9</v>
      </c>
      <c r="BQ370" s="20">
        <v>8939.5</v>
      </c>
      <c r="BR370" s="20">
        <v>1685.6</v>
      </c>
      <c r="BS370" s="20">
        <v>374.24</v>
      </c>
      <c r="BT370" s="20">
        <v>478.15</v>
      </c>
      <c r="BU370" s="20">
        <v>5.0655000000000001</v>
      </c>
    </row>
    <row r="371" spans="1:73" x14ac:dyDescent="0.4">
      <c r="A371" s="16" t="s">
        <v>557</v>
      </c>
      <c r="B371" s="16">
        <f t="shared" si="5"/>
        <v>1990</v>
      </c>
      <c r="C371" s="17">
        <v>16.58333333333</v>
      </c>
      <c r="D371" s="17">
        <v>16.7</v>
      </c>
      <c r="E371" s="17">
        <v>14.6</v>
      </c>
      <c r="F371" s="17">
        <v>18.45</v>
      </c>
      <c r="G371" s="17">
        <v>40.5</v>
      </c>
      <c r="H371" s="17">
        <v>32.5</v>
      </c>
      <c r="I371" s="17">
        <v>1.47</v>
      </c>
      <c r="J371" s="17">
        <v>2.82</v>
      </c>
      <c r="K371" s="17">
        <v>3.64</v>
      </c>
      <c r="L371" s="17">
        <v>33.72303889426</v>
      </c>
      <c r="M371" s="17">
        <v>1.4404999999999999</v>
      </c>
      <c r="N371" s="17">
        <v>2.0495999999999999</v>
      </c>
      <c r="O371" s="17">
        <v>1.1820999999999999</v>
      </c>
      <c r="P371" s="17">
        <v>2.1515</v>
      </c>
      <c r="Q371" s="17">
        <v>1.79</v>
      </c>
      <c r="R371" s="17">
        <v>3.3036949999999998</v>
      </c>
      <c r="S371" s="17">
        <v>1.3609020000000001</v>
      </c>
      <c r="T371" s="17">
        <v>353</v>
      </c>
      <c r="U371" s="17">
        <v>883</v>
      </c>
      <c r="V371" s="17">
        <v>374</v>
      </c>
      <c r="W371" s="17">
        <v>919</v>
      </c>
      <c r="X371" s="17">
        <v>281</v>
      </c>
      <c r="Y371" s="17" t="s">
        <v>192</v>
      </c>
      <c r="Z371" s="17">
        <v>259</v>
      </c>
      <c r="AA371" s="17">
        <v>449</v>
      </c>
      <c r="AB371" s="17">
        <v>198</v>
      </c>
      <c r="AC371" s="17" t="s">
        <v>192</v>
      </c>
      <c r="AD371" s="17" t="s">
        <v>192</v>
      </c>
      <c r="AE371" s="17">
        <v>71.03</v>
      </c>
      <c r="AF371" s="17">
        <v>121.04</v>
      </c>
      <c r="AG371" s="17">
        <v>111.03</v>
      </c>
      <c r="AH371" s="17">
        <v>260</v>
      </c>
      <c r="AI371" s="17">
        <v>288</v>
      </c>
      <c r="AJ371" s="17">
        <v>151</v>
      </c>
      <c r="AK371" s="17" t="s">
        <v>192</v>
      </c>
      <c r="AL371" s="17">
        <v>133.49</v>
      </c>
      <c r="AM371" s="17">
        <v>149.18</v>
      </c>
      <c r="AN371" s="17" t="s">
        <v>192</v>
      </c>
      <c r="AO371" s="17">
        <v>0.49440000000000001</v>
      </c>
      <c r="AP371" s="17">
        <v>0.58475999999999995</v>
      </c>
      <c r="AQ371" s="17">
        <v>2.48</v>
      </c>
      <c r="AR371" s="17">
        <v>1.080925186</v>
      </c>
      <c r="AS371" s="17">
        <v>2.7077</v>
      </c>
      <c r="AT371" s="17">
        <v>11.02</v>
      </c>
      <c r="AU371" s="17">
        <v>0.51820087436999995</v>
      </c>
      <c r="AV371" s="17">
        <v>0.52006986136</v>
      </c>
      <c r="AW371" s="17">
        <v>0.32250000000000001</v>
      </c>
      <c r="AX371" s="17">
        <v>3406.65</v>
      </c>
      <c r="AY371" s="17">
        <v>337.58</v>
      </c>
      <c r="AZ371" s="17">
        <v>172.86</v>
      </c>
      <c r="BA371" s="17">
        <v>533</v>
      </c>
      <c r="BB371" s="17">
        <v>507.41951138694998</v>
      </c>
      <c r="BC371" s="17">
        <v>350.12</v>
      </c>
      <c r="BD371" s="17">
        <v>1.8866000000000001</v>
      </c>
      <c r="BE371" s="17" t="s">
        <v>192</v>
      </c>
      <c r="BF371" s="17">
        <v>0.85429999999999995</v>
      </c>
      <c r="BG371" s="17">
        <v>31</v>
      </c>
      <c r="BH371" s="17">
        <v>149.125</v>
      </c>
      <c r="BI371" s="17">
        <v>127.5</v>
      </c>
      <c r="BJ371" s="17">
        <v>107</v>
      </c>
      <c r="BK371" s="17">
        <v>93.5</v>
      </c>
      <c r="BL371" s="17">
        <v>1526.93</v>
      </c>
      <c r="BM371" s="17">
        <v>32.5</v>
      </c>
      <c r="BN371" s="17">
        <v>2741.95</v>
      </c>
      <c r="BO371" s="17">
        <v>825.6</v>
      </c>
      <c r="BP371" s="17">
        <v>6324.6</v>
      </c>
      <c r="BQ371" s="17">
        <v>8698</v>
      </c>
      <c r="BR371" s="17">
        <v>1774.6</v>
      </c>
      <c r="BS371" s="17">
        <v>369.05</v>
      </c>
      <c r="BT371" s="17">
        <v>488.55</v>
      </c>
      <c r="BU371" s="17">
        <v>5.0791000000000004</v>
      </c>
    </row>
    <row r="372" spans="1:73" x14ac:dyDescent="0.4">
      <c r="A372" s="18" t="s">
        <v>558</v>
      </c>
      <c r="B372" s="16">
        <f t="shared" si="5"/>
        <v>1990</v>
      </c>
      <c r="C372" s="20">
        <v>15.26666666667</v>
      </c>
      <c r="D372" s="20">
        <v>15.7</v>
      </c>
      <c r="E372" s="20">
        <v>13.25</v>
      </c>
      <c r="F372" s="20">
        <v>16.850000000000001</v>
      </c>
      <c r="G372" s="20">
        <v>40.5</v>
      </c>
      <c r="H372" s="20">
        <v>34</v>
      </c>
      <c r="I372" s="20">
        <v>1.47</v>
      </c>
      <c r="J372" s="20">
        <v>2.82</v>
      </c>
      <c r="K372" s="20">
        <v>3.64</v>
      </c>
      <c r="L372" s="20">
        <v>33.72303889426</v>
      </c>
      <c r="M372" s="20">
        <v>1.3201000000000001</v>
      </c>
      <c r="N372" s="20">
        <v>1.9654</v>
      </c>
      <c r="O372" s="20">
        <v>1.1171</v>
      </c>
      <c r="P372" s="20">
        <v>1.9382999999999999</v>
      </c>
      <c r="Q372" s="20">
        <v>1.6005</v>
      </c>
      <c r="R372" s="20">
        <v>3.0921919999999998</v>
      </c>
      <c r="S372" s="20">
        <v>1.1223069999999999</v>
      </c>
      <c r="T372" s="20">
        <v>317</v>
      </c>
      <c r="U372" s="20">
        <v>905</v>
      </c>
      <c r="V372" s="20">
        <v>354</v>
      </c>
      <c r="W372" s="20">
        <v>931</v>
      </c>
      <c r="X372" s="20">
        <v>272</v>
      </c>
      <c r="Y372" s="20" t="s">
        <v>192</v>
      </c>
      <c r="Z372" s="20">
        <v>249</v>
      </c>
      <c r="AA372" s="20">
        <v>435</v>
      </c>
      <c r="AB372" s="20">
        <v>184</v>
      </c>
      <c r="AC372" s="20" t="s">
        <v>192</v>
      </c>
      <c r="AD372" s="20" t="s">
        <v>192</v>
      </c>
      <c r="AE372" s="20">
        <v>80.23</v>
      </c>
      <c r="AF372" s="20">
        <v>120.86</v>
      </c>
      <c r="AG372" s="20">
        <v>110.95</v>
      </c>
      <c r="AH372" s="20">
        <v>255</v>
      </c>
      <c r="AI372" s="20" t="s">
        <v>192</v>
      </c>
      <c r="AJ372" s="20">
        <v>140</v>
      </c>
      <c r="AK372" s="20" t="s">
        <v>192</v>
      </c>
      <c r="AL372" s="20">
        <v>130.49</v>
      </c>
      <c r="AM372" s="20">
        <v>135.58000000000001</v>
      </c>
      <c r="AN372" s="20" t="s">
        <v>192</v>
      </c>
      <c r="AO372" s="20">
        <v>0.52910000000000001</v>
      </c>
      <c r="AP372" s="20">
        <v>0.59985999999999995</v>
      </c>
      <c r="AQ372" s="20">
        <v>2.504</v>
      </c>
      <c r="AR372" s="20">
        <v>1.108262474</v>
      </c>
      <c r="AS372" s="20">
        <v>2.7225000000000001</v>
      </c>
      <c r="AT372" s="20">
        <v>11.35</v>
      </c>
      <c r="AU372" s="20">
        <v>0.52735835136999998</v>
      </c>
      <c r="AV372" s="20">
        <v>0.51389695227999999</v>
      </c>
      <c r="AW372" s="20">
        <v>0.28599999999999998</v>
      </c>
      <c r="AX372" s="20">
        <v>3420.22</v>
      </c>
      <c r="AY372" s="20">
        <v>335.4</v>
      </c>
      <c r="AZ372" s="20">
        <v>181.67</v>
      </c>
      <c r="BA372" s="20">
        <v>533</v>
      </c>
      <c r="BB372" s="20">
        <v>510.87618447119002</v>
      </c>
      <c r="BC372" s="20">
        <v>373.94</v>
      </c>
      <c r="BD372" s="20">
        <v>1.9861</v>
      </c>
      <c r="BE372" s="20" t="s">
        <v>192</v>
      </c>
      <c r="BF372" s="20">
        <v>0.85250000000000004</v>
      </c>
      <c r="BG372" s="20">
        <v>31.5</v>
      </c>
      <c r="BH372" s="20">
        <v>152.75</v>
      </c>
      <c r="BI372" s="20">
        <v>130</v>
      </c>
      <c r="BJ372" s="20">
        <v>107</v>
      </c>
      <c r="BK372" s="20">
        <v>93.5</v>
      </c>
      <c r="BL372" s="20">
        <v>1565.79</v>
      </c>
      <c r="BM372" s="20">
        <v>32.5</v>
      </c>
      <c r="BN372" s="20">
        <v>2584.56</v>
      </c>
      <c r="BO372" s="20">
        <v>838</v>
      </c>
      <c r="BP372" s="20">
        <v>6096</v>
      </c>
      <c r="BQ372" s="20">
        <v>8422.1</v>
      </c>
      <c r="BR372" s="20">
        <v>1714.8</v>
      </c>
      <c r="BS372" s="20">
        <v>352.33</v>
      </c>
      <c r="BT372" s="20">
        <v>481.11</v>
      </c>
      <c r="BU372" s="20">
        <v>4.9181999999999997</v>
      </c>
    </row>
    <row r="373" spans="1:73" x14ac:dyDescent="0.4">
      <c r="A373" s="16" t="s">
        <v>559</v>
      </c>
      <c r="B373" s="16">
        <f t="shared" si="5"/>
        <v>1990</v>
      </c>
      <c r="C373" s="17">
        <v>17.16666666667</v>
      </c>
      <c r="D373" s="17">
        <v>17.55</v>
      </c>
      <c r="E373" s="17">
        <v>15.3</v>
      </c>
      <c r="F373" s="17">
        <v>18.649999999999999</v>
      </c>
      <c r="G373" s="17">
        <v>40.5</v>
      </c>
      <c r="H373" s="17">
        <v>34</v>
      </c>
      <c r="I373" s="17">
        <v>1.41</v>
      </c>
      <c r="J373" s="17">
        <v>2.82</v>
      </c>
      <c r="K373" s="17">
        <v>3.64</v>
      </c>
      <c r="L373" s="17">
        <v>32.99443651584</v>
      </c>
      <c r="M373" s="17">
        <v>1.3456999999999999</v>
      </c>
      <c r="N373" s="17">
        <v>1.9103000000000001</v>
      </c>
      <c r="O373" s="17">
        <v>1.1039000000000001</v>
      </c>
      <c r="P373" s="17">
        <v>1.9932000000000001</v>
      </c>
      <c r="Q373" s="17">
        <v>1.5945</v>
      </c>
      <c r="R373" s="17">
        <v>3.0684429999999998</v>
      </c>
      <c r="S373" s="17">
        <v>1.3165610000000001</v>
      </c>
      <c r="T373" s="17">
        <v>297</v>
      </c>
      <c r="U373" s="17">
        <v>860</v>
      </c>
      <c r="V373" s="17">
        <v>383</v>
      </c>
      <c r="W373" s="17">
        <v>925</v>
      </c>
      <c r="X373" s="17">
        <v>279</v>
      </c>
      <c r="Y373" s="17" t="s">
        <v>192</v>
      </c>
      <c r="Z373" s="17">
        <v>252</v>
      </c>
      <c r="AA373" s="17">
        <v>437</v>
      </c>
      <c r="AB373" s="17">
        <v>186</v>
      </c>
      <c r="AC373" s="17" t="s">
        <v>192</v>
      </c>
      <c r="AD373" s="17" t="s">
        <v>192</v>
      </c>
      <c r="AE373" s="17">
        <v>77.989999999999995</v>
      </c>
      <c r="AF373" s="17">
        <v>114.91</v>
      </c>
      <c r="AG373" s="17">
        <v>109.24</v>
      </c>
      <c r="AH373" s="17">
        <v>256.39999999999998</v>
      </c>
      <c r="AI373" s="17">
        <v>297</v>
      </c>
      <c r="AJ373" s="17">
        <v>142</v>
      </c>
      <c r="AK373" s="17" t="s">
        <v>192</v>
      </c>
      <c r="AL373" s="17">
        <v>119.55</v>
      </c>
      <c r="AM373" s="17">
        <v>124.93</v>
      </c>
      <c r="AN373" s="17" t="s">
        <v>192</v>
      </c>
      <c r="AO373" s="17">
        <v>0.62560000000000004</v>
      </c>
      <c r="AP373" s="17">
        <v>0.56727000000000005</v>
      </c>
      <c r="AQ373" s="17">
        <v>2.5589</v>
      </c>
      <c r="AR373" s="17">
        <v>1.10341231</v>
      </c>
      <c r="AS373" s="17">
        <v>2.7740999999999998</v>
      </c>
      <c r="AT373" s="17">
        <v>10.95</v>
      </c>
      <c r="AU373" s="17">
        <v>0.61888640397000005</v>
      </c>
      <c r="AV373" s="17">
        <v>0.51632196363000005</v>
      </c>
      <c r="AW373" s="17">
        <v>0.26429999999999998</v>
      </c>
      <c r="AX373" s="17">
        <v>3446.4</v>
      </c>
      <c r="AY373" s="17">
        <v>345.42</v>
      </c>
      <c r="AZ373" s="17">
        <v>187.96</v>
      </c>
      <c r="BA373" s="17">
        <v>533</v>
      </c>
      <c r="BB373" s="17">
        <v>501.36939485737003</v>
      </c>
      <c r="BC373" s="17">
        <v>378.48</v>
      </c>
      <c r="BD373" s="17">
        <v>2.0125000000000002</v>
      </c>
      <c r="BE373" s="17" t="s">
        <v>192</v>
      </c>
      <c r="BF373" s="17">
        <v>0.86</v>
      </c>
      <c r="BG373" s="17">
        <v>31.5</v>
      </c>
      <c r="BH373" s="17">
        <v>160.69999999999999</v>
      </c>
      <c r="BI373" s="17">
        <v>131</v>
      </c>
      <c r="BJ373" s="17">
        <v>107</v>
      </c>
      <c r="BK373" s="17">
        <v>93.5</v>
      </c>
      <c r="BL373" s="17">
        <v>1570.96</v>
      </c>
      <c r="BM373" s="17">
        <v>32.5</v>
      </c>
      <c r="BN373" s="17">
        <v>2769.49</v>
      </c>
      <c r="BO373" s="17">
        <v>875.4</v>
      </c>
      <c r="BP373" s="17">
        <v>5924.4</v>
      </c>
      <c r="BQ373" s="17">
        <v>9318.2000000000007</v>
      </c>
      <c r="BR373" s="17">
        <v>1637</v>
      </c>
      <c r="BS373" s="17">
        <v>362.53</v>
      </c>
      <c r="BT373" s="17">
        <v>478.79</v>
      </c>
      <c r="BU373" s="17">
        <v>4.8749000000000002</v>
      </c>
    </row>
    <row r="374" spans="1:73" x14ac:dyDescent="0.4">
      <c r="A374" s="18" t="s">
        <v>560</v>
      </c>
      <c r="B374" s="16">
        <f t="shared" si="5"/>
        <v>1990</v>
      </c>
      <c r="C374" s="20">
        <v>26.4</v>
      </c>
      <c r="D374" s="20">
        <v>27.05</v>
      </c>
      <c r="E374" s="20">
        <v>25</v>
      </c>
      <c r="F374" s="20">
        <v>27.15</v>
      </c>
      <c r="G374" s="20">
        <v>40.5</v>
      </c>
      <c r="H374" s="20">
        <v>34</v>
      </c>
      <c r="I374" s="20">
        <v>1.36</v>
      </c>
      <c r="J374" s="20">
        <v>2.82</v>
      </c>
      <c r="K374" s="20">
        <v>3.64</v>
      </c>
      <c r="L374" s="20">
        <v>32.387267867159999</v>
      </c>
      <c r="M374" s="20">
        <v>1.2857000000000001</v>
      </c>
      <c r="N374" s="20">
        <v>2.0817999999999999</v>
      </c>
      <c r="O374" s="20">
        <v>1.1856</v>
      </c>
      <c r="P374" s="20">
        <v>1.9603999999999999</v>
      </c>
      <c r="Q374" s="20">
        <v>1.738076</v>
      </c>
      <c r="R374" s="20">
        <v>2.8802439999999998</v>
      </c>
      <c r="S374" s="20">
        <v>1.2627820000000001</v>
      </c>
      <c r="T374" s="20">
        <v>294</v>
      </c>
      <c r="U374" s="20">
        <v>1400</v>
      </c>
      <c r="V374" s="20">
        <v>407</v>
      </c>
      <c r="W374" s="20">
        <v>963</v>
      </c>
      <c r="X374" s="20">
        <v>291</v>
      </c>
      <c r="Y374" s="20" t="s">
        <v>192</v>
      </c>
      <c r="Z374" s="20">
        <v>250</v>
      </c>
      <c r="AA374" s="20">
        <v>460</v>
      </c>
      <c r="AB374" s="20">
        <v>189</v>
      </c>
      <c r="AC374" s="20" t="s">
        <v>192</v>
      </c>
      <c r="AD374" s="20" t="s">
        <v>192</v>
      </c>
      <c r="AE374" s="20">
        <v>83.78</v>
      </c>
      <c r="AF374" s="20">
        <v>110.05</v>
      </c>
      <c r="AG374" s="20">
        <v>104.76</v>
      </c>
      <c r="AH374" s="20">
        <v>259.5</v>
      </c>
      <c r="AI374" s="20">
        <v>298</v>
      </c>
      <c r="AJ374" s="20">
        <v>149</v>
      </c>
      <c r="AK374" s="20" t="s">
        <v>192</v>
      </c>
      <c r="AL374" s="20">
        <v>115.12</v>
      </c>
      <c r="AM374" s="20">
        <v>116.84</v>
      </c>
      <c r="AN374" s="20" t="s">
        <v>192</v>
      </c>
      <c r="AO374" s="20">
        <v>0.5464</v>
      </c>
      <c r="AP374" s="20">
        <v>0.59141999999999995</v>
      </c>
      <c r="AQ374" s="20">
        <v>2.6541000000000001</v>
      </c>
      <c r="AR374" s="20">
        <v>1.0961370640000001</v>
      </c>
      <c r="AS374" s="20">
        <v>2.6564000000000001</v>
      </c>
      <c r="AT374" s="20">
        <v>10.01</v>
      </c>
      <c r="AU374" s="20">
        <v>0.65019070610999996</v>
      </c>
      <c r="AV374" s="20">
        <v>0.51279457500000003</v>
      </c>
      <c r="AW374" s="20">
        <v>0.24099999999999999</v>
      </c>
      <c r="AX374" s="20">
        <v>3483.54</v>
      </c>
      <c r="AY374" s="20">
        <v>360.32</v>
      </c>
      <c r="AZ374" s="20">
        <v>186.13</v>
      </c>
      <c r="BA374" s="20">
        <v>533</v>
      </c>
      <c r="BB374" s="20">
        <v>503.07985520991002</v>
      </c>
      <c r="BC374" s="20">
        <v>364.6</v>
      </c>
      <c r="BD374" s="20">
        <v>1.7919</v>
      </c>
      <c r="BE374" s="20" t="s">
        <v>192</v>
      </c>
      <c r="BF374" s="20">
        <v>0.88360000000000005</v>
      </c>
      <c r="BG374" s="20">
        <v>31.5</v>
      </c>
      <c r="BH374" s="20">
        <v>160.5</v>
      </c>
      <c r="BI374" s="20">
        <v>135.6</v>
      </c>
      <c r="BJ374" s="20">
        <v>114.875</v>
      </c>
      <c r="BK374" s="20">
        <v>93.5</v>
      </c>
      <c r="BL374" s="20">
        <v>1782.02</v>
      </c>
      <c r="BM374" s="20">
        <v>32.5</v>
      </c>
      <c r="BN374" s="20">
        <v>2957.03</v>
      </c>
      <c r="BO374" s="20">
        <v>876.1</v>
      </c>
      <c r="BP374" s="20">
        <v>5905.2</v>
      </c>
      <c r="BQ374" s="20">
        <v>10957.4</v>
      </c>
      <c r="BR374" s="20">
        <v>1615.1</v>
      </c>
      <c r="BS374" s="20">
        <v>394.73</v>
      </c>
      <c r="BT374" s="20">
        <v>492.73</v>
      </c>
      <c r="BU374" s="20">
        <v>5.008</v>
      </c>
    </row>
    <row r="375" spans="1:73" x14ac:dyDescent="0.4">
      <c r="A375" s="16" t="s">
        <v>561</v>
      </c>
      <c r="B375" s="16">
        <f t="shared" si="5"/>
        <v>1990</v>
      </c>
      <c r="C375" s="17">
        <v>32.700000000000003</v>
      </c>
      <c r="D375" s="17">
        <v>34.1</v>
      </c>
      <c r="E375" s="17">
        <v>30.3</v>
      </c>
      <c r="F375" s="17">
        <v>33.700000000000003</v>
      </c>
      <c r="G375" s="17">
        <v>40.5</v>
      </c>
      <c r="H375" s="17">
        <v>34</v>
      </c>
      <c r="I375" s="17">
        <v>1.44</v>
      </c>
      <c r="J375" s="17">
        <v>2.82</v>
      </c>
      <c r="K375" s="17">
        <v>3.64</v>
      </c>
      <c r="L375" s="17">
        <v>33.358737705049997</v>
      </c>
      <c r="M375" s="17">
        <v>1.3714999999999999</v>
      </c>
      <c r="N375" s="17">
        <v>2.1030000000000002</v>
      </c>
      <c r="O375" s="17">
        <v>1.228</v>
      </c>
      <c r="P375" s="17">
        <v>2.0253000000000001</v>
      </c>
      <c r="Q375" s="17">
        <v>1.7942100000000001</v>
      </c>
      <c r="R375" s="17">
        <v>2.802619</v>
      </c>
      <c r="S375" s="17">
        <v>1.4789870000000001</v>
      </c>
      <c r="T375" s="17">
        <v>284</v>
      </c>
      <c r="U375" s="17">
        <v>2050</v>
      </c>
      <c r="V375" s="17">
        <v>417</v>
      </c>
      <c r="W375" s="17">
        <v>991</v>
      </c>
      <c r="X375" s="17">
        <v>284</v>
      </c>
      <c r="Y375" s="17" t="s">
        <v>192</v>
      </c>
      <c r="Z375" s="17">
        <v>250</v>
      </c>
      <c r="AA375" s="17">
        <v>461</v>
      </c>
      <c r="AB375" s="17">
        <v>197</v>
      </c>
      <c r="AC375" s="17" t="s">
        <v>192</v>
      </c>
      <c r="AD375" s="17" t="s">
        <v>192</v>
      </c>
      <c r="AE375" s="17">
        <v>88.39</v>
      </c>
      <c r="AF375" s="17">
        <v>101.52</v>
      </c>
      <c r="AG375" s="17">
        <v>98.27</v>
      </c>
      <c r="AH375" s="17">
        <v>260.75</v>
      </c>
      <c r="AI375" s="17">
        <v>268</v>
      </c>
      <c r="AJ375" s="17">
        <v>150</v>
      </c>
      <c r="AK375" s="17" t="s">
        <v>192</v>
      </c>
      <c r="AL375" s="17">
        <v>108.46</v>
      </c>
      <c r="AM375" s="17">
        <v>114.27</v>
      </c>
      <c r="AN375" s="17" t="s">
        <v>192</v>
      </c>
      <c r="AO375" s="17">
        <v>0.52359999999999995</v>
      </c>
      <c r="AP375" s="17">
        <v>0.62622999999999995</v>
      </c>
      <c r="AQ375" s="17">
        <v>2.6968999999999999</v>
      </c>
      <c r="AR375" s="17">
        <v>1.0930505960000001</v>
      </c>
      <c r="AS375" s="17">
        <v>2.7021999999999999</v>
      </c>
      <c r="AT375" s="17">
        <v>10.28</v>
      </c>
      <c r="AU375" s="17">
        <v>0.64389488548999996</v>
      </c>
      <c r="AV375" s="17">
        <v>0.51213321591000005</v>
      </c>
      <c r="AW375" s="17">
        <v>0.24299999999999999</v>
      </c>
      <c r="AX375" s="17">
        <v>3430.39</v>
      </c>
      <c r="AY375" s="17">
        <v>361.39</v>
      </c>
      <c r="AZ375" s="17">
        <v>185.33</v>
      </c>
      <c r="BA375" s="17">
        <v>533</v>
      </c>
      <c r="BB375" s="17">
        <v>503.32249222548</v>
      </c>
      <c r="BC375" s="17">
        <v>384.92</v>
      </c>
      <c r="BD375" s="17">
        <v>1.7918000000000001</v>
      </c>
      <c r="BE375" s="17" t="s">
        <v>192</v>
      </c>
      <c r="BF375" s="17">
        <v>0.89549999999999996</v>
      </c>
      <c r="BG375" s="17">
        <v>31.5</v>
      </c>
      <c r="BH375" s="17">
        <v>165.875</v>
      </c>
      <c r="BI375" s="17">
        <v>144.25</v>
      </c>
      <c r="BJ375" s="17">
        <v>90.625</v>
      </c>
      <c r="BK375" s="17">
        <v>93.5</v>
      </c>
      <c r="BL375" s="17">
        <v>2066.5300000000002</v>
      </c>
      <c r="BM375" s="17">
        <v>32.5</v>
      </c>
      <c r="BN375" s="17">
        <v>3031.37</v>
      </c>
      <c r="BO375" s="17">
        <v>838.5</v>
      </c>
      <c r="BP375" s="17">
        <v>5707</v>
      </c>
      <c r="BQ375" s="17">
        <v>10844</v>
      </c>
      <c r="BR375" s="17">
        <v>1537.5</v>
      </c>
      <c r="BS375" s="17">
        <v>389.32</v>
      </c>
      <c r="BT375" s="17">
        <v>461.66</v>
      </c>
      <c r="BU375" s="17">
        <v>4.8037999999999998</v>
      </c>
    </row>
    <row r="376" spans="1:73" x14ac:dyDescent="0.4">
      <c r="A376" s="18" t="s">
        <v>562</v>
      </c>
      <c r="B376" s="16">
        <f t="shared" si="5"/>
        <v>1990</v>
      </c>
      <c r="C376" s="20">
        <v>34.5</v>
      </c>
      <c r="D376" s="20">
        <v>36.049999999999997</v>
      </c>
      <c r="E376" s="20">
        <v>31.55</v>
      </c>
      <c r="F376" s="20">
        <v>35.9</v>
      </c>
      <c r="G376" s="20">
        <v>40.5</v>
      </c>
      <c r="H376" s="20">
        <v>34</v>
      </c>
      <c r="I376" s="20">
        <v>1.69</v>
      </c>
      <c r="J376" s="20">
        <v>2.82</v>
      </c>
      <c r="K376" s="20">
        <v>3.64</v>
      </c>
      <c r="L376" s="20">
        <v>36.394580948470001</v>
      </c>
      <c r="M376" s="20">
        <v>1.3069</v>
      </c>
      <c r="N376" s="20">
        <v>2.0190000000000001</v>
      </c>
      <c r="O376" s="20">
        <v>1.2392000000000001</v>
      </c>
      <c r="P376" s="20">
        <v>2.0796999999999999</v>
      </c>
      <c r="Q376" s="20">
        <v>1.8211839999999999</v>
      </c>
      <c r="R376" s="20">
        <v>2.8136939999999999</v>
      </c>
      <c r="S376" s="20">
        <v>1.604366</v>
      </c>
      <c r="T376" s="20">
        <v>284</v>
      </c>
      <c r="U376" s="20">
        <v>2120</v>
      </c>
      <c r="V376" s="20">
        <v>435</v>
      </c>
      <c r="W376" s="20">
        <v>1012</v>
      </c>
      <c r="X376" s="20">
        <v>290</v>
      </c>
      <c r="Y376" s="20" t="s">
        <v>192</v>
      </c>
      <c r="Z376" s="20">
        <v>247</v>
      </c>
      <c r="AA376" s="20">
        <v>468</v>
      </c>
      <c r="AB376" s="20">
        <v>211</v>
      </c>
      <c r="AC376" s="20" t="s">
        <v>192</v>
      </c>
      <c r="AD376" s="20" t="s">
        <v>192</v>
      </c>
      <c r="AE376" s="20">
        <v>88.16</v>
      </c>
      <c r="AF376" s="20">
        <v>100.34</v>
      </c>
      <c r="AG376" s="20">
        <v>97.83</v>
      </c>
      <c r="AH376" s="20">
        <v>281.39999999999998</v>
      </c>
      <c r="AI376" s="20">
        <v>244</v>
      </c>
      <c r="AJ376" s="20">
        <v>163</v>
      </c>
      <c r="AK376" s="20" t="s">
        <v>192</v>
      </c>
      <c r="AL376" s="20">
        <v>104.77</v>
      </c>
      <c r="AM376" s="20">
        <v>114.64</v>
      </c>
      <c r="AN376" s="20" t="s">
        <v>192</v>
      </c>
      <c r="AO376" s="20">
        <v>0.49070000000000003</v>
      </c>
      <c r="AP376" s="20">
        <v>0.64407000000000003</v>
      </c>
      <c r="AQ376" s="20">
        <v>2.5851000000000002</v>
      </c>
      <c r="AR376" s="20">
        <v>1.0729885539999999</v>
      </c>
      <c r="AS376" s="20">
        <v>2.7730000000000001</v>
      </c>
      <c r="AT376" s="20">
        <v>11.19</v>
      </c>
      <c r="AU376" s="20">
        <v>0.66624880585000001</v>
      </c>
      <c r="AV376" s="20">
        <v>0.51345601817999997</v>
      </c>
      <c r="AW376" s="20">
        <v>0.21640000000000001</v>
      </c>
      <c r="AX376" s="20">
        <v>3287.27</v>
      </c>
      <c r="AY376" s="20">
        <v>369.74</v>
      </c>
      <c r="AZ376" s="20">
        <v>189.76</v>
      </c>
      <c r="BA376" s="20">
        <v>533</v>
      </c>
      <c r="BB376" s="20">
        <v>520.84593718941005</v>
      </c>
      <c r="BC376" s="20">
        <v>409.31</v>
      </c>
      <c r="BD376" s="20">
        <v>1.7937000000000001</v>
      </c>
      <c r="BE376" s="20" t="s">
        <v>192</v>
      </c>
      <c r="BF376" s="20">
        <v>0.8962</v>
      </c>
      <c r="BG376" s="20">
        <v>31.5</v>
      </c>
      <c r="BH376" s="20">
        <v>165.7</v>
      </c>
      <c r="BI376" s="20">
        <v>149.5</v>
      </c>
      <c r="BJ376" s="20">
        <v>136.5</v>
      </c>
      <c r="BK376" s="20">
        <v>93.5</v>
      </c>
      <c r="BL376" s="20">
        <v>1945.7</v>
      </c>
      <c r="BM376" s="20">
        <v>32.5</v>
      </c>
      <c r="BN376" s="20">
        <v>2743.56</v>
      </c>
      <c r="BO376" s="20">
        <v>760.9</v>
      </c>
      <c r="BP376" s="20">
        <v>6061.4</v>
      </c>
      <c r="BQ376" s="20">
        <v>9145.4</v>
      </c>
      <c r="BR376" s="20">
        <v>1352.6</v>
      </c>
      <c r="BS376" s="20">
        <v>380.74</v>
      </c>
      <c r="BT376" s="20">
        <v>424.95</v>
      </c>
      <c r="BU376" s="20">
        <v>4.3891</v>
      </c>
    </row>
    <row r="377" spans="1:73" x14ac:dyDescent="0.4">
      <c r="A377" s="16" t="s">
        <v>563</v>
      </c>
      <c r="B377" s="16">
        <f t="shared" si="5"/>
        <v>1990</v>
      </c>
      <c r="C377" s="17">
        <v>31.08333333333</v>
      </c>
      <c r="D377" s="17">
        <v>33</v>
      </c>
      <c r="E377" s="17">
        <v>27.95</v>
      </c>
      <c r="F377" s="17">
        <v>32.299999999999997</v>
      </c>
      <c r="G377" s="17">
        <v>40.5</v>
      </c>
      <c r="H377" s="17">
        <v>34</v>
      </c>
      <c r="I377" s="17">
        <v>2.1</v>
      </c>
      <c r="J377" s="17">
        <v>2.82</v>
      </c>
      <c r="K377" s="17">
        <v>3.64</v>
      </c>
      <c r="L377" s="17">
        <v>41.373363867670001</v>
      </c>
      <c r="M377" s="17">
        <v>1.347</v>
      </c>
      <c r="N377" s="17">
        <v>1.8677999999999999</v>
      </c>
      <c r="O377" s="17">
        <v>1.2231000000000001</v>
      </c>
      <c r="P377" s="17">
        <v>1.8418000000000001</v>
      </c>
      <c r="Q377" s="17">
        <v>1.69526</v>
      </c>
      <c r="R377" s="17">
        <v>2.2546580000000001</v>
      </c>
      <c r="S377" s="17">
        <v>1.5755170000000001</v>
      </c>
      <c r="T377" s="17">
        <v>343</v>
      </c>
      <c r="U377" s="17">
        <v>2110</v>
      </c>
      <c r="V377" s="17">
        <v>473</v>
      </c>
      <c r="W377" s="17">
        <v>1040</v>
      </c>
      <c r="X377" s="17">
        <v>331</v>
      </c>
      <c r="Y377" s="17" t="s">
        <v>192</v>
      </c>
      <c r="Z377" s="17">
        <v>239</v>
      </c>
      <c r="AA377" s="17">
        <v>455</v>
      </c>
      <c r="AB377" s="17">
        <v>204</v>
      </c>
      <c r="AC377" s="17" t="s">
        <v>192</v>
      </c>
      <c r="AD377" s="17" t="s">
        <v>192</v>
      </c>
      <c r="AE377" s="17">
        <v>91.47</v>
      </c>
      <c r="AF377" s="17">
        <v>100.39</v>
      </c>
      <c r="AG377" s="17">
        <v>98.16</v>
      </c>
      <c r="AH377" s="17">
        <v>272.25</v>
      </c>
      <c r="AI377" s="17">
        <v>216</v>
      </c>
      <c r="AJ377" s="17">
        <v>153</v>
      </c>
      <c r="AK377" s="17" t="s">
        <v>192</v>
      </c>
      <c r="AL377" s="17">
        <v>106.37</v>
      </c>
      <c r="AM377" s="17">
        <v>112.8</v>
      </c>
      <c r="AN377" s="17" t="s">
        <v>192</v>
      </c>
      <c r="AO377" s="17">
        <v>0.42709999999999998</v>
      </c>
      <c r="AP377" s="17">
        <v>0.52000999999999997</v>
      </c>
      <c r="AQ377" s="17">
        <v>2.5341999999999998</v>
      </c>
      <c r="AR377" s="17">
        <v>1.0657133080000001</v>
      </c>
      <c r="AS377" s="17">
        <v>2.7366999999999999</v>
      </c>
      <c r="AT377" s="17">
        <v>11.75</v>
      </c>
      <c r="AU377" s="17">
        <v>0.67271930130000002</v>
      </c>
      <c r="AV377" s="17">
        <v>0.51036956363999997</v>
      </c>
      <c r="AW377" s="17">
        <v>0.22170000000000001</v>
      </c>
      <c r="AX377" s="17">
        <v>3400.25</v>
      </c>
      <c r="AY377" s="17">
        <v>369.96</v>
      </c>
      <c r="AZ377" s="17">
        <v>179.02</v>
      </c>
      <c r="BA377" s="17">
        <v>533</v>
      </c>
      <c r="BB377" s="17">
        <v>529.42408469303996</v>
      </c>
      <c r="BC377" s="17">
        <v>375.74</v>
      </c>
      <c r="BD377" s="17">
        <v>1.8199000000000001</v>
      </c>
      <c r="BE377" s="17" t="s">
        <v>192</v>
      </c>
      <c r="BF377" s="17">
        <v>0.8982</v>
      </c>
      <c r="BG377" s="17">
        <v>31.5</v>
      </c>
      <c r="BH377" s="17">
        <v>163.375</v>
      </c>
      <c r="BI377" s="17">
        <v>152.5</v>
      </c>
      <c r="BJ377" s="17">
        <v>144.5</v>
      </c>
      <c r="BK377" s="17">
        <v>93.5</v>
      </c>
      <c r="BL377" s="17">
        <v>1617.5</v>
      </c>
      <c r="BM377" s="17">
        <v>32.5</v>
      </c>
      <c r="BN377" s="17">
        <v>2585.89</v>
      </c>
      <c r="BO377" s="17">
        <v>701.2</v>
      </c>
      <c r="BP377" s="17">
        <v>5981.3</v>
      </c>
      <c r="BQ377" s="17">
        <v>8587.4</v>
      </c>
      <c r="BR377" s="17">
        <v>1277.7</v>
      </c>
      <c r="BS377" s="17">
        <v>381.73</v>
      </c>
      <c r="BT377" s="17">
        <v>422.24</v>
      </c>
      <c r="BU377" s="17">
        <v>4.1729000000000003</v>
      </c>
    </row>
    <row r="378" spans="1:73" x14ac:dyDescent="0.4">
      <c r="A378" s="18" t="s">
        <v>564</v>
      </c>
      <c r="B378" s="16">
        <f t="shared" si="5"/>
        <v>1990</v>
      </c>
      <c r="C378" s="20">
        <v>26.13333333333</v>
      </c>
      <c r="D378" s="20">
        <v>28</v>
      </c>
      <c r="E378" s="20">
        <v>23.25</v>
      </c>
      <c r="F378" s="20">
        <v>27.15</v>
      </c>
      <c r="G378" s="20">
        <v>40.5</v>
      </c>
      <c r="H378" s="20">
        <v>34</v>
      </c>
      <c r="I378" s="20">
        <v>2.11</v>
      </c>
      <c r="J378" s="20">
        <v>2.82</v>
      </c>
      <c r="K378" s="20">
        <v>3.64</v>
      </c>
      <c r="L378" s="20">
        <v>41.494797597409999</v>
      </c>
      <c r="M378" s="20">
        <v>1.2964</v>
      </c>
      <c r="N378" s="20">
        <v>1.9661</v>
      </c>
      <c r="O378" s="20">
        <v>1.2446999999999999</v>
      </c>
      <c r="P378" s="20">
        <v>1.9380999999999999</v>
      </c>
      <c r="Q378" s="20">
        <v>1.683902</v>
      </c>
      <c r="R378" s="20">
        <v>2.6086960000000001</v>
      </c>
      <c r="S378" s="20">
        <v>1.5216670000000001</v>
      </c>
      <c r="T378" s="20">
        <v>325</v>
      </c>
      <c r="U378" s="20">
        <v>2000</v>
      </c>
      <c r="V378" s="20">
        <v>481</v>
      </c>
      <c r="W378" s="20">
        <v>1038</v>
      </c>
      <c r="X378" s="20">
        <v>346</v>
      </c>
      <c r="Y378" s="20" t="s">
        <v>192</v>
      </c>
      <c r="Z378" s="20">
        <v>244</v>
      </c>
      <c r="AA378" s="20">
        <v>476</v>
      </c>
      <c r="AB378" s="20">
        <v>208</v>
      </c>
      <c r="AC378" s="20" t="s">
        <v>192</v>
      </c>
      <c r="AD378" s="20" t="s">
        <v>192</v>
      </c>
      <c r="AE378" s="20">
        <v>89.81</v>
      </c>
      <c r="AF378" s="20">
        <v>102.01</v>
      </c>
      <c r="AG378" s="20">
        <v>100.97</v>
      </c>
      <c r="AH378" s="20">
        <v>263.75</v>
      </c>
      <c r="AI378" s="20">
        <v>227</v>
      </c>
      <c r="AJ378" s="20">
        <v>147</v>
      </c>
      <c r="AK378" s="20" t="s">
        <v>192</v>
      </c>
      <c r="AL378" s="20">
        <v>108.35</v>
      </c>
      <c r="AM378" s="20">
        <v>113.17</v>
      </c>
      <c r="AN378" s="20" t="s">
        <v>192</v>
      </c>
      <c r="AO378" s="20">
        <v>0.496</v>
      </c>
      <c r="AP378" s="20">
        <v>0.43411</v>
      </c>
      <c r="AQ378" s="20">
        <v>2.5476999999999999</v>
      </c>
      <c r="AR378" s="20">
        <v>1.0471945</v>
      </c>
      <c r="AS378" s="20">
        <v>2.6516999999999999</v>
      </c>
      <c r="AT378" s="20">
        <v>11.75</v>
      </c>
      <c r="AU378" s="20">
        <v>0.66014136828000003</v>
      </c>
      <c r="AV378" s="20">
        <v>0.49559856591000001</v>
      </c>
      <c r="AW378" s="20">
        <v>0.2147</v>
      </c>
      <c r="AX378" s="20">
        <v>3388.44</v>
      </c>
      <c r="AY378" s="20">
        <v>365.15</v>
      </c>
      <c r="AZ378" s="20">
        <v>171.13</v>
      </c>
      <c r="BA378" s="20">
        <v>533</v>
      </c>
      <c r="BB378" s="20">
        <v>517.52594315860995</v>
      </c>
      <c r="BC378" s="20">
        <v>363.16</v>
      </c>
      <c r="BD378" s="20">
        <v>1.8464</v>
      </c>
      <c r="BE378" s="20" t="s">
        <v>192</v>
      </c>
      <c r="BF378" s="20">
        <v>0.88490000000000002</v>
      </c>
      <c r="BG378" s="20">
        <v>31.5</v>
      </c>
      <c r="BH378" s="20">
        <v>158.625</v>
      </c>
      <c r="BI378" s="20">
        <v>150.5</v>
      </c>
      <c r="BJ378" s="20">
        <v>147.5</v>
      </c>
      <c r="BK378" s="20">
        <v>93.5</v>
      </c>
      <c r="BL378" s="20">
        <v>1522.44</v>
      </c>
      <c r="BM378" s="20">
        <v>32.5</v>
      </c>
      <c r="BN378" s="20">
        <v>2485.38</v>
      </c>
      <c r="BO378" s="20">
        <v>624.79999999999995</v>
      </c>
      <c r="BP378" s="20">
        <v>5615.2</v>
      </c>
      <c r="BQ378" s="20">
        <v>8157.6</v>
      </c>
      <c r="BR378" s="20">
        <v>1265.4000000000001</v>
      </c>
      <c r="BS378" s="20">
        <v>376.95</v>
      </c>
      <c r="BT378" s="20">
        <v>420.07</v>
      </c>
      <c r="BU378" s="20">
        <v>4.0750999999999999</v>
      </c>
    </row>
    <row r="379" spans="1:73" x14ac:dyDescent="0.4">
      <c r="A379" s="16" t="s">
        <v>565</v>
      </c>
      <c r="B379" s="16">
        <f t="shared" si="5"/>
        <v>1991</v>
      </c>
      <c r="C379" s="17">
        <v>22.58333333333</v>
      </c>
      <c r="D379" s="17">
        <v>23.65</v>
      </c>
      <c r="E379" s="17">
        <v>19.399999999999999</v>
      </c>
      <c r="F379" s="17">
        <v>24.7</v>
      </c>
      <c r="G379" s="17">
        <v>40.5</v>
      </c>
      <c r="H379" s="17">
        <v>34</v>
      </c>
      <c r="I379" s="17">
        <v>1.67</v>
      </c>
      <c r="J379" s="17">
        <v>3.44</v>
      </c>
      <c r="K379" s="17">
        <v>3.99</v>
      </c>
      <c r="L379" s="17">
        <v>39.336299301750003</v>
      </c>
      <c r="M379" s="17">
        <v>1.2417</v>
      </c>
      <c r="N379" s="17">
        <v>1.8945000000000001</v>
      </c>
      <c r="O379" s="17">
        <v>1.1647000000000001</v>
      </c>
      <c r="P379" s="17">
        <v>1.9187000000000001</v>
      </c>
      <c r="Q379" s="17">
        <v>1.6788339999999999</v>
      </c>
      <c r="R379" s="17">
        <v>2.5227780000000002</v>
      </c>
      <c r="S379" s="17">
        <v>1.5544150000000001</v>
      </c>
      <c r="T379" s="17">
        <v>340</v>
      </c>
      <c r="U379" s="17">
        <v>1850</v>
      </c>
      <c r="V379" s="17">
        <v>480</v>
      </c>
      <c r="W379" s="17">
        <v>1013</v>
      </c>
      <c r="X379" s="17">
        <v>349</v>
      </c>
      <c r="Y379" s="17" t="s">
        <v>192</v>
      </c>
      <c r="Z379" s="17">
        <v>239</v>
      </c>
      <c r="AA379" s="17">
        <v>455</v>
      </c>
      <c r="AB379" s="17">
        <v>198</v>
      </c>
      <c r="AC379" s="17" t="s">
        <v>192</v>
      </c>
      <c r="AD379" s="17" t="s">
        <v>192</v>
      </c>
      <c r="AE379" s="17">
        <v>93.88</v>
      </c>
      <c r="AF379" s="17">
        <v>105.67</v>
      </c>
      <c r="AG379" s="17">
        <v>105.07</v>
      </c>
      <c r="AH379" s="17">
        <v>303.39999999999998</v>
      </c>
      <c r="AI379" s="17">
        <v>239</v>
      </c>
      <c r="AJ379" s="17">
        <v>165</v>
      </c>
      <c r="AK379" s="17" t="s">
        <v>192</v>
      </c>
      <c r="AL379" s="17">
        <v>107.07</v>
      </c>
      <c r="AM379" s="17">
        <v>111.33</v>
      </c>
      <c r="AN379" s="17" t="s">
        <v>192</v>
      </c>
      <c r="AO379" s="17">
        <v>0.59669000000000005</v>
      </c>
      <c r="AP379" s="17">
        <v>0.51121000000000005</v>
      </c>
      <c r="AQ379" s="17">
        <v>2.5931000000000002</v>
      </c>
      <c r="AR379" s="17">
        <v>1.0513832780000001</v>
      </c>
      <c r="AS379" s="17">
        <v>2.6341000000000001</v>
      </c>
      <c r="AT379" s="17">
        <v>12.015000000000001</v>
      </c>
      <c r="AU379" s="17">
        <v>0.66236786258000002</v>
      </c>
      <c r="AV379" s="17">
        <v>0.48060714317999997</v>
      </c>
      <c r="AW379" s="17">
        <v>0.19409999999999999</v>
      </c>
      <c r="AX379" s="17">
        <v>3429.54</v>
      </c>
      <c r="AY379" s="17">
        <v>360.57</v>
      </c>
      <c r="AZ379" s="17">
        <v>169.19</v>
      </c>
      <c r="BA379" s="17" t="s">
        <v>192</v>
      </c>
      <c r="BB379" s="17">
        <v>515.08631141536</v>
      </c>
      <c r="BC379" s="17">
        <v>362.26</v>
      </c>
      <c r="BD379" s="17">
        <v>1.8466</v>
      </c>
      <c r="BE379" s="17" t="s">
        <v>192</v>
      </c>
      <c r="BF379" s="17">
        <v>0.86819999999999997</v>
      </c>
      <c r="BG379" s="17">
        <v>31.5</v>
      </c>
      <c r="BH379" s="17">
        <v>157.375</v>
      </c>
      <c r="BI379" s="17">
        <v>152.5</v>
      </c>
      <c r="BJ379" s="17">
        <v>151</v>
      </c>
      <c r="BK379" s="17">
        <v>93.5</v>
      </c>
      <c r="BL379" s="17">
        <v>1515.18</v>
      </c>
      <c r="BM379" s="17">
        <v>34.76</v>
      </c>
      <c r="BN379" s="17">
        <v>2448.52</v>
      </c>
      <c r="BO379" s="17">
        <v>600.4</v>
      </c>
      <c r="BP379" s="17">
        <v>5623.2</v>
      </c>
      <c r="BQ379" s="17">
        <v>8568.7999999999993</v>
      </c>
      <c r="BR379" s="17">
        <v>1206.2</v>
      </c>
      <c r="BS379" s="17">
        <v>383.64</v>
      </c>
      <c r="BT379" s="17">
        <v>407.84</v>
      </c>
      <c r="BU379" s="17">
        <v>4.0517000000000003</v>
      </c>
    </row>
    <row r="380" spans="1:73" x14ac:dyDescent="0.4">
      <c r="A380" s="18" t="s">
        <v>566</v>
      </c>
      <c r="B380" s="16">
        <f t="shared" si="5"/>
        <v>1991</v>
      </c>
      <c r="C380" s="20">
        <v>18.13333333333</v>
      </c>
      <c r="D380" s="20">
        <v>19.399999999999999</v>
      </c>
      <c r="E380" s="20">
        <v>14.45</v>
      </c>
      <c r="F380" s="20">
        <v>20.55</v>
      </c>
      <c r="G380" s="20">
        <v>40.5</v>
      </c>
      <c r="H380" s="20">
        <v>34</v>
      </c>
      <c r="I380" s="20">
        <v>1.36</v>
      </c>
      <c r="J380" s="20">
        <v>3.41</v>
      </c>
      <c r="K380" s="20">
        <v>3.99</v>
      </c>
      <c r="L380" s="20">
        <v>35.429234508230003</v>
      </c>
      <c r="M380" s="20">
        <v>1.2146999999999999</v>
      </c>
      <c r="N380" s="20">
        <v>1.9666999999999999</v>
      </c>
      <c r="O380" s="20">
        <v>1.1435</v>
      </c>
      <c r="P380" s="20">
        <v>1.7684</v>
      </c>
      <c r="Q380" s="20">
        <v>1.6423430000000001</v>
      </c>
      <c r="R380" s="20">
        <v>2.1815000000000002</v>
      </c>
      <c r="S380" s="20">
        <v>1.481395</v>
      </c>
      <c r="T380" s="20">
        <v>330</v>
      </c>
      <c r="U380" s="20">
        <v>1788</v>
      </c>
      <c r="V380" s="20">
        <v>476</v>
      </c>
      <c r="W380" s="20">
        <v>1027</v>
      </c>
      <c r="X380" s="20">
        <v>338</v>
      </c>
      <c r="Y380" s="20" t="s">
        <v>192</v>
      </c>
      <c r="Z380" s="20">
        <v>241</v>
      </c>
      <c r="AA380" s="20">
        <v>445</v>
      </c>
      <c r="AB380" s="20">
        <v>192</v>
      </c>
      <c r="AC380" s="20" t="s">
        <v>192</v>
      </c>
      <c r="AD380" s="20" t="s">
        <v>192</v>
      </c>
      <c r="AE380" s="20">
        <v>92.04</v>
      </c>
      <c r="AF380" s="20">
        <v>106.1</v>
      </c>
      <c r="AG380" s="20">
        <v>106.37</v>
      </c>
      <c r="AH380" s="20">
        <v>327.25</v>
      </c>
      <c r="AI380" s="20">
        <v>265</v>
      </c>
      <c r="AJ380" s="20">
        <v>187</v>
      </c>
      <c r="AK380" s="20" t="s">
        <v>192</v>
      </c>
      <c r="AL380" s="20">
        <v>106.37</v>
      </c>
      <c r="AM380" s="20">
        <v>113.91</v>
      </c>
      <c r="AN380" s="20" t="s">
        <v>192</v>
      </c>
      <c r="AO380" s="20">
        <v>0.69377</v>
      </c>
      <c r="AP380" s="20">
        <v>0.50148000000000004</v>
      </c>
      <c r="AQ380" s="20">
        <v>2.7269000000000001</v>
      </c>
      <c r="AR380" s="20">
        <v>1.075413636</v>
      </c>
      <c r="AS380" s="20">
        <v>2.6595</v>
      </c>
      <c r="AT380" s="20">
        <v>12.648999999999999</v>
      </c>
      <c r="AU380" s="20">
        <v>0.67333238723</v>
      </c>
      <c r="AV380" s="20">
        <v>0.47222956363000002</v>
      </c>
      <c r="AW380" s="20">
        <v>0.18759999999999999</v>
      </c>
      <c r="AX380" s="20">
        <v>3375.34</v>
      </c>
      <c r="AY380" s="20">
        <v>367.11</v>
      </c>
      <c r="AZ380" s="20">
        <v>176.93</v>
      </c>
      <c r="BA380" s="20" t="s">
        <v>192</v>
      </c>
      <c r="BB380" s="20">
        <v>513.30036061993997</v>
      </c>
      <c r="BC380" s="20">
        <v>371.7</v>
      </c>
      <c r="BD380" s="20">
        <v>1.8712</v>
      </c>
      <c r="BE380" s="20" t="s">
        <v>192</v>
      </c>
      <c r="BF380" s="20">
        <v>0.84860000000000002</v>
      </c>
      <c r="BG380" s="20">
        <v>31.5</v>
      </c>
      <c r="BH380" s="20">
        <v>160.625</v>
      </c>
      <c r="BI380" s="20">
        <v>152.5</v>
      </c>
      <c r="BJ380" s="20">
        <v>151</v>
      </c>
      <c r="BK380" s="20">
        <v>95.625</v>
      </c>
      <c r="BL380" s="20">
        <v>1504.6</v>
      </c>
      <c r="BM380" s="20">
        <v>34.76</v>
      </c>
      <c r="BN380" s="20">
        <v>2449.38</v>
      </c>
      <c r="BO380" s="20">
        <v>593.79999999999995</v>
      </c>
      <c r="BP380" s="20">
        <v>5583.7</v>
      </c>
      <c r="BQ380" s="20">
        <v>8672.2999999999993</v>
      </c>
      <c r="BR380" s="20">
        <v>1188.0999999999999</v>
      </c>
      <c r="BS380" s="20">
        <v>363.83</v>
      </c>
      <c r="BT380" s="20">
        <v>386.79</v>
      </c>
      <c r="BU380" s="20">
        <v>3.7376</v>
      </c>
    </row>
    <row r="381" spans="1:73" x14ac:dyDescent="0.4">
      <c r="A381" s="16" t="s">
        <v>567</v>
      </c>
      <c r="B381" s="16">
        <f t="shared" si="5"/>
        <v>1991</v>
      </c>
      <c r="C381" s="17">
        <v>18.066666666669999</v>
      </c>
      <c r="D381" s="17">
        <v>19.45</v>
      </c>
      <c r="E381" s="17">
        <v>14.85</v>
      </c>
      <c r="F381" s="17">
        <v>19.899999999999999</v>
      </c>
      <c r="G381" s="17">
        <v>39.5</v>
      </c>
      <c r="H381" s="17">
        <v>31</v>
      </c>
      <c r="I381" s="17">
        <v>1.34</v>
      </c>
      <c r="J381" s="17">
        <v>3.33</v>
      </c>
      <c r="K381" s="17">
        <v>3.99</v>
      </c>
      <c r="L381" s="17">
        <v>34.80604925758</v>
      </c>
      <c r="M381" s="17">
        <v>1.2102999999999999</v>
      </c>
      <c r="N381" s="17">
        <v>2.0628000000000002</v>
      </c>
      <c r="O381" s="17">
        <v>1.1324000000000001</v>
      </c>
      <c r="P381" s="17">
        <v>1.7615000000000001</v>
      </c>
      <c r="Q381" s="17">
        <v>1.740283</v>
      </c>
      <c r="R381" s="17">
        <v>2.06454</v>
      </c>
      <c r="S381" s="17">
        <v>1.4797750000000001</v>
      </c>
      <c r="T381" s="17">
        <v>343</v>
      </c>
      <c r="U381" s="17">
        <v>1700</v>
      </c>
      <c r="V381" s="17">
        <v>455</v>
      </c>
      <c r="W381" s="17">
        <v>1022</v>
      </c>
      <c r="X381" s="17">
        <v>348</v>
      </c>
      <c r="Y381" s="17" t="s">
        <v>192</v>
      </c>
      <c r="Z381" s="17">
        <v>244</v>
      </c>
      <c r="AA381" s="17">
        <v>453</v>
      </c>
      <c r="AB381" s="17">
        <v>187</v>
      </c>
      <c r="AC381" s="17" t="s">
        <v>192</v>
      </c>
      <c r="AD381" s="17" t="s">
        <v>192</v>
      </c>
      <c r="AE381" s="17">
        <v>88.09</v>
      </c>
      <c r="AF381" s="17">
        <v>109.54</v>
      </c>
      <c r="AG381" s="17">
        <v>109.9</v>
      </c>
      <c r="AH381" s="17">
        <v>311.5</v>
      </c>
      <c r="AI381" s="17">
        <v>248</v>
      </c>
      <c r="AJ381" s="17">
        <v>175</v>
      </c>
      <c r="AK381" s="17" t="s">
        <v>192</v>
      </c>
      <c r="AL381" s="17">
        <v>116.16</v>
      </c>
      <c r="AM381" s="17">
        <v>119.42</v>
      </c>
      <c r="AN381" s="17" t="s">
        <v>192</v>
      </c>
      <c r="AO381" s="17">
        <v>0.83723000000000003</v>
      </c>
      <c r="AP381" s="17">
        <v>0.52210000000000001</v>
      </c>
      <c r="AQ381" s="17">
        <v>2.5918000000000001</v>
      </c>
      <c r="AR381" s="17">
        <v>1.069681624</v>
      </c>
      <c r="AS381" s="17">
        <v>2.4537</v>
      </c>
      <c r="AT381" s="17">
        <v>13.14</v>
      </c>
      <c r="AU381" s="17">
        <v>0.62716890894999999</v>
      </c>
      <c r="AV381" s="17">
        <v>0.47245007273</v>
      </c>
      <c r="AW381" s="17">
        <v>0.20150000000000001</v>
      </c>
      <c r="AX381" s="17">
        <v>3400.39</v>
      </c>
      <c r="AY381" s="17">
        <v>338.84</v>
      </c>
      <c r="AZ381" s="17">
        <v>162.57</v>
      </c>
      <c r="BA381" s="17" t="s">
        <v>192</v>
      </c>
      <c r="BB381" s="17">
        <v>523.01320974856003</v>
      </c>
      <c r="BC381" s="17">
        <v>364.43</v>
      </c>
      <c r="BD381" s="17">
        <v>1.857</v>
      </c>
      <c r="BE381" s="17" t="s">
        <v>192</v>
      </c>
      <c r="BF381" s="17">
        <v>0.83250000000000002</v>
      </c>
      <c r="BG381" s="17">
        <v>31.5</v>
      </c>
      <c r="BH381" s="17">
        <v>163.625</v>
      </c>
      <c r="BI381" s="17">
        <v>147.5</v>
      </c>
      <c r="BJ381" s="17">
        <v>145</v>
      </c>
      <c r="BK381" s="17">
        <v>95.625</v>
      </c>
      <c r="BL381" s="17">
        <v>1496</v>
      </c>
      <c r="BM381" s="17">
        <v>34.76</v>
      </c>
      <c r="BN381" s="17">
        <v>2409.63</v>
      </c>
      <c r="BO381" s="17">
        <v>603</v>
      </c>
      <c r="BP381" s="17">
        <v>5517.4</v>
      </c>
      <c r="BQ381" s="17">
        <v>8700.7999999999993</v>
      </c>
      <c r="BR381" s="17">
        <v>1198.5999999999999</v>
      </c>
      <c r="BS381" s="17">
        <v>363.34</v>
      </c>
      <c r="BT381" s="17">
        <v>399.99</v>
      </c>
      <c r="BU381" s="17">
        <v>3.9428000000000001</v>
      </c>
    </row>
    <row r="382" spans="1:73" x14ac:dyDescent="0.4">
      <c r="A382" s="18" t="s">
        <v>568</v>
      </c>
      <c r="B382" s="16">
        <f t="shared" si="5"/>
        <v>1991</v>
      </c>
      <c r="C382" s="20">
        <v>18.466666666670001</v>
      </c>
      <c r="D382" s="20">
        <v>19.25</v>
      </c>
      <c r="E382" s="20">
        <v>15.35</v>
      </c>
      <c r="F382" s="20">
        <v>20.8</v>
      </c>
      <c r="G382" s="20">
        <v>39.5</v>
      </c>
      <c r="H382" s="20">
        <v>31</v>
      </c>
      <c r="I382" s="20">
        <v>1.33</v>
      </c>
      <c r="J382" s="20">
        <v>3.47</v>
      </c>
      <c r="K382" s="20">
        <v>3.99</v>
      </c>
      <c r="L382" s="20">
        <v>35.350171662400001</v>
      </c>
      <c r="M382" s="20">
        <v>1.1457999999999999</v>
      </c>
      <c r="N382" s="20">
        <v>2.0272999999999999</v>
      </c>
      <c r="O382" s="20">
        <v>1.1229</v>
      </c>
      <c r="P382" s="20">
        <v>1.7611000000000001</v>
      </c>
      <c r="Q382" s="20">
        <v>1.6344829999999999</v>
      </c>
      <c r="R382" s="20">
        <v>2.173848</v>
      </c>
      <c r="S382" s="20">
        <v>1.4749399999999999</v>
      </c>
      <c r="T382" s="20">
        <v>323</v>
      </c>
      <c r="U382" s="20">
        <v>1500</v>
      </c>
      <c r="V382" s="20">
        <v>459</v>
      </c>
      <c r="W382" s="20">
        <v>986</v>
      </c>
      <c r="X382" s="20">
        <v>319</v>
      </c>
      <c r="Y382" s="20" t="s">
        <v>192</v>
      </c>
      <c r="Z382" s="20">
        <v>245</v>
      </c>
      <c r="AA382" s="20">
        <v>460</v>
      </c>
      <c r="AB382" s="20">
        <v>188</v>
      </c>
      <c r="AC382" s="20" t="s">
        <v>192</v>
      </c>
      <c r="AD382" s="20" t="s">
        <v>192</v>
      </c>
      <c r="AE382" s="20">
        <v>85.15</v>
      </c>
      <c r="AF382" s="20">
        <v>110.33</v>
      </c>
      <c r="AG382" s="20">
        <v>109.02</v>
      </c>
      <c r="AH382" s="20">
        <v>285.8</v>
      </c>
      <c r="AI382" s="20">
        <v>234</v>
      </c>
      <c r="AJ382" s="20">
        <v>176</v>
      </c>
      <c r="AK382" s="20" t="s">
        <v>192</v>
      </c>
      <c r="AL382" s="20">
        <v>117.05</v>
      </c>
      <c r="AM382" s="20">
        <v>120.89</v>
      </c>
      <c r="AN382" s="20" t="s">
        <v>192</v>
      </c>
      <c r="AO382" s="20">
        <v>0.77912999999999999</v>
      </c>
      <c r="AP382" s="20">
        <v>0.50087000000000004</v>
      </c>
      <c r="AQ382" s="20">
        <v>2.6112000000000002</v>
      </c>
      <c r="AR382" s="20">
        <v>1.05601298</v>
      </c>
      <c r="AS382" s="20">
        <v>2.2949999999999999</v>
      </c>
      <c r="AT382" s="20">
        <v>13.337999999999999</v>
      </c>
      <c r="AU382" s="20">
        <v>0.59940297044000002</v>
      </c>
      <c r="AV382" s="20">
        <v>0.46782039090999999</v>
      </c>
      <c r="AW382" s="20">
        <v>0.1875</v>
      </c>
      <c r="AX382" s="20">
        <v>3396.7</v>
      </c>
      <c r="AY382" s="20">
        <v>303.85000000000002</v>
      </c>
      <c r="AZ382" s="20">
        <v>175.59</v>
      </c>
      <c r="BA382" s="20" t="s">
        <v>192</v>
      </c>
      <c r="BB382" s="20">
        <v>551.3355760805</v>
      </c>
      <c r="BC382" s="20">
        <v>368.34</v>
      </c>
      <c r="BD382" s="20">
        <v>1.8262</v>
      </c>
      <c r="BE382" s="20" t="s">
        <v>192</v>
      </c>
      <c r="BF382" s="20">
        <v>0.82299999999999995</v>
      </c>
      <c r="BG382" s="20">
        <v>31.5</v>
      </c>
      <c r="BH382" s="20">
        <v>166</v>
      </c>
      <c r="BI382" s="20">
        <v>143.25</v>
      </c>
      <c r="BJ382" s="20">
        <v>143.5</v>
      </c>
      <c r="BK382" s="20">
        <v>108</v>
      </c>
      <c r="BL382" s="20">
        <v>1391.86</v>
      </c>
      <c r="BM382" s="20">
        <v>34.76</v>
      </c>
      <c r="BN382" s="20">
        <v>2472.04</v>
      </c>
      <c r="BO382" s="20">
        <v>600.9</v>
      </c>
      <c r="BP382" s="20">
        <v>5560</v>
      </c>
      <c r="BQ382" s="20">
        <v>9021</v>
      </c>
      <c r="BR382" s="20">
        <v>1252.9000000000001</v>
      </c>
      <c r="BS382" s="20">
        <v>358.38</v>
      </c>
      <c r="BT382" s="20">
        <v>396.88</v>
      </c>
      <c r="BU382" s="20">
        <v>3.9754999999999998</v>
      </c>
    </row>
    <row r="383" spans="1:73" x14ac:dyDescent="0.4">
      <c r="A383" s="16" t="s">
        <v>569</v>
      </c>
      <c r="B383" s="16">
        <f t="shared" si="5"/>
        <v>1991</v>
      </c>
      <c r="C383" s="17">
        <v>18.816666666669999</v>
      </c>
      <c r="D383" s="17">
        <v>19.3</v>
      </c>
      <c r="E383" s="17">
        <v>15.9</v>
      </c>
      <c r="F383" s="17">
        <v>21.25</v>
      </c>
      <c r="G383" s="17">
        <v>39.5</v>
      </c>
      <c r="H383" s="17">
        <v>31</v>
      </c>
      <c r="I383" s="17">
        <v>1.31</v>
      </c>
      <c r="J383" s="17">
        <v>3.37</v>
      </c>
      <c r="K383" s="17">
        <v>3.99</v>
      </c>
      <c r="L383" s="17">
        <v>34.631906963959999</v>
      </c>
      <c r="M383" s="17">
        <v>1.0622</v>
      </c>
      <c r="N383" s="17">
        <v>1.9375</v>
      </c>
      <c r="O383" s="17">
        <v>1.0375000000000001</v>
      </c>
      <c r="P383" s="17">
        <v>1.9039999999999999</v>
      </c>
      <c r="Q383" s="17">
        <v>1.5862560000000001</v>
      </c>
      <c r="R383" s="17">
        <v>2.6475909999999998</v>
      </c>
      <c r="S383" s="17">
        <v>1.4781500000000001</v>
      </c>
      <c r="T383" s="17">
        <v>335</v>
      </c>
      <c r="U383" s="17">
        <v>1256</v>
      </c>
      <c r="V383" s="17">
        <v>471</v>
      </c>
      <c r="W383" s="17">
        <v>937</v>
      </c>
      <c r="X383" s="17">
        <v>318</v>
      </c>
      <c r="Y383" s="17" t="s">
        <v>192</v>
      </c>
      <c r="Z383" s="17">
        <v>241</v>
      </c>
      <c r="AA383" s="17">
        <v>444</v>
      </c>
      <c r="AB383" s="17">
        <v>200</v>
      </c>
      <c r="AC383" s="17" t="s">
        <v>192</v>
      </c>
      <c r="AD383" s="17" t="s">
        <v>192</v>
      </c>
      <c r="AE383" s="17">
        <v>85.3</v>
      </c>
      <c r="AF383" s="17">
        <v>105.7</v>
      </c>
      <c r="AG383" s="17">
        <v>101.99</v>
      </c>
      <c r="AH383" s="17">
        <v>288.25</v>
      </c>
      <c r="AI383" s="17">
        <v>234</v>
      </c>
      <c r="AJ383" s="17">
        <v>173</v>
      </c>
      <c r="AK383" s="17" t="s">
        <v>192</v>
      </c>
      <c r="AL383" s="17">
        <v>115.63</v>
      </c>
      <c r="AM383" s="17">
        <v>121.99</v>
      </c>
      <c r="AN383" s="17" t="s">
        <v>192</v>
      </c>
      <c r="AO383" s="17">
        <v>0.63263000000000003</v>
      </c>
      <c r="AP383" s="17">
        <v>0.48845</v>
      </c>
      <c r="AQ383" s="17">
        <v>2.6259000000000001</v>
      </c>
      <c r="AR383" s="17">
        <v>1.06483146</v>
      </c>
      <c r="AS383" s="17">
        <v>2.3052999999999999</v>
      </c>
      <c r="AT383" s="17">
        <v>13.2</v>
      </c>
      <c r="AU383" s="17">
        <v>0.59131915071999996</v>
      </c>
      <c r="AV383" s="17">
        <v>0.46914310909000001</v>
      </c>
      <c r="AW383" s="17">
        <v>0.1671</v>
      </c>
      <c r="AX383" s="17">
        <v>3439.41</v>
      </c>
      <c r="AY383" s="17">
        <v>300.79000000000002</v>
      </c>
      <c r="AZ383" s="17">
        <v>174.04</v>
      </c>
      <c r="BA383" s="17" t="s">
        <v>192</v>
      </c>
      <c r="BB383" s="17">
        <v>540.19139855524998</v>
      </c>
      <c r="BC383" s="17">
        <v>365.84</v>
      </c>
      <c r="BD383" s="17">
        <v>1.8152999999999999</v>
      </c>
      <c r="BE383" s="17" t="s">
        <v>192</v>
      </c>
      <c r="BF383" s="17">
        <v>0.82079999999999997</v>
      </c>
      <c r="BG383" s="17">
        <v>31.5</v>
      </c>
      <c r="BH383" s="17">
        <v>165.25</v>
      </c>
      <c r="BI383" s="17">
        <v>130.6</v>
      </c>
      <c r="BJ383" s="17">
        <v>138.5</v>
      </c>
      <c r="BK383" s="17">
        <v>112</v>
      </c>
      <c r="BL383" s="17">
        <v>1296.05</v>
      </c>
      <c r="BM383" s="17">
        <v>34.76</v>
      </c>
      <c r="BN383" s="17">
        <v>2305.88</v>
      </c>
      <c r="BO383" s="17">
        <v>555.20000000000005</v>
      </c>
      <c r="BP383" s="17">
        <v>5701.7</v>
      </c>
      <c r="BQ383" s="17">
        <v>8452.4</v>
      </c>
      <c r="BR383" s="17">
        <v>1090.9000000000001</v>
      </c>
      <c r="BS383" s="17">
        <v>356.95</v>
      </c>
      <c r="BT383" s="17">
        <v>389.64</v>
      </c>
      <c r="BU383" s="17">
        <v>4.0461999999999998</v>
      </c>
    </row>
    <row r="384" spans="1:73" x14ac:dyDescent="0.4">
      <c r="A384" s="18" t="s">
        <v>570</v>
      </c>
      <c r="B384" s="16">
        <f t="shared" si="5"/>
        <v>1991</v>
      </c>
      <c r="C384" s="20">
        <v>17.933333333330001</v>
      </c>
      <c r="D384" s="20">
        <v>18.2</v>
      </c>
      <c r="E384" s="20">
        <v>15.4</v>
      </c>
      <c r="F384" s="20">
        <v>20.2</v>
      </c>
      <c r="G384" s="20">
        <v>39.5</v>
      </c>
      <c r="H384" s="20">
        <v>31</v>
      </c>
      <c r="I384" s="20">
        <v>1.2</v>
      </c>
      <c r="J384" s="20">
        <v>3.29</v>
      </c>
      <c r="K384" s="20">
        <v>3.99</v>
      </c>
      <c r="L384" s="20">
        <v>32.915818145679999</v>
      </c>
      <c r="M384" s="20">
        <v>1.0407999999999999</v>
      </c>
      <c r="N384" s="20">
        <v>1.891</v>
      </c>
      <c r="O384" s="20">
        <v>1.0004999999999999</v>
      </c>
      <c r="P384" s="20">
        <v>1.7916000000000001</v>
      </c>
      <c r="Q384" s="20">
        <v>1.515269</v>
      </c>
      <c r="R384" s="20">
        <v>2.4824350000000002</v>
      </c>
      <c r="S384" s="20">
        <v>1.376949</v>
      </c>
      <c r="T384" s="20">
        <v>369</v>
      </c>
      <c r="U384" s="20">
        <v>1103</v>
      </c>
      <c r="V384" s="20">
        <v>482</v>
      </c>
      <c r="W384" s="20">
        <v>919</v>
      </c>
      <c r="X384" s="20">
        <v>311</v>
      </c>
      <c r="Y384" s="20" t="s">
        <v>192</v>
      </c>
      <c r="Z384" s="20">
        <v>241</v>
      </c>
      <c r="AA384" s="20">
        <v>440</v>
      </c>
      <c r="AB384" s="20">
        <v>201</v>
      </c>
      <c r="AC384" s="20" t="s">
        <v>192</v>
      </c>
      <c r="AD384" s="20" t="s">
        <v>192</v>
      </c>
      <c r="AE384" s="20">
        <v>71.28</v>
      </c>
      <c r="AF384" s="20">
        <v>104.21</v>
      </c>
      <c r="AG384" s="20">
        <v>98</v>
      </c>
      <c r="AH384" s="20">
        <v>293.25</v>
      </c>
      <c r="AI384" s="20">
        <v>230</v>
      </c>
      <c r="AJ384" s="20">
        <v>163</v>
      </c>
      <c r="AK384" s="20" t="s">
        <v>192</v>
      </c>
      <c r="AL384" s="20">
        <v>118.18</v>
      </c>
      <c r="AM384" s="20">
        <v>120.15</v>
      </c>
      <c r="AN384" s="20" t="s">
        <v>192</v>
      </c>
      <c r="AO384" s="20">
        <v>0.63383</v>
      </c>
      <c r="AP384" s="20">
        <v>0.39648</v>
      </c>
      <c r="AQ384" s="20">
        <v>2.7029000000000001</v>
      </c>
      <c r="AR384" s="20">
        <v>1.0471945</v>
      </c>
      <c r="AS384" s="20">
        <v>2.1964999999999999</v>
      </c>
      <c r="AT384" s="20">
        <v>13.117000000000001</v>
      </c>
      <c r="AU384" s="20">
        <v>0.56439244191000004</v>
      </c>
      <c r="AV384" s="20">
        <v>0.47178871364000002</v>
      </c>
      <c r="AW384" s="20">
        <v>0.20280000000000001</v>
      </c>
      <c r="AX384" s="20">
        <v>3466.27</v>
      </c>
      <c r="AY384" s="20">
        <v>288.87</v>
      </c>
      <c r="AZ384" s="20">
        <v>200.15</v>
      </c>
      <c r="BA384" s="20" t="s">
        <v>192</v>
      </c>
      <c r="BB384" s="20">
        <v>558.25861632515</v>
      </c>
      <c r="BC384" s="20">
        <v>361.26</v>
      </c>
      <c r="BD384" s="20">
        <v>1.7848999999999999</v>
      </c>
      <c r="BE384" s="20" t="s">
        <v>192</v>
      </c>
      <c r="BF384" s="20">
        <v>0.83640000000000003</v>
      </c>
      <c r="BG384" s="20">
        <v>31.5</v>
      </c>
      <c r="BH384" s="20">
        <v>159.25</v>
      </c>
      <c r="BI384" s="20">
        <v>129.5</v>
      </c>
      <c r="BJ384" s="20">
        <v>135.5</v>
      </c>
      <c r="BK384" s="20">
        <v>112</v>
      </c>
      <c r="BL384" s="20">
        <v>1275.1500000000001</v>
      </c>
      <c r="BM384" s="20">
        <v>34.76</v>
      </c>
      <c r="BN384" s="20">
        <v>2219.2800000000002</v>
      </c>
      <c r="BO384" s="20">
        <v>549.4</v>
      </c>
      <c r="BP384" s="20">
        <v>5710.6</v>
      </c>
      <c r="BQ384" s="20">
        <v>8280</v>
      </c>
      <c r="BR384" s="20">
        <v>1061.5999999999999</v>
      </c>
      <c r="BS384" s="20">
        <v>366.72</v>
      </c>
      <c r="BT384" s="20">
        <v>376.05</v>
      </c>
      <c r="BU384" s="20">
        <v>4.3898000000000001</v>
      </c>
    </row>
    <row r="385" spans="1:73" x14ac:dyDescent="0.4">
      <c r="A385" s="16" t="s">
        <v>571</v>
      </c>
      <c r="B385" s="16">
        <f t="shared" si="5"/>
        <v>1991</v>
      </c>
      <c r="C385" s="17">
        <v>19.05</v>
      </c>
      <c r="D385" s="17">
        <v>19.45</v>
      </c>
      <c r="E385" s="17">
        <v>16.25</v>
      </c>
      <c r="F385" s="17">
        <v>21.45</v>
      </c>
      <c r="G385" s="17">
        <v>39.5</v>
      </c>
      <c r="H385" s="17">
        <v>31</v>
      </c>
      <c r="I385" s="17">
        <v>1.19</v>
      </c>
      <c r="J385" s="17">
        <v>3</v>
      </c>
      <c r="K385" s="17">
        <v>3.99</v>
      </c>
      <c r="L385" s="17">
        <v>31.415732422929999</v>
      </c>
      <c r="M385" s="17">
        <v>1.0322</v>
      </c>
      <c r="N385" s="17">
        <v>1.8351</v>
      </c>
      <c r="O385" s="17">
        <v>1.0004999999999999</v>
      </c>
      <c r="P385" s="17">
        <v>1.5989</v>
      </c>
      <c r="Q385" s="17">
        <v>1.2301420000000001</v>
      </c>
      <c r="R385" s="17">
        <v>2.2097980000000002</v>
      </c>
      <c r="S385" s="17">
        <v>1.356797</v>
      </c>
      <c r="T385" s="17">
        <v>465</v>
      </c>
      <c r="U385" s="17">
        <v>1180</v>
      </c>
      <c r="V385" s="17">
        <v>471</v>
      </c>
      <c r="W385" s="17">
        <v>930</v>
      </c>
      <c r="X385" s="17">
        <v>341</v>
      </c>
      <c r="Y385" s="17" t="s">
        <v>192</v>
      </c>
      <c r="Z385" s="17">
        <v>229</v>
      </c>
      <c r="AA385" s="17">
        <v>431</v>
      </c>
      <c r="AB385" s="17">
        <v>187</v>
      </c>
      <c r="AC385" s="17" t="s">
        <v>192</v>
      </c>
      <c r="AD385" s="17" t="s">
        <v>192</v>
      </c>
      <c r="AE385" s="17">
        <v>72.27</v>
      </c>
      <c r="AF385" s="17">
        <v>105.11</v>
      </c>
      <c r="AG385" s="17">
        <v>99.43</v>
      </c>
      <c r="AH385" s="17">
        <v>303.39999999999998</v>
      </c>
      <c r="AI385" s="17">
        <v>240</v>
      </c>
      <c r="AJ385" s="17">
        <v>174</v>
      </c>
      <c r="AK385" s="17" t="s">
        <v>192</v>
      </c>
      <c r="AL385" s="17">
        <v>116.23</v>
      </c>
      <c r="AM385" s="17">
        <v>118.31</v>
      </c>
      <c r="AN385" s="17" t="s">
        <v>192</v>
      </c>
      <c r="AO385" s="17">
        <v>0.40189999999999998</v>
      </c>
      <c r="AP385" s="17">
        <v>0.51736000000000004</v>
      </c>
      <c r="AQ385" s="17">
        <v>2.6873999999999998</v>
      </c>
      <c r="AR385" s="17">
        <v>1.07144532</v>
      </c>
      <c r="AS385" s="17">
        <v>2.1488999999999998</v>
      </c>
      <c r="AT385" s="17">
        <v>10.619</v>
      </c>
      <c r="AU385" s="17">
        <v>0.57598006033000004</v>
      </c>
      <c r="AV385" s="17">
        <v>0.46840530347999998</v>
      </c>
      <c r="AW385" s="17">
        <v>0.2273</v>
      </c>
      <c r="AX385" s="17">
        <v>3489.62</v>
      </c>
      <c r="AY385" s="17">
        <v>288.20999999999998</v>
      </c>
      <c r="AZ385" s="17">
        <v>207.82</v>
      </c>
      <c r="BA385" s="17" t="s">
        <v>192</v>
      </c>
      <c r="BB385" s="17">
        <v>556.99676597969994</v>
      </c>
      <c r="BC385" s="17">
        <v>365.92</v>
      </c>
      <c r="BD385" s="17">
        <v>1.6992</v>
      </c>
      <c r="BE385" s="17" t="s">
        <v>192</v>
      </c>
      <c r="BF385" s="17">
        <v>0.82250000000000001</v>
      </c>
      <c r="BG385" s="17">
        <v>31.5</v>
      </c>
      <c r="BH385" s="17">
        <v>163.5</v>
      </c>
      <c r="BI385" s="17">
        <v>131</v>
      </c>
      <c r="BJ385" s="17">
        <v>132.5</v>
      </c>
      <c r="BK385" s="17">
        <v>110.4</v>
      </c>
      <c r="BL385" s="17">
        <v>1296.78</v>
      </c>
      <c r="BM385" s="17">
        <v>34.76</v>
      </c>
      <c r="BN385" s="17">
        <v>2236.2800000000002</v>
      </c>
      <c r="BO385" s="17">
        <v>548.1</v>
      </c>
      <c r="BP385" s="17">
        <v>5669.6</v>
      </c>
      <c r="BQ385" s="17">
        <v>8541.2999999999993</v>
      </c>
      <c r="BR385" s="17">
        <v>1063.0999999999999</v>
      </c>
      <c r="BS385" s="17">
        <v>367.69</v>
      </c>
      <c r="BT385" s="17">
        <v>376.03</v>
      </c>
      <c r="BU385" s="17">
        <v>4.3475000000000001</v>
      </c>
    </row>
    <row r="386" spans="1:73" x14ac:dyDescent="0.4">
      <c r="A386" s="18" t="s">
        <v>572</v>
      </c>
      <c r="B386" s="16">
        <f t="shared" si="5"/>
        <v>1991</v>
      </c>
      <c r="C386" s="20">
        <v>19.36666666667</v>
      </c>
      <c r="D386" s="20">
        <v>19.75</v>
      </c>
      <c r="E386" s="20">
        <v>16.649999999999999</v>
      </c>
      <c r="F386" s="20">
        <v>21.7</v>
      </c>
      <c r="G386" s="20">
        <v>39.5</v>
      </c>
      <c r="H386" s="20">
        <v>31</v>
      </c>
      <c r="I386" s="20">
        <v>1.31</v>
      </c>
      <c r="J386" s="20">
        <v>2.98</v>
      </c>
      <c r="K386" s="20">
        <v>3.99</v>
      </c>
      <c r="L386" s="20">
        <v>32.777857731979999</v>
      </c>
      <c r="M386" s="20">
        <v>1.1389</v>
      </c>
      <c r="N386" s="20">
        <v>1.8027</v>
      </c>
      <c r="O386" s="20">
        <v>0.99</v>
      </c>
      <c r="P386" s="20">
        <v>1.5308999999999999</v>
      </c>
      <c r="Q386" s="20">
        <v>1.232421</v>
      </c>
      <c r="R386" s="20">
        <v>2.0113120000000002</v>
      </c>
      <c r="S386" s="20">
        <v>1.3490869999999999</v>
      </c>
      <c r="T386" s="20">
        <v>459</v>
      </c>
      <c r="U386" s="20">
        <v>928</v>
      </c>
      <c r="V386" s="20">
        <v>452</v>
      </c>
      <c r="W386" s="20">
        <v>929</v>
      </c>
      <c r="X386" s="20">
        <v>338</v>
      </c>
      <c r="Y386" s="20" t="s">
        <v>192</v>
      </c>
      <c r="Z386" s="20">
        <v>241</v>
      </c>
      <c r="AA386" s="20">
        <v>457</v>
      </c>
      <c r="AB386" s="20">
        <v>195</v>
      </c>
      <c r="AC386" s="20" t="s">
        <v>192</v>
      </c>
      <c r="AD386" s="20" t="s">
        <v>192</v>
      </c>
      <c r="AE386" s="20">
        <v>67.06</v>
      </c>
      <c r="AF386" s="20">
        <v>110.43</v>
      </c>
      <c r="AG386" s="20">
        <v>105.47</v>
      </c>
      <c r="AH386" s="20">
        <v>298.25</v>
      </c>
      <c r="AI386" s="20">
        <v>245</v>
      </c>
      <c r="AJ386" s="20">
        <v>184</v>
      </c>
      <c r="AK386" s="20" t="s">
        <v>192</v>
      </c>
      <c r="AL386" s="20">
        <v>127.06</v>
      </c>
      <c r="AM386" s="20">
        <v>125.3</v>
      </c>
      <c r="AN386" s="20" t="s">
        <v>192</v>
      </c>
      <c r="AO386" s="20">
        <v>0.47849999999999998</v>
      </c>
      <c r="AP386" s="20">
        <v>0.57201999999999997</v>
      </c>
      <c r="AQ386" s="20">
        <v>2.6410999999999998</v>
      </c>
      <c r="AR386" s="20">
        <v>1.0471945</v>
      </c>
      <c r="AS386" s="20">
        <v>2.1778</v>
      </c>
      <c r="AT386" s="20">
        <v>9.9429999999999996</v>
      </c>
      <c r="AU386" s="20">
        <v>0.58836317667000004</v>
      </c>
      <c r="AV386" s="20">
        <v>0.47993695364</v>
      </c>
      <c r="AW386" s="20">
        <v>0.20860000000000001</v>
      </c>
      <c r="AX386" s="20">
        <v>3531.14</v>
      </c>
      <c r="AY386" s="20">
        <v>295.08999999999997</v>
      </c>
      <c r="AZ386" s="20">
        <v>210.57</v>
      </c>
      <c r="BA386" s="20" t="s">
        <v>192</v>
      </c>
      <c r="BB386" s="20">
        <v>568.58312827972998</v>
      </c>
      <c r="BC386" s="20">
        <v>363.6</v>
      </c>
      <c r="BD386" s="20">
        <v>1.6196999999999999</v>
      </c>
      <c r="BE386" s="20" t="s">
        <v>192</v>
      </c>
      <c r="BF386" s="20">
        <v>0.81679999999999997</v>
      </c>
      <c r="BG386" s="20">
        <v>31.5</v>
      </c>
      <c r="BH386" s="20">
        <v>161.875</v>
      </c>
      <c r="BI386" s="20">
        <v>127</v>
      </c>
      <c r="BJ386" s="20">
        <v>132.5</v>
      </c>
      <c r="BK386" s="20">
        <v>110</v>
      </c>
      <c r="BL386" s="20">
        <v>1256.45</v>
      </c>
      <c r="BM386" s="20">
        <v>34.76</v>
      </c>
      <c r="BN386" s="20">
        <v>2233.19</v>
      </c>
      <c r="BO386" s="20">
        <v>540.20000000000005</v>
      </c>
      <c r="BP386" s="20">
        <v>5638.8</v>
      </c>
      <c r="BQ386" s="20">
        <v>8144.7</v>
      </c>
      <c r="BR386" s="20">
        <v>1046.3</v>
      </c>
      <c r="BS386" s="20">
        <v>356.31</v>
      </c>
      <c r="BT386" s="20">
        <v>346.35</v>
      </c>
      <c r="BU386" s="20">
        <v>3.9573</v>
      </c>
    </row>
    <row r="387" spans="1:73" x14ac:dyDescent="0.4">
      <c r="A387" s="16" t="s">
        <v>573</v>
      </c>
      <c r="B387" s="16">
        <f t="shared" si="5"/>
        <v>1991</v>
      </c>
      <c r="C387" s="17">
        <v>20.05</v>
      </c>
      <c r="D387" s="17">
        <v>20.5</v>
      </c>
      <c r="E387" s="17">
        <v>17.8</v>
      </c>
      <c r="F387" s="17">
        <v>21.85</v>
      </c>
      <c r="G387" s="17">
        <v>39.5</v>
      </c>
      <c r="H387" s="17">
        <v>31</v>
      </c>
      <c r="I387" s="17">
        <v>1.63</v>
      </c>
      <c r="J387" s="17">
        <v>2.97</v>
      </c>
      <c r="K387" s="17">
        <v>3.99</v>
      </c>
      <c r="L387" s="17">
        <v>36.616197359659999</v>
      </c>
      <c r="M387" s="17">
        <v>1.2728999999999999</v>
      </c>
      <c r="N387" s="17">
        <v>1.9193</v>
      </c>
      <c r="O387" s="17">
        <v>1.0286999999999999</v>
      </c>
      <c r="P387" s="17">
        <v>1.5487</v>
      </c>
      <c r="Q387" s="17">
        <v>1.236162</v>
      </c>
      <c r="R387" s="17">
        <v>2.0285929999999999</v>
      </c>
      <c r="S387" s="17">
        <v>1.381346</v>
      </c>
      <c r="T387" s="17">
        <v>455</v>
      </c>
      <c r="U387" s="17">
        <v>930</v>
      </c>
      <c r="V387" s="17">
        <v>478</v>
      </c>
      <c r="W387" s="17">
        <v>844</v>
      </c>
      <c r="X387" s="17">
        <v>323</v>
      </c>
      <c r="Y387" s="17" t="s">
        <v>192</v>
      </c>
      <c r="Z387" s="17">
        <v>246</v>
      </c>
      <c r="AA387" s="17">
        <v>468</v>
      </c>
      <c r="AB387" s="17">
        <v>209</v>
      </c>
      <c r="AC387" s="17" t="s">
        <v>192</v>
      </c>
      <c r="AD387" s="17" t="s">
        <v>192</v>
      </c>
      <c r="AE387" s="17">
        <v>67.430000000000007</v>
      </c>
      <c r="AF387" s="17">
        <v>108.85</v>
      </c>
      <c r="AG387" s="17">
        <v>106.21</v>
      </c>
      <c r="AH387" s="17">
        <v>291.5</v>
      </c>
      <c r="AI387" s="17">
        <v>241</v>
      </c>
      <c r="AJ387" s="17">
        <v>193</v>
      </c>
      <c r="AK387" s="17" t="s">
        <v>192</v>
      </c>
      <c r="AL387" s="17">
        <v>137.56</v>
      </c>
      <c r="AM387" s="17">
        <v>135.22</v>
      </c>
      <c r="AN387" s="17" t="s">
        <v>192</v>
      </c>
      <c r="AO387" s="17">
        <v>0.36686000000000002</v>
      </c>
      <c r="AP387" s="17">
        <v>0.55920999999999998</v>
      </c>
      <c r="AQ387" s="17">
        <v>2.7448000000000001</v>
      </c>
      <c r="AR387" s="17">
        <v>1.0471945</v>
      </c>
      <c r="AS387" s="17">
        <v>2.2334999999999998</v>
      </c>
      <c r="AT387" s="17">
        <v>10.307</v>
      </c>
      <c r="AU387" s="17">
        <v>0.60243787193999998</v>
      </c>
      <c r="AV387" s="17">
        <v>0.48620270865999998</v>
      </c>
      <c r="AW387" s="17">
        <v>0.20480000000000001</v>
      </c>
      <c r="AX387" s="17">
        <v>3541.1</v>
      </c>
      <c r="AY387" s="17">
        <v>302.77</v>
      </c>
      <c r="AZ387" s="17">
        <v>210.68</v>
      </c>
      <c r="BA387" s="17" t="s">
        <v>192</v>
      </c>
      <c r="BB387" s="17">
        <v>589.13276826632</v>
      </c>
      <c r="BC387" s="17">
        <v>375.24</v>
      </c>
      <c r="BD387" s="17">
        <v>1.5487</v>
      </c>
      <c r="BE387" s="17" t="s">
        <v>192</v>
      </c>
      <c r="BF387" s="17">
        <v>0.81110000000000004</v>
      </c>
      <c r="BG387" s="17">
        <v>31.5</v>
      </c>
      <c r="BH387" s="17">
        <v>159.5</v>
      </c>
      <c r="BI387" s="17">
        <v>122.5</v>
      </c>
      <c r="BJ387" s="17">
        <v>132.5</v>
      </c>
      <c r="BK387" s="17">
        <v>110</v>
      </c>
      <c r="BL387" s="17">
        <v>1211.81</v>
      </c>
      <c r="BM387" s="17">
        <v>34.76</v>
      </c>
      <c r="BN387" s="17">
        <v>2324.5700000000002</v>
      </c>
      <c r="BO387" s="17">
        <v>539.79999999999995</v>
      </c>
      <c r="BP387" s="17">
        <v>5570.3</v>
      </c>
      <c r="BQ387" s="17">
        <v>7680.7</v>
      </c>
      <c r="BR387" s="17">
        <v>1023.2</v>
      </c>
      <c r="BS387" s="17">
        <v>348.74</v>
      </c>
      <c r="BT387" s="17">
        <v>349.34</v>
      </c>
      <c r="BU387" s="17">
        <v>4.0374999999999996</v>
      </c>
    </row>
    <row r="388" spans="1:73" x14ac:dyDescent="0.4">
      <c r="A388" s="18" t="s">
        <v>574</v>
      </c>
      <c r="B388" s="16">
        <f t="shared" si="5"/>
        <v>1991</v>
      </c>
      <c r="C388" s="20">
        <v>21.466666666670001</v>
      </c>
      <c r="D388" s="20">
        <v>22.2</v>
      </c>
      <c r="E388" s="20">
        <v>18.95</v>
      </c>
      <c r="F388" s="20">
        <v>23.25</v>
      </c>
      <c r="G388" s="20">
        <v>39.5</v>
      </c>
      <c r="H388" s="20">
        <v>31</v>
      </c>
      <c r="I388" s="20">
        <v>1.77</v>
      </c>
      <c r="J388" s="20">
        <v>2.71</v>
      </c>
      <c r="K388" s="20">
        <v>3.99</v>
      </c>
      <c r="L388" s="20">
        <v>37.08023675466</v>
      </c>
      <c r="M388" s="20">
        <v>1.3008</v>
      </c>
      <c r="N388" s="20">
        <v>1.7585999999999999</v>
      </c>
      <c r="O388" s="20">
        <v>1.0115000000000001</v>
      </c>
      <c r="P388" s="20">
        <v>1.5281</v>
      </c>
      <c r="Q388" s="20">
        <v>1.249466</v>
      </c>
      <c r="R388" s="20">
        <v>1.924474</v>
      </c>
      <c r="S388" s="20">
        <v>1.4104030000000001</v>
      </c>
      <c r="T388" s="20">
        <v>546</v>
      </c>
      <c r="U388" s="20">
        <v>965</v>
      </c>
      <c r="V388" s="20">
        <v>498</v>
      </c>
      <c r="W388" s="20">
        <v>799</v>
      </c>
      <c r="X388" s="20">
        <v>345</v>
      </c>
      <c r="Y388" s="20" t="s">
        <v>192</v>
      </c>
      <c r="Z388" s="20">
        <v>237</v>
      </c>
      <c r="AA388" s="20">
        <v>485</v>
      </c>
      <c r="AB388" s="20">
        <v>207</v>
      </c>
      <c r="AC388" s="20" t="s">
        <v>192</v>
      </c>
      <c r="AD388" s="20" t="s">
        <v>192</v>
      </c>
      <c r="AE388" s="20">
        <v>68.209999999999994</v>
      </c>
      <c r="AF388" s="20">
        <v>109.7</v>
      </c>
      <c r="AG388" s="20">
        <v>107.01</v>
      </c>
      <c r="AH388" s="20">
        <v>276.60000000000002</v>
      </c>
      <c r="AI388" s="20">
        <v>236</v>
      </c>
      <c r="AJ388" s="20">
        <v>191</v>
      </c>
      <c r="AK388" s="20" t="s">
        <v>192</v>
      </c>
      <c r="AL388" s="20">
        <v>147.19999999999999</v>
      </c>
      <c r="AM388" s="20">
        <v>146.97</v>
      </c>
      <c r="AN388" s="20" t="s">
        <v>192</v>
      </c>
      <c r="AO388" s="20">
        <v>0.44811000000000001</v>
      </c>
      <c r="AP388" s="20">
        <v>0.49304999999999999</v>
      </c>
      <c r="AQ388" s="20">
        <v>2.7198000000000002</v>
      </c>
      <c r="AR388" s="20">
        <v>1.0617449919999999</v>
      </c>
      <c r="AS388" s="20">
        <v>2.2151000000000001</v>
      </c>
      <c r="AT388" s="20">
        <v>10.169</v>
      </c>
      <c r="AU388" s="20">
        <v>0.60201846733999997</v>
      </c>
      <c r="AV388" s="20">
        <v>0.48011616984</v>
      </c>
      <c r="AW388" s="20">
        <v>0.2011</v>
      </c>
      <c r="AX388" s="20">
        <v>3681.13</v>
      </c>
      <c r="AY388" s="20">
        <v>303.66000000000003</v>
      </c>
      <c r="AZ388" s="20">
        <v>214.44</v>
      </c>
      <c r="BA388" s="20" t="s">
        <v>192</v>
      </c>
      <c r="BB388" s="20">
        <v>573.05626764009003</v>
      </c>
      <c r="BC388" s="20">
        <v>386.32</v>
      </c>
      <c r="BD388" s="20">
        <v>1.4978</v>
      </c>
      <c r="BE388" s="20" t="s">
        <v>192</v>
      </c>
      <c r="BF388" s="20">
        <v>0.82699999999999996</v>
      </c>
      <c r="BG388" s="20">
        <v>31.5</v>
      </c>
      <c r="BH388" s="20">
        <v>155</v>
      </c>
      <c r="BI388" s="20">
        <v>121.1</v>
      </c>
      <c r="BJ388" s="20">
        <v>132.5</v>
      </c>
      <c r="BK388" s="20">
        <v>110</v>
      </c>
      <c r="BL388" s="20">
        <v>1150.03</v>
      </c>
      <c r="BM388" s="20">
        <v>34.76</v>
      </c>
      <c r="BN388" s="20">
        <v>2363.64</v>
      </c>
      <c r="BO388" s="20">
        <v>522.29999999999995</v>
      </c>
      <c r="BP388" s="20">
        <v>5549.6</v>
      </c>
      <c r="BQ388" s="20">
        <v>7443</v>
      </c>
      <c r="BR388" s="20">
        <v>991.7</v>
      </c>
      <c r="BS388" s="20">
        <v>358.69</v>
      </c>
      <c r="BT388" s="20">
        <v>362.48</v>
      </c>
      <c r="BU388" s="20">
        <v>4.1154000000000002</v>
      </c>
    </row>
    <row r="389" spans="1:73" x14ac:dyDescent="0.4">
      <c r="A389" s="16" t="s">
        <v>575</v>
      </c>
      <c r="B389" s="16">
        <f t="shared" si="5"/>
        <v>1991</v>
      </c>
      <c r="C389" s="17">
        <v>20.766666666670002</v>
      </c>
      <c r="D389" s="17">
        <v>21.25</v>
      </c>
      <c r="E389" s="17">
        <v>18.45</v>
      </c>
      <c r="F389" s="17">
        <v>22.6</v>
      </c>
      <c r="G389" s="17">
        <v>39.5</v>
      </c>
      <c r="H389" s="17">
        <v>31</v>
      </c>
      <c r="I389" s="17">
        <v>1.81</v>
      </c>
      <c r="J389" s="17">
        <v>2.7</v>
      </c>
      <c r="K389" s="17">
        <v>3.99</v>
      </c>
      <c r="L389" s="17">
        <v>37.518431949709999</v>
      </c>
      <c r="M389" s="17">
        <v>1.3140000000000001</v>
      </c>
      <c r="N389" s="17">
        <v>1.724</v>
      </c>
      <c r="O389" s="17">
        <v>1.1112</v>
      </c>
      <c r="P389" s="17">
        <v>1.5005999999999999</v>
      </c>
      <c r="Q389" s="17">
        <v>1.2092529999999999</v>
      </c>
      <c r="R389" s="17">
        <v>1.9079809999999999</v>
      </c>
      <c r="S389" s="17">
        <v>1.384587</v>
      </c>
      <c r="T389" s="17">
        <v>595</v>
      </c>
      <c r="U389" s="17">
        <v>854</v>
      </c>
      <c r="V389" s="17">
        <v>512</v>
      </c>
      <c r="W389" s="17">
        <v>718</v>
      </c>
      <c r="X389" s="17">
        <v>362</v>
      </c>
      <c r="Y389" s="17" t="s">
        <v>192</v>
      </c>
      <c r="Z389" s="17">
        <v>237</v>
      </c>
      <c r="AA389" s="17">
        <v>466</v>
      </c>
      <c r="AB389" s="17">
        <v>202</v>
      </c>
      <c r="AC389" s="17" t="s">
        <v>192</v>
      </c>
      <c r="AD389" s="17" t="s">
        <v>192</v>
      </c>
      <c r="AE389" s="17">
        <v>73.3</v>
      </c>
      <c r="AF389" s="17">
        <v>106.49</v>
      </c>
      <c r="AG389" s="17">
        <v>105.45</v>
      </c>
      <c r="AH389" s="17">
        <v>271.75</v>
      </c>
      <c r="AI389" s="17">
        <v>232</v>
      </c>
      <c r="AJ389" s="17">
        <v>185</v>
      </c>
      <c r="AK389" s="17" t="s">
        <v>192</v>
      </c>
      <c r="AL389" s="17">
        <v>147.04</v>
      </c>
      <c r="AM389" s="17">
        <v>149.55000000000001</v>
      </c>
      <c r="AN389" s="17" t="s">
        <v>192</v>
      </c>
      <c r="AO389" s="17">
        <v>0.44091999999999998</v>
      </c>
      <c r="AP389" s="17">
        <v>0.59972000000000003</v>
      </c>
      <c r="AQ389" s="17">
        <v>2.7073</v>
      </c>
      <c r="AR389" s="17">
        <v>1.039257868</v>
      </c>
      <c r="AS389" s="17">
        <v>2.2824</v>
      </c>
      <c r="AT389" s="17">
        <v>10.119</v>
      </c>
      <c r="AU389" s="17">
        <v>0.62123446421999995</v>
      </c>
      <c r="AV389" s="17">
        <v>0.47962090742000002</v>
      </c>
      <c r="AW389" s="17">
        <v>0.1903</v>
      </c>
      <c r="AX389" s="17">
        <v>3585.13</v>
      </c>
      <c r="AY389" s="17">
        <v>316.06</v>
      </c>
      <c r="AZ389" s="17">
        <v>195.5</v>
      </c>
      <c r="BA389" s="17" t="s">
        <v>192</v>
      </c>
      <c r="BB389" s="17">
        <v>573.89232740978002</v>
      </c>
      <c r="BC389" s="17">
        <v>389.42</v>
      </c>
      <c r="BD389" s="17">
        <v>1.3991</v>
      </c>
      <c r="BE389" s="17" t="s">
        <v>192</v>
      </c>
      <c r="BF389" s="17">
        <v>0.81479999999999997</v>
      </c>
      <c r="BG389" s="17">
        <v>31.5</v>
      </c>
      <c r="BH389" s="17">
        <v>143.5</v>
      </c>
      <c r="BI389" s="17">
        <v>120</v>
      </c>
      <c r="BJ389" s="17">
        <v>134.375</v>
      </c>
      <c r="BK389" s="17">
        <v>110</v>
      </c>
      <c r="BL389" s="17">
        <v>1134.8</v>
      </c>
      <c r="BM389" s="17">
        <v>34.76</v>
      </c>
      <c r="BN389" s="17">
        <v>2379.84</v>
      </c>
      <c r="BO389" s="17">
        <v>506.2</v>
      </c>
      <c r="BP389" s="17">
        <v>5505.5</v>
      </c>
      <c r="BQ389" s="17">
        <v>7244.6</v>
      </c>
      <c r="BR389" s="17">
        <v>1093.3</v>
      </c>
      <c r="BS389" s="17">
        <v>360.17</v>
      </c>
      <c r="BT389" s="17">
        <v>365.11</v>
      </c>
      <c r="BU389" s="17">
        <v>4.0723000000000003</v>
      </c>
    </row>
    <row r="390" spans="1:73" x14ac:dyDescent="0.4">
      <c r="A390" s="18" t="s">
        <v>576</v>
      </c>
      <c r="B390" s="16">
        <f t="shared" si="5"/>
        <v>1991</v>
      </c>
      <c r="C390" s="20">
        <v>17.75</v>
      </c>
      <c r="D390" s="20">
        <v>18.399999999999999</v>
      </c>
      <c r="E390" s="20">
        <v>15.3</v>
      </c>
      <c r="F390" s="20">
        <v>19.55</v>
      </c>
      <c r="G390" s="20">
        <v>39.5</v>
      </c>
      <c r="H390" s="20">
        <v>31</v>
      </c>
      <c r="I390" s="20">
        <v>1.92</v>
      </c>
      <c r="J390" s="20">
        <v>2.7</v>
      </c>
      <c r="K390" s="20">
        <v>3.99</v>
      </c>
      <c r="L390" s="20">
        <v>38.854202976810001</v>
      </c>
      <c r="M390" s="20">
        <v>1.3664000000000001</v>
      </c>
      <c r="N390" s="20">
        <v>1.6612</v>
      </c>
      <c r="O390" s="20">
        <v>1.1196999999999999</v>
      </c>
      <c r="P390" s="20">
        <v>1.4756</v>
      </c>
      <c r="Q390" s="20">
        <v>1.2029259999999999</v>
      </c>
      <c r="R390" s="20">
        <v>1.802899</v>
      </c>
      <c r="S390" s="20">
        <v>1.4209830000000001</v>
      </c>
      <c r="T390" s="20">
        <v>636</v>
      </c>
      <c r="U390" s="20">
        <v>800</v>
      </c>
      <c r="V390" s="20">
        <v>500</v>
      </c>
      <c r="W390" s="20">
        <v>614</v>
      </c>
      <c r="X390" s="20">
        <v>376</v>
      </c>
      <c r="Y390" s="20" t="s">
        <v>192</v>
      </c>
      <c r="Z390" s="20">
        <v>234</v>
      </c>
      <c r="AA390" s="20">
        <v>442</v>
      </c>
      <c r="AB390" s="20">
        <v>199</v>
      </c>
      <c r="AC390" s="20" t="s">
        <v>192</v>
      </c>
      <c r="AD390" s="20" t="s">
        <v>192</v>
      </c>
      <c r="AE390" s="20">
        <v>75.430000000000007</v>
      </c>
      <c r="AF390" s="20">
        <v>106.91</v>
      </c>
      <c r="AG390" s="20">
        <v>107.42</v>
      </c>
      <c r="AH390" s="20">
        <v>268.39999999999998</v>
      </c>
      <c r="AI390" s="20">
        <v>230</v>
      </c>
      <c r="AJ390" s="20">
        <v>184</v>
      </c>
      <c r="AK390" s="20" t="s">
        <v>192</v>
      </c>
      <c r="AL390" s="20">
        <v>157.81</v>
      </c>
      <c r="AM390" s="20">
        <v>160.94</v>
      </c>
      <c r="AN390" s="20" t="s">
        <v>192</v>
      </c>
      <c r="AO390" s="20">
        <v>0.40397</v>
      </c>
      <c r="AP390" s="20">
        <v>0.58945999999999998</v>
      </c>
      <c r="AQ390" s="20">
        <v>2.6080999999999999</v>
      </c>
      <c r="AR390" s="20">
        <v>1.04168295</v>
      </c>
      <c r="AS390" s="20">
        <v>2.3723000000000001</v>
      </c>
      <c r="AT390" s="20">
        <v>9.9209999999999994</v>
      </c>
      <c r="AU390" s="20">
        <v>0.63720703467999995</v>
      </c>
      <c r="AV390" s="20">
        <v>0.47348937532000002</v>
      </c>
      <c r="AW390" s="20">
        <v>0.19839999999999999</v>
      </c>
      <c r="AX390" s="20">
        <v>3665.05</v>
      </c>
      <c r="AY390" s="20">
        <v>326.73</v>
      </c>
      <c r="AZ390" s="20">
        <v>200.33</v>
      </c>
      <c r="BA390" s="20" t="s">
        <v>192</v>
      </c>
      <c r="BB390" s="20">
        <v>567.39157670279997</v>
      </c>
      <c r="BC390" s="20">
        <v>394.19</v>
      </c>
      <c r="BD390" s="20">
        <v>1.3632</v>
      </c>
      <c r="BE390" s="20" t="s">
        <v>192</v>
      </c>
      <c r="BF390" s="20">
        <v>0.78749999999999998</v>
      </c>
      <c r="BG390" s="20">
        <v>31.5</v>
      </c>
      <c r="BH390" s="20">
        <v>143.5</v>
      </c>
      <c r="BI390" s="20">
        <v>120</v>
      </c>
      <c r="BJ390" s="20">
        <v>131.875</v>
      </c>
      <c r="BK390" s="20">
        <v>110</v>
      </c>
      <c r="BL390" s="20">
        <v>1097.55</v>
      </c>
      <c r="BM390" s="20">
        <v>34.76</v>
      </c>
      <c r="BN390" s="20">
        <v>2223.14</v>
      </c>
      <c r="BO390" s="20">
        <v>532.1</v>
      </c>
      <c r="BP390" s="20">
        <v>5510.1</v>
      </c>
      <c r="BQ390" s="20">
        <v>7117.8</v>
      </c>
      <c r="BR390" s="20">
        <v>1188</v>
      </c>
      <c r="BS390" s="20">
        <v>361.73</v>
      </c>
      <c r="BT390" s="20">
        <v>353.3</v>
      </c>
      <c r="BU390" s="20">
        <v>3.9426999999999999</v>
      </c>
    </row>
    <row r="391" spans="1:73" x14ac:dyDescent="0.4">
      <c r="A391" s="16" t="s">
        <v>577</v>
      </c>
      <c r="B391" s="16">
        <f t="shared" si="5"/>
        <v>1992</v>
      </c>
      <c r="C391" s="17">
        <v>17.38333333333</v>
      </c>
      <c r="D391" s="17">
        <v>18.149999999999999</v>
      </c>
      <c r="E391" s="17">
        <v>15.2</v>
      </c>
      <c r="F391" s="17">
        <v>18.8</v>
      </c>
      <c r="G391" s="17">
        <v>39.5</v>
      </c>
      <c r="H391" s="17">
        <v>31</v>
      </c>
      <c r="I391" s="17">
        <v>1.28</v>
      </c>
      <c r="J391" s="17">
        <v>2.57</v>
      </c>
      <c r="K391" s="17">
        <v>3.595243</v>
      </c>
      <c r="L391" s="17">
        <v>30.196982328899999</v>
      </c>
      <c r="M391" s="17">
        <v>1.2815000000000001</v>
      </c>
      <c r="N391" s="17">
        <v>1.6184000000000001</v>
      </c>
      <c r="O391" s="17">
        <v>1.0765</v>
      </c>
      <c r="P391" s="17">
        <v>1.4138999999999999</v>
      </c>
      <c r="Q391" s="17">
        <v>1.2670870000000001</v>
      </c>
      <c r="R391" s="17">
        <v>1.519852</v>
      </c>
      <c r="S391" s="17">
        <v>1.4547079999999999</v>
      </c>
      <c r="T391" s="17">
        <v>738</v>
      </c>
      <c r="U391" s="17">
        <v>812</v>
      </c>
      <c r="V391" s="17">
        <v>500</v>
      </c>
      <c r="W391" s="17">
        <v>619</v>
      </c>
      <c r="X391" s="17">
        <v>383</v>
      </c>
      <c r="Y391" s="17" t="s">
        <v>192</v>
      </c>
      <c r="Z391" s="17">
        <v>236</v>
      </c>
      <c r="AA391" s="17">
        <v>429</v>
      </c>
      <c r="AB391" s="17">
        <v>210</v>
      </c>
      <c r="AC391" s="17" t="s">
        <v>192</v>
      </c>
      <c r="AD391" s="17" t="s">
        <v>192</v>
      </c>
      <c r="AE391" s="17">
        <v>73.42</v>
      </c>
      <c r="AF391" s="17">
        <v>109.31</v>
      </c>
      <c r="AG391" s="17">
        <v>111.64</v>
      </c>
      <c r="AH391" s="17">
        <v>277.25</v>
      </c>
      <c r="AI391" s="17">
        <v>238</v>
      </c>
      <c r="AJ391" s="17">
        <v>188</v>
      </c>
      <c r="AK391" s="17" t="s">
        <v>192</v>
      </c>
      <c r="AL391" s="17">
        <v>167.26</v>
      </c>
      <c r="AM391" s="17">
        <v>170.12</v>
      </c>
      <c r="AN391" s="17" t="s">
        <v>192</v>
      </c>
      <c r="AO391" s="17">
        <v>0.56972999999999996</v>
      </c>
      <c r="AP391" s="17">
        <v>0.50473999999999997</v>
      </c>
      <c r="AQ391" s="17">
        <v>2.5714999999999999</v>
      </c>
      <c r="AR391" s="17">
        <v>1.0538083600000001</v>
      </c>
      <c r="AS391" s="17">
        <v>2.4377</v>
      </c>
      <c r="AT391" s="17">
        <v>10.031000000000001</v>
      </c>
      <c r="AU391" s="17">
        <v>0.63332045674000004</v>
      </c>
      <c r="AV391" s="17">
        <v>0.47124753284999998</v>
      </c>
      <c r="AW391" s="17">
        <v>0.18329999999999999</v>
      </c>
      <c r="AX391" s="17">
        <v>3632.64</v>
      </c>
      <c r="AY391" s="17">
        <v>325.27</v>
      </c>
      <c r="AZ391" s="17">
        <v>202.85</v>
      </c>
      <c r="BA391" s="17" t="s">
        <v>192</v>
      </c>
      <c r="BB391" s="17">
        <v>577.77865606835996</v>
      </c>
      <c r="BC391" s="17">
        <v>403.71</v>
      </c>
      <c r="BD391" s="17">
        <v>1.3144</v>
      </c>
      <c r="BE391" s="17" t="s">
        <v>192</v>
      </c>
      <c r="BF391" s="17">
        <v>0.8014</v>
      </c>
      <c r="BG391" s="17">
        <v>31.5</v>
      </c>
      <c r="BH391" s="17">
        <v>145.25</v>
      </c>
      <c r="BI391" s="17">
        <v>120</v>
      </c>
      <c r="BJ391" s="17">
        <v>122.5</v>
      </c>
      <c r="BK391" s="17">
        <v>110</v>
      </c>
      <c r="BL391" s="17">
        <v>1177.07</v>
      </c>
      <c r="BM391" s="17">
        <v>33.1</v>
      </c>
      <c r="BN391" s="17">
        <v>2139.23</v>
      </c>
      <c r="BO391" s="17">
        <v>514.9</v>
      </c>
      <c r="BP391" s="17">
        <v>5476.9</v>
      </c>
      <c r="BQ391" s="17">
        <v>7517.3</v>
      </c>
      <c r="BR391" s="17">
        <v>1153.7</v>
      </c>
      <c r="BS391" s="17">
        <v>354.45</v>
      </c>
      <c r="BT391" s="17">
        <v>341.19</v>
      </c>
      <c r="BU391" s="17">
        <v>4.1100000000000003</v>
      </c>
    </row>
    <row r="392" spans="1:73" x14ac:dyDescent="0.4">
      <c r="A392" s="18" t="s">
        <v>578</v>
      </c>
      <c r="B392" s="16">
        <f t="shared" ref="B392:B455" si="6">VALUE(LEFT(A392,4))</f>
        <v>1992</v>
      </c>
      <c r="C392" s="20">
        <v>17.61666666667</v>
      </c>
      <c r="D392" s="20">
        <v>18.100000000000001</v>
      </c>
      <c r="E392" s="20">
        <v>15.75</v>
      </c>
      <c r="F392" s="20">
        <v>19</v>
      </c>
      <c r="G392" s="20">
        <v>39.5</v>
      </c>
      <c r="H392" s="20">
        <v>31</v>
      </c>
      <c r="I392" s="20">
        <v>1.21</v>
      </c>
      <c r="J392" s="20">
        <v>2.5</v>
      </c>
      <c r="K392" s="20">
        <v>3.5089700000000001</v>
      </c>
      <c r="L392" s="20">
        <v>28.955718705919999</v>
      </c>
      <c r="M392" s="20">
        <v>1.1929000000000001</v>
      </c>
      <c r="N392" s="20">
        <v>1.5091000000000001</v>
      </c>
      <c r="O392" s="20">
        <v>0.9385</v>
      </c>
      <c r="P392" s="20">
        <v>1.3448</v>
      </c>
      <c r="Q392" s="20">
        <v>1.2299469999999999</v>
      </c>
      <c r="R392" s="20">
        <v>1.416288</v>
      </c>
      <c r="S392" s="20">
        <v>1.388091</v>
      </c>
      <c r="T392" s="20">
        <v>702</v>
      </c>
      <c r="U392" s="20">
        <v>779</v>
      </c>
      <c r="V392" s="20">
        <v>494</v>
      </c>
      <c r="W392" s="20">
        <v>605</v>
      </c>
      <c r="X392" s="20">
        <v>382</v>
      </c>
      <c r="Y392" s="20" t="s">
        <v>192</v>
      </c>
      <c r="Z392" s="20">
        <v>237</v>
      </c>
      <c r="AA392" s="20">
        <v>414</v>
      </c>
      <c r="AB392" s="20">
        <v>204</v>
      </c>
      <c r="AC392" s="20" t="s">
        <v>192</v>
      </c>
      <c r="AD392" s="20" t="s">
        <v>192</v>
      </c>
      <c r="AE392" s="20">
        <v>71.28</v>
      </c>
      <c r="AF392" s="20">
        <v>113.62</v>
      </c>
      <c r="AG392" s="20">
        <v>116.73</v>
      </c>
      <c r="AH392" s="20">
        <v>278.25</v>
      </c>
      <c r="AI392" s="20">
        <v>238</v>
      </c>
      <c r="AJ392" s="20">
        <v>189</v>
      </c>
      <c r="AK392" s="20" t="s">
        <v>192</v>
      </c>
      <c r="AL392" s="20">
        <v>170.12</v>
      </c>
      <c r="AM392" s="20">
        <v>177.1</v>
      </c>
      <c r="AN392" s="20" t="s">
        <v>192</v>
      </c>
      <c r="AO392" s="20">
        <v>0.60626999999999998</v>
      </c>
      <c r="AP392" s="20">
        <v>0.43912000000000001</v>
      </c>
      <c r="AQ392" s="20">
        <v>2.5240999999999998</v>
      </c>
      <c r="AR392" s="20">
        <v>1.025589224</v>
      </c>
      <c r="AS392" s="20">
        <v>2.5188000000000001</v>
      </c>
      <c r="AT392" s="20">
        <v>10.169</v>
      </c>
      <c r="AU392" s="20">
        <v>0.62103876449999995</v>
      </c>
      <c r="AV392" s="20">
        <v>0.47576805341</v>
      </c>
      <c r="AW392" s="20">
        <v>0.17280000000000001</v>
      </c>
      <c r="AX392" s="20">
        <v>3634.89</v>
      </c>
      <c r="AY392" s="20">
        <v>317.54000000000002</v>
      </c>
      <c r="AZ392" s="20">
        <v>214.04</v>
      </c>
      <c r="BA392" s="20" t="s">
        <v>192</v>
      </c>
      <c r="BB392" s="20">
        <v>599.19098418717999</v>
      </c>
      <c r="BC392" s="20">
        <v>396</v>
      </c>
      <c r="BD392" s="20">
        <v>1.2412000000000001</v>
      </c>
      <c r="BE392" s="20" t="s">
        <v>192</v>
      </c>
      <c r="BF392" s="20">
        <v>0.81130000000000002</v>
      </c>
      <c r="BG392" s="20">
        <v>31.5</v>
      </c>
      <c r="BH392" s="20">
        <v>147.875</v>
      </c>
      <c r="BI392" s="20">
        <v>120</v>
      </c>
      <c r="BJ392" s="20">
        <v>120.625</v>
      </c>
      <c r="BK392" s="20">
        <v>110</v>
      </c>
      <c r="BL392" s="20">
        <v>1266.83</v>
      </c>
      <c r="BM392" s="20">
        <v>33.1</v>
      </c>
      <c r="BN392" s="20">
        <v>2205.9699999999998</v>
      </c>
      <c r="BO392" s="20">
        <v>505</v>
      </c>
      <c r="BP392" s="20">
        <v>5615.7</v>
      </c>
      <c r="BQ392" s="20">
        <v>7861.9</v>
      </c>
      <c r="BR392" s="20">
        <v>1130.7</v>
      </c>
      <c r="BS392" s="20">
        <v>353.91</v>
      </c>
      <c r="BT392" s="20">
        <v>362.12</v>
      </c>
      <c r="BU392" s="20">
        <v>4.1456999999999997</v>
      </c>
    </row>
    <row r="393" spans="1:73" x14ac:dyDescent="0.4">
      <c r="A393" s="16" t="s">
        <v>579</v>
      </c>
      <c r="B393" s="16">
        <f t="shared" si="6"/>
        <v>1992</v>
      </c>
      <c r="C393" s="17">
        <v>17.45</v>
      </c>
      <c r="D393" s="17">
        <v>17.600000000000001</v>
      </c>
      <c r="E393" s="17">
        <v>15.8</v>
      </c>
      <c r="F393" s="17">
        <v>18.95</v>
      </c>
      <c r="G393" s="17">
        <v>39.5</v>
      </c>
      <c r="H393" s="17">
        <v>31</v>
      </c>
      <c r="I393" s="17">
        <v>1.28</v>
      </c>
      <c r="J393" s="17">
        <v>2.58</v>
      </c>
      <c r="K393" s="17">
        <v>3.5922489999999998</v>
      </c>
      <c r="L393" s="17">
        <v>30.24249363549</v>
      </c>
      <c r="M393" s="17">
        <v>1.1282000000000001</v>
      </c>
      <c r="N393" s="17">
        <v>1.5513999999999999</v>
      </c>
      <c r="O393" s="17">
        <v>0.93889999999999996</v>
      </c>
      <c r="P393" s="17">
        <v>1.3789</v>
      </c>
      <c r="Q393" s="17">
        <v>1.3411580000000001</v>
      </c>
      <c r="R393" s="17">
        <v>1.4016999999999999</v>
      </c>
      <c r="S393" s="17">
        <v>1.393904</v>
      </c>
      <c r="T393" s="17">
        <v>644</v>
      </c>
      <c r="U393" s="17">
        <v>766</v>
      </c>
      <c r="V393" s="17">
        <v>488</v>
      </c>
      <c r="W393" s="17">
        <v>595</v>
      </c>
      <c r="X393" s="17">
        <v>396</v>
      </c>
      <c r="Y393" s="17" t="s">
        <v>192</v>
      </c>
      <c r="Z393" s="17">
        <v>240</v>
      </c>
      <c r="AA393" s="17">
        <v>434</v>
      </c>
      <c r="AB393" s="17">
        <v>200</v>
      </c>
      <c r="AC393" s="17" t="s">
        <v>192</v>
      </c>
      <c r="AD393" s="17" t="s">
        <v>192</v>
      </c>
      <c r="AE393" s="17">
        <v>72.64</v>
      </c>
      <c r="AF393" s="17">
        <v>117</v>
      </c>
      <c r="AG393" s="17">
        <v>120.15</v>
      </c>
      <c r="AH393" s="17">
        <v>277.2</v>
      </c>
      <c r="AI393" s="17">
        <v>236</v>
      </c>
      <c r="AJ393" s="17">
        <v>186</v>
      </c>
      <c r="AK393" s="17" t="s">
        <v>192</v>
      </c>
      <c r="AL393" s="17">
        <v>161.44</v>
      </c>
      <c r="AM393" s="17">
        <v>169.39</v>
      </c>
      <c r="AN393" s="17" t="s">
        <v>192</v>
      </c>
      <c r="AO393" s="17">
        <v>0.60629999999999995</v>
      </c>
      <c r="AP393" s="17">
        <v>0.43258999999999997</v>
      </c>
      <c r="AQ393" s="17">
        <v>2.4493</v>
      </c>
      <c r="AR393" s="17">
        <v>1.039257868</v>
      </c>
      <c r="AS393" s="17">
        <v>2.4780000000000002</v>
      </c>
      <c r="AT393" s="17">
        <v>10.472</v>
      </c>
      <c r="AU393" s="17">
        <v>0.60272099317000005</v>
      </c>
      <c r="AV393" s="17">
        <v>0.47083670641000003</v>
      </c>
      <c r="AW393" s="17">
        <v>0.1812</v>
      </c>
      <c r="AX393" s="17">
        <v>3611.67</v>
      </c>
      <c r="AY393" s="17">
        <v>310.3</v>
      </c>
      <c r="AZ393" s="17">
        <v>201.96</v>
      </c>
      <c r="BA393" s="17" t="s">
        <v>192</v>
      </c>
      <c r="BB393" s="17">
        <v>602.24275977136006</v>
      </c>
      <c r="BC393" s="17">
        <v>380.56</v>
      </c>
      <c r="BD393" s="17">
        <v>1.2197</v>
      </c>
      <c r="BE393" s="17" t="s">
        <v>192</v>
      </c>
      <c r="BF393" s="17">
        <v>0.82699999999999996</v>
      </c>
      <c r="BG393" s="17">
        <v>31.5</v>
      </c>
      <c r="BH393" s="17">
        <v>144.80000000000001</v>
      </c>
      <c r="BI393" s="17">
        <v>120</v>
      </c>
      <c r="BJ393" s="17">
        <v>120</v>
      </c>
      <c r="BK393" s="17">
        <v>110</v>
      </c>
      <c r="BL393" s="17">
        <v>1280.47</v>
      </c>
      <c r="BM393" s="17">
        <v>33.1</v>
      </c>
      <c r="BN393" s="17">
        <v>2227.33</v>
      </c>
      <c r="BO393" s="17">
        <v>521.20000000000005</v>
      </c>
      <c r="BP393" s="17">
        <v>5632</v>
      </c>
      <c r="BQ393" s="17">
        <v>7417.7</v>
      </c>
      <c r="BR393" s="17">
        <v>1214.5999999999999</v>
      </c>
      <c r="BS393" s="17">
        <v>344.34</v>
      </c>
      <c r="BT393" s="17">
        <v>356.94</v>
      </c>
      <c r="BU393" s="17">
        <v>4.1101000000000001</v>
      </c>
    </row>
    <row r="394" spans="1:73" x14ac:dyDescent="0.4">
      <c r="A394" s="18" t="s">
        <v>580</v>
      </c>
      <c r="B394" s="16">
        <f t="shared" si="6"/>
        <v>1992</v>
      </c>
      <c r="C394" s="20">
        <v>18.63333333333</v>
      </c>
      <c r="D394" s="20">
        <v>18.95</v>
      </c>
      <c r="E394" s="20">
        <v>16.7</v>
      </c>
      <c r="F394" s="20">
        <v>20.25</v>
      </c>
      <c r="G394" s="20">
        <v>39.5</v>
      </c>
      <c r="H394" s="20">
        <v>31</v>
      </c>
      <c r="I394" s="20">
        <v>1.47</v>
      </c>
      <c r="J394" s="20">
        <v>2.4700000000000002</v>
      </c>
      <c r="K394" s="20">
        <v>3.5298240000000001</v>
      </c>
      <c r="L394" s="20">
        <v>31.98450496912</v>
      </c>
      <c r="M394" s="20">
        <v>1.0443</v>
      </c>
      <c r="N394" s="20">
        <v>1.4533</v>
      </c>
      <c r="O394" s="20">
        <v>0.91180000000000005</v>
      </c>
      <c r="P394" s="20">
        <v>1.5203</v>
      </c>
      <c r="Q394" s="20">
        <v>1.5437799999999999</v>
      </c>
      <c r="R394" s="20">
        <v>1.4843569999999999</v>
      </c>
      <c r="S394" s="20">
        <v>1.5326200000000001</v>
      </c>
      <c r="T394" s="20">
        <v>647</v>
      </c>
      <c r="U394" s="20">
        <v>788</v>
      </c>
      <c r="V394" s="20">
        <v>489</v>
      </c>
      <c r="W394" s="20">
        <v>616</v>
      </c>
      <c r="X394" s="20">
        <v>402</v>
      </c>
      <c r="Y394" s="20" t="s">
        <v>192</v>
      </c>
      <c r="Z394" s="20">
        <v>235</v>
      </c>
      <c r="AA394" s="20">
        <v>425</v>
      </c>
      <c r="AB394" s="20">
        <v>192</v>
      </c>
      <c r="AC394" s="20" t="s">
        <v>192</v>
      </c>
      <c r="AD394" s="20" t="s">
        <v>192</v>
      </c>
      <c r="AE394" s="20">
        <v>75.23</v>
      </c>
      <c r="AF394" s="20">
        <v>108.52</v>
      </c>
      <c r="AG394" s="20">
        <v>109.35</v>
      </c>
      <c r="AH394" s="20">
        <v>278</v>
      </c>
      <c r="AI394" s="20">
        <v>238</v>
      </c>
      <c r="AJ394" s="20">
        <v>186</v>
      </c>
      <c r="AK394" s="20" t="s">
        <v>192</v>
      </c>
      <c r="AL394" s="20">
        <v>153.07</v>
      </c>
      <c r="AM394" s="20">
        <v>159.83000000000001</v>
      </c>
      <c r="AN394" s="20" t="s">
        <v>192</v>
      </c>
      <c r="AO394" s="20">
        <v>0.41898999999999997</v>
      </c>
      <c r="AP394" s="20">
        <v>0.50985999999999998</v>
      </c>
      <c r="AQ394" s="20">
        <v>2.3847</v>
      </c>
      <c r="AR394" s="20">
        <v>1.036832786</v>
      </c>
      <c r="AS394" s="20">
        <v>2.548</v>
      </c>
      <c r="AT394" s="20">
        <v>10.637</v>
      </c>
      <c r="AU394" s="20">
        <v>0.61396817650000002</v>
      </c>
      <c r="AV394" s="20">
        <v>0.47099086093999998</v>
      </c>
      <c r="AW394" s="20">
        <v>0.20860000000000001</v>
      </c>
      <c r="AX394" s="20">
        <v>3631.04</v>
      </c>
      <c r="AY394" s="20">
        <v>313.95999999999998</v>
      </c>
      <c r="AZ394" s="20">
        <v>199.67</v>
      </c>
      <c r="BA394" s="20" t="s">
        <v>192</v>
      </c>
      <c r="BB394" s="20">
        <v>616.38288637890003</v>
      </c>
      <c r="BC394" s="20">
        <v>361.72</v>
      </c>
      <c r="BD394" s="20">
        <v>1.2838000000000001</v>
      </c>
      <c r="BE394" s="20" t="s">
        <v>192</v>
      </c>
      <c r="BF394" s="20">
        <v>0.85829999999999995</v>
      </c>
      <c r="BG394" s="20">
        <v>31.5</v>
      </c>
      <c r="BH394" s="20">
        <v>142.75</v>
      </c>
      <c r="BI394" s="20">
        <v>120.2</v>
      </c>
      <c r="BJ394" s="20">
        <v>120</v>
      </c>
      <c r="BK394" s="20">
        <v>110</v>
      </c>
      <c r="BL394" s="20">
        <v>1317.05</v>
      </c>
      <c r="BM394" s="20">
        <v>33.1</v>
      </c>
      <c r="BN394" s="20">
        <v>2215.33</v>
      </c>
      <c r="BO394" s="20">
        <v>532.79999999999995</v>
      </c>
      <c r="BP394" s="20">
        <v>5838.9</v>
      </c>
      <c r="BQ394" s="20">
        <v>7420.6</v>
      </c>
      <c r="BR394" s="20">
        <v>1304.3</v>
      </c>
      <c r="BS394" s="20">
        <v>338.62</v>
      </c>
      <c r="BT394" s="20">
        <v>347.3</v>
      </c>
      <c r="BU394" s="20">
        <v>4.0505000000000004</v>
      </c>
    </row>
    <row r="395" spans="1:73" x14ac:dyDescent="0.4">
      <c r="A395" s="16" t="s">
        <v>581</v>
      </c>
      <c r="B395" s="16">
        <f t="shared" si="6"/>
        <v>1992</v>
      </c>
      <c r="C395" s="17">
        <v>19.5</v>
      </c>
      <c r="D395" s="17">
        <v>19.899999999999999</v>
      </c>
      <c r="E395" s="17">
        <v>17.600000000000001</v>
      </c>
      <c r="F395" s="17">
        <v>21</v>
      </c>
      <c r="G395" s="17">
        <v>39.5</v>
      </c>
      <c r="H395" s="17">
        <v>31</v>
      </c>
      <c r="I395" s="17">
        <v>1.59</v>
      </c>
      <c r="J395" s="17">
        <v>2.4900000000000002</v>
      </c>
      <c r="K395" s="17">
        <v>3.4715530000000001</v>
      </c>
      <c r="L395" s="17">
        <v>33.497310915690001</v>
      </c>
      <c r="M395" s="17">
        <v>0.99229999999999996</v>
      </c>
      <c r="N395" s="17">
        <v>1.3416999999999999</v>
      </c>
      <c r="O395" s="17">
        <v>0.83069999999999999</v>
      </c>
      <c r="P395" s="17">
        <v>1.7287999999999999</v>
      </c>
      <c r="Q395" s="17">
        <v>1.572503</v>
      </c>
      <c r="R395" s="17">
        <v>1.98146</v>
      </c>
      <c r="S395" s="17">
        <v>1.632439</v>
      </c>
      <c r="T395" s="17">
        <v>638</v>
      </c>
      <c r="U395" s="17">
        <v>788</v>
      </c>
      <c r="V395" s="17">
        <v>495</v>
      </c>
      <c r="W395" s="17">
        <v>651</v>
      </c>
      <c r="X395" s="17">
        <v>390</v>
      </c>
      <c r="Y395" s="17" t="s">
        <v>192</v>
      </c>
      <c r="Z395" s="17">
        <v>247</v>
      </c>
      <c r="AA395" s="17">
        <v>439</v>
      </c>
      <c r="AB395" s="17">
        <v>196</v>
      </c>
      <c r="AC395" s="17" t="s">
        <v>192</v>
      </c>
      <c r="AD395" s="17" t="s">
        <v>192</v>
      </c>
      <c r="AE395" s="17">
        <v>84.78</v>
      </c>
      <c r="AF395" s="17">
        <v>109.64</v>
      </c>
      <c r="AG395" s="17">
        <v>108.03</v>
      </c>
      <c r="AH395" s="17">
        <v>274</v>
      </c>
      <c r="AI395" s="17">
        <v>228</v>
      </c>
      <c r="AJ395" s="17">
        <v>178</v>
      </c>
      <c r="AK395" s="17" t="s">
        <v>192</v>
      </c>
      <c r="AL395" s="17">
        <v>139.72</v>
      </c>
      <c r="AM395" s="17">
        <v>149.55000000000001</v>
      </c>
      <c r="AN395" s="17" t="s">
        <v>192</v>
      </c>
      <c r="AO395" s="17">
        <v>0.42582999999999999</v>
      </c>
      <c r="AP395" s="17">
        <v>0.48647000000000001</v>
      </c>
      <c r="AQ395" s="17">
        <v>2.3765999999999998</v>
      </c>
      <c r="AR395" s="17">
        <v>1.0377146340000001</v>
      </c>
      <c r="AS395" s="17">
        <v>2.7835999999999999</v>
      </c>
      <c r="AT395" s="17">
        <v>10.714</v>
      </c>
      <c r="AU395" s="17">
        <v>0.63283116538999995</v>
      </c>
      <c r="AV395" s="17">
        <v>0.46355814016000002</v>
      </c>
      <c r="AW395" s="17">
        <v>0.2114</v>
      </c>
      <c r="AX395" s="17">
        <v>3597.63</v>
      </c>
      <c r="AY395" s="17">
        <v>321.14</v>
      </c>
      <c r="AZ395" s="17">
        <v>200.75</v>
      </c>
      <c r="BA395" s="17" t="s">
        <v>192</v>
      </c>
      <c r="BB395" s="17">
        <v>628.68385452407006</v>
      </c>
      <c r="BC395" s="17">
        <v>338.52</v>
      </c>
      <c r="BD395" s="17">
        <v>1.3357000000000001</v>
      </c>
      <c r="BE395" s="17" t="s">
        <v>192</v>
      </c>
      <c r="BF395" s="17">
        <v>0.86639999999999995</v>
      </c>
      <c r="BG395" s="17">
        <v>31.5</v>
      </c>
      <c r="BH395" s="17">
        <v>140.5</v>
      </c>
      <c r="BI395" s="17">
        <v>120.5</v>
      </c>
      <c r="BJ395" s="17">
        <v>120</v>
      </c>
      <c r="BK395" s="17">
        <v>110</v>
      </c>
      <c r="BL395" s="17">
        <v>1306.79</v>
      </c>
      <c r="BM395" s="17">
        <v>33.1</v>
      </c>
      <c r="BN395" s="17">
        <v>2216.52</v>
      </c>
      <c r="BO395" s="17">
        <v>520.29999999999995</v>
      </c>
      <c r="BP395" s="17">
        <v>6121.1</v>
      </c>
      <c r="BQ395" s="17">
        <v>7326.8</v>
      </c>
      <c r="BR395" s="17">
        <v>1372.9</v>
      </c>
      <c r="BS395" s="17">
        <v>337.24</v>
      </c>
      <c r="BT395" s="17">
        <v>358.59</v>
      </c>
      <c r="BU395" s="17">
        <v>4.0715000000000003</v>
      </c>
    </row>
    <row r="396" spans="1:73" x14ac:dyDescent="0.4">
      <c r="A396" s="18" t="s">
        <v>582</v>
      </c>
      <c r="B396" s="16">
        <f t="shared" si="6"/>
        <v>1992</v>
      </c>
      <c r="C396" s="20">
        <v>20.83333333333</v>
      </c>
      <c r="D396" s="20">
        <v>21.15</v>
      </c>
      <c r="E396" s="20">
        <v>19</v>
      </c>
      <c r="F396" s="20">
        <v>22.35</v>
      </c>
      <c r="G396" s="20">
        <v>39.5</v>
      </c>
      <c r="H396" s="20">
        <v>29</v>
      </c>
      <c r="I396" s="20">
        <v>1.56</v>
      </c>
      <c r="J396" s="20">
        <v>2.5</v>
      </c>
      <c r="K396" s="20">
        <v>3.488016</v>
      </c>
      <c r="L396" s="20">
        <v>33.191703035560003</v>
      </c>
      <c r="M396" s="20">
        <v>0.97060000000000002</v>
      </c>
      <c r="N396" s="20">
        <v>1.3027</v>
      </c>
      <c r="O396" s="20">
        <v>0.81950000000000001</v>
      </c>
      <c r="P396" s="20">
        <v>1.6859</v>
      </c>
      <c r="Q396" s="20">
        <v>1.4022950000000001</v>
      </c>
      <c r="R396" s="20">
        <v>1.9718039999999999</v>
      </c>
      <c r="S396" s="20">
        <v>1.683557</v>
      </c>
      <c r="T396" s="20">
        <v>589</v>
      </c>
      <c r="U396" s="20">
        <v>828</v>
      </c>
      <c r="V396" s="20">
        <v>491</v>
      </c>
      <c r="W396" s="20">
        <v>665</v>
      </c>
      <c r="X396" s="20">
        <v>404</v>
      </c>
      <c r="Y396" s="20" t="s">
        <v>192</v>
      </c>
      <c r="Z396" s="20">
        <v>253</v>
      </c>
      <c r="AA396" s="20">
        <v>456</v>
      </c>
      <c r="AB396" s="20">
        <v>204</v>
      </c>
      <c r="AC396" s="20" t="s">
        <v>192</v>
      </c>
      <c r="AD396" s="20" t="s">
        <v>192</v>
      </c>
      <c r="AE396" s="20">
        <v>84.89</v>
      </c>
      <c r="AF396" s="20">
        <v>110.9</v>
      </c>
      <c r="AG396" s="20">
        <v>104.66</v>
      </c>
      <c r="AH396" s="20">
        <v>268.8</v>
      </c>
      <c r="AI396" s="20">
        <v>225</v>
      </c>
      <c r="AJ396" s="20">
        <v>171</v>
      </c>
      <c r="AK396" s="20" t="s">
        <v>192</v>
      </c>
      <c r="AL396" s="20">
        <v>140.36000000000001</v>
      </c>
      <c r="AM396" s="20">
        <v>148.81</v>
      </c>
      <c r="AN396" s="20" t="s">
        <v>192</v>
      </c>
      <c r="AO396" s="20">
        <v>0.40444999999999998</v>
      </c>
      <c r="AP396" s="20">
        <v>0.47223999999999999</v>
      </c>
      <c r="AQ396" s="20">
        <v>2.3347000000000002</v>
      </c>
      <c r="AR396" s="20">
        <v>1.0480763479999999</v>
      </c>
      <c r="AS396" s="20">
        <v>2.7261000000000002</v>
      </c>
      <c r="AT396" s="20">
        <v>10.775</v>
      </c>
      <c r="AU396" s="20">
        <v>0.64767133502999996</v>
      </c>
      <c r="AV396" s="20">
        <v>0.46048497334999999</v>
      </c>
      <c r="AW396" s="20">
        <v>0.22839999999999999</v>
      </c>
      <c r="AX396" s="20">
        <v>3565.88</v>
      </c>
      <c r="AY396" s="20">
        <v>330.28</v>
      </c>
      <c r="AZ396" s="20">
        <v>205.11</v>
      </c>
      <c r="BA396" s="20" t="s">
        <v>192</v>
      </c>
      <c r="BB396" s="20">
        <v>610.79690627471996</v>
      </c>
      <c r="BC396" s="20">
        <v>346.98</v>
      </c>
      <c r="BD396" s="20">
        <v>1.4085000000000001</v>
      </c>
      <c r="BE396" s="20" t="s">
        <v>192</v>
      </c>
      <c r="BF396" s="20">
        <v>0.879</v>
      </c>
      <c r="BG396" s="20">
        <v>31.5</v>
      </c>
      <c r="BH396" s="20">
        <v>143.5</v>
      </c>
      <c r="BI396" s="20">
        <v>120.5</v>
      </c>
      <c r="BJ396" s="20">
        <v>120</v>
      </c>
      <c r="BK396" s="20">
        <v>110</v>
      </c>
      <c r="BL396" s="20">
        <v>1275.55</v>
      </c>
      <c r="BM396" s="20">
        <v>33.1</v>
      </c>
      <c r="BN396" s="20">
        <v>2299.1999999999998</v>
      </c>
      <c r="BO396" s="20">
        <v>548.1</v>
      </c>
      <c r="BP396" s="20">
        <v>6618.8</v>
      </c>
      <c r="BQ396" s="20">
        <v>7192.8</v>
      </c>
      <c r="BR396" s="20">
        <v>1385.2</v>
      </c>
      <c r="BS396" s="20">
        <v>340.81</v>
      </c>
      <c r="BT396" s="20">
        <v>369.13</v>
      </c>
      <c r="BU396" s="20">
        <v>4.0639000000000003</v>
      </c>
    </row>
    <row r="397" spans="1:73" x14ac:dyDescent="0.4">
      <c r="A397" s="16" t="s">
        <v>583</v>
      </c>
      <c r="B397" s="16">
        <f t="shared" si="6"/>
        <v>1992</v>
      </c>
      <c r="C397" s="17">
        <v>20.16666666667</v>
      </c>
      <c r="D397" s="17">
        <v>20.25</v>
      </c>
      <c r="E397" s="17">
        <v>18.5</v>
      </c>
      <c r="F397" s="17">
        <v>21.75</v>
      </c>
      <c r="G397" s="17">
        <v>39.5</v>
      </c>
      <c r="H397" s="17">
        <v>27</v>
      </c>
      <c r="I397" s="17">
        <v>1.75</v>
      </c>
      <c r="J397" s="17">
        <v>2.5499999999999998</v>
      </c>
      <c r="K397" s="17">
        <v>3.60554</v>
      </c>
      <c r="L397" s="17">
        <v>35.816264335370001</v>
      </c>
      <c r="M397" s="17">
        <v>1.1021000000000001</v>
      </c>
      <c r="N397" s="17">
        <v>1.2830999999999999</v>
      </c>
      <c r="O397" s="17">
        <v>0.86399999999999999</v>
      </c>
      <c r="P397" s="17">
        <v>1.6996</v>
      </c>
      <c r="Q397" s="17">
        <v>1.307172</v>
      </c>
      <c r="R397" s="17">
        <v>2.0293549999999998</v>
      </c>
      <c r="S397" s="17">
        <v>1.762384</v>
      </c>
      <c r="T397" s="17">
        <v>528</v>
      </c>
      <c r="U397" s="17">
        <v>830</v>
      </c>
      <c r="V397" s="17">
        <v>485</v>
      </c>
      <c r="W397" s="17">
        <v>644</v>
      </c>
      <c r="X397" s="17">
        <v>382</v>
      </c>
      <c r="Y397" s="17" t="s">
        <v>192</v>
      </c>
      <c r="Z397" s="17">
        <v>237</v>
      </c>
      <c r="AA397" s="17">
        <v>429</v>
      </c>
      <c r="AB397" s="17">
        <v>205</v>
      </c>
      <c r="AC397" s="17" t="s">
        <v>192</v>
      </c>
      <c r="AD397" s="17" t="s">
        <v>192</v>
      </c>
      <c r="AE397" s="17">
        <v>77.37</v>
      </c>
      <c r="AF397" s="17">
        <v>102.75</v>
      </c>
      <c r="AG397" s="17">
        <v>95.86</v>
      </c>
      <c r="AH397" s="17">
        <v>278.5</v>
      </c>
      <c r="AI397" s="17">
        <v>236</v>
      </c>
      <c r="AJ397" s="17">
        <v>173</v>
      </c>
      <c r="AK397" s="17" t="s">
        <v>192</v>
      </c>
      <c r="AL397" s="17">
        <v>129.93</v>
      </c>
      <c r="AM397" s="17">
        <v>136.32</v>
      </c>
      <c r="AN397" s="17" t="s">
        <v>192</v>
      </c>
      <c r="AO397" s="17">
        <v>0.43253999999999998</v>
      </c>
      <c r="AP397" s="17">
        <v>0.55215999999999998</v>
      </c>
      <c r="AQ397" s="17">
        <v>2.3456999999999999</v>
      </c>
      <c r="AR397" s="17">
        <v>1.06483146</v>
      </c>
      <c r="AS397" s="17">
        <v>2.8344</v>
      </c>
      <c r="AT397" s="17">
        <v>11.000999999999999</v>
      </c>
      <c r="AU397" s="17">
        <v>0.67070742912000003</v>
      </c>
      <c r="AV397" s="17">
        <v>0.46492686080000001</v>
      </c>
      <c r="AW397" s="17">
        <v>0.2273</v>
      </c>
      <c r="AX397" s="17">
        <v>3512.73</v>
      </c>
      <c r="AY397" s="17">
        <v>347.83</v>
      </c>
      <c r="AZ397" s="17">
        <v>201.08</v>
      </c>
      <c r="BA397" s="17" t="s">
        <v>192</v>
      </c>
      <c r="BB397" s="17">
        <v>609.62494857875004</v>
      </c>
      <c r="BC397" s="17">
        <v>350.18</v>
      </c>
      <c r="BD397" s="17">
        <v>1.4394</v>
      </c>
      <c r="BE397" s="17" t="s">
        <v>192</v>
      </c>
      <c r="BF397" s="17">
        <v>0.88449999999999995</v>
      </c>
      <c r="BG397" s="17">
        <v>31.5</v>
      </c>
      <c r="BH397" s="17">
        <v>146</v>
      </c>
      <c r="BI397" s="17">
        <v>120.5</v>
      </c>
      <c r="BJ397" s="17">
        <v>120</v>
      </c>
      <c r="BK397" s="17">
        <v>110</v>
      </c>
      <c r="BL397" s="17">
        <v>1313.05</v>
      </c>
      <c r="BM397" s="17">
        <v>33.1</v>
      </c>
      <c r="BN397" s="17">
        <v>2520.3200000000002</v>
      </c>
      <c r="BO397" s="17">
        <v>626.1</v>
      </c>
      <c r="BP397" s="17">
        <v>6989.4</v>
      </c>
      <c r="BQ397" s="17">
        <v>7497.9</v>
      </c>
      <c r="BR397" s="17">
        <v>1320.2</v>
      </c>
      <c r="BS397" s="17">
        <v>352.72</v>
      </c>
      <c r="BT397" s="17">
        <v>383.12</v>
      </c>
      <c r="BU397" s="17">
        <v>3.9674999999999998</v>
      </c>
    </row>
    <row r="398" spans="1:73" x14ac:dyDescent="0.4">
      <c r="A398" s="18" t="s">
        <v>584</v>
      </c>
      <c r="B398" s="16">
        <f t="shared" si="6"/>
        <v>1992</v>
      </c>
      <c r="C398" s="20">
        <v>19.61666666667</v>
      </c>
      <c r="D398" s="20">
        <v>19.75</v>
      </c>
      <c r="E398" s="20">
        <v>17.8</v>
      </c>
      <c r="F398" s="20">
        <v>21.3</v>
      </c>
      <c r="G398" s="20">
        <v>39.5</v>
      </c>
      <c r="H398" s="20">
        <v>27</v>
      </c>
      <c r="I398" s="20">
        <v>1.97</v>
      </c>
      <c r="J398" s="20">
        <v>2.56</v>
      </c>
      <c r="K398" s="20">
        <v>3.6497280000000001</v>
      </c>
      <c r="L398" s="20">
        <v>38.565283222280001</v>
      </c>
      <c r="M398" s="20">
        <v>1.1761999999999999</v>
      </c>
      <c r="N398" s="20">
        <v>1.1669</v>
      </c>
      <c r="O398" s="20">
        <v>0.85650000000000004</v>
      </c>
      <c r="P398" s="20">
        <v>1.7295</v>
      </c>
      <c r="Q398" s="20">
        <v>1.5878300000000001</v>
      </c>
      <c r="R398" s="20">
        <v>1.8049440000000001</v>
      </c>
      <c r="S398" s="20">
        <v>1.795825</v>
      </c>
      <c r="T398" s="20">
        <v>494</v>
      </c>
      <c r="U398" s="20">
        <v>796.25</v>
      </c>
      <c r="V398" s="20">
        <v>493</v>
      </c>
      <c r="W398" s="20">
        <v>600</v>
      </c>
      <c r="X398" s="20">
        <v>382</v>
      </c>
      <c r="Y398" s="20" t="s">
        <v>192</v>
      </c>
      <c r="Z398" s="20">
        <v>229</v>
      </c>
      <c r="AA398" s="20">
        <v>409</v>
      </c>
      <c r="AB398" s="20">
        <v>205</v>
      </c>
      <c r="AC398" s="20" t="s">
        <v>192</v>
      </c>
      <c r="AD398" s="20" t="s">
        <v>192</v>
      </c>
      <c r="AE398" s="20">
        <v>77.040000000000006</v>
      </c>
      <c r="AF398" s="20">
        <v>96.96</v>
      </c>
      <c r="AG398" s="20">
        <v>93.7</v>
      </c>
      <c r="AH398" s="20">
        <v>270.8</v>
      </c>
      <c r="AI398" s="20">
        <v>231</v>
      </c>
      <c r="AJ398" s="20">
        <v>182</v>
      </c>
      <c r="AK398" s="20" t="s">
        <v>192</v>
      </c>
      <c r="AL398" s="20">
        <v>118.8</v>
      </c>
      <c r="AM398" s="20">
        <v>128.24</v>
      </c>
      <c r="AN398" s="20" t="s">
        <v>192</v>
      </c>
      <c r="AO398" s="20">
        <v>0.62070999999999998</v>
      </c>
      <c r="AP398" s="20">
        <v>0.57260999999999995</v>
      </c>
      <c r="AQ398" s="20">
        <v>2.4453999999999998</v>
      </c>
      <c r="AR398" s="20">
        <v>1.0769568700000001</v>
      </c>
      <c r="AS398" s="20">
        <v>2.9062999999999999</v>
      </c>
      <c r="AT398" s="20">
        <v>11.74</v>
      </c>
      <c r="AU398" s="20">
        <v>0.67770813035999999</v>
      </c>
      <c r="AV398" s="20">
        <v>0.46925866190999999</v>
      </c>
      <c r="AW398" s="20">
        <v>0.2162</v>
      </c>
      <c r="AX398" s="20">
        <v>3426.62</v>
      </c>
      <c r="AY398" s="20">
        <v>355.34</v>
      </c>
      <c r="AZ398" s="20">
        <v>197.25</v>
      </c>
      <c r="BA398" s="20" t="s">
        <v>192</v>
      </c>
      <c r="BB398" s="20">
        <v>607.43576959568998</v>
      </c>
      <c r="BC398" s="20">
        <v>348.35</v>
      </c>
      <c r="BD398" s="20">
        <v>1.3172999999999999</v>
      </c>
      <c r="BE398" s="20" t="s">
        <v>192</v>
      </c>
      <c r="BF398" s="20">
        <v>0.87849999999999995</v>
      </c>
      <c r="BG398" s="20">
        <v>31.5</v>
      </c>
      <c r="BH398" s="20">
        <v>131.4</v>
      </c>
      <c r="BI398" s="20">
        <v>120.75</v>
      </c>
      <c r="BJ398" s="20">
        <v>120</v>
      </c>
      <c r="BK398" s="20">
        <v>113.6</v>
      </c>
      <c r="BL398" s="20">
        <v>1305.05</v>
      </c>
      <c r="BM398" s="20">
        <v>33.1</v>
      </c>
      <c r="BN398" s="20">
        <v>2521.64</v>
      </c>
      <c r="BO398" s="20">
        <v>654.5</v>
      </c>
      <c r="BP398" s="20">
        <v>6780.4</v>
      </c>
      <c r="BQ398" s="20">
        <v>7268</v>
      </c>
      <c r="BR398" s="20">
        <v>1360.4</v>
      </c>
      <c r="BS398" s="20">
        <v>343.06</v>
      </c>
      <c r="BT398" s="20">
        <v>359.55</v>
      </c>
      <c r="BU398" s="20">
        <v>3.8123</v>
      </c>
    </row>
    <row r="399" spans="1:73" x14ac:dyDescent="0.4">
      <c r="A399" s="16" t="s">
        <v>585</v>
      </c>
      <c r="B399" s="16">
        <f t="shared" si="6"/>
        <v>1992</v>
      </c>
      <c r="C399" s="17">
        <v>20.149999999999999</v>
      </c>
      <c r="D399" s="17">
        <v>20.25</v>
      </c>
      <c r="E399" s="17">
        <v>18.3</v>
      </c>
      <c r="F399" s="17">
        <v>21.9</v>
      </c>
      <c r="G399" s="17">
        <v>39.5</v>
      </c>
      <c r="H399" s="17">
        <v>27</v>
      </c>
      <c r="I399" s="17">
        <v>2.33</v>
      </c>
      <c r="J399" s="17">
        <v>2.57</v>
      </c>
      <c r="K399" s="17">
        <v>3.6339510000000002</v>
      </c>
      <c r="L399" s="17">
        <v>42.973748392449998</v>
      </c>
      <c r="M399" s="17">
        <v>1.125</v>
      </c>
      <c r="N399" s="17">
        <v>1.1735</v>
      </c>
      <c r="O399" s="17">
        <v>0.90339999999999998</v>
      </c>
      <c r="P399" s="17">
        <v>1.7042999999999999</v>
      </c>
      <c r="Q399" s="17">
        <v>1.541156</v>
      </c>
      <c r="R399" s="17">
        <v>1.6527620000000001</v>
      </c>
      <c r="S399" s="17">
        <v>1.918955</v>
      </c>
      <c r="T399" s="17">
        <v>501</v>
      </c>
      <c r="U399" s="17">
        <v>758.75</v>
      </c>
      <c r="V399" s="17">
        <v>481</v>
      </c>
      <c r="W399" s="17">
        <v>562</v>
      </c>
      <c r="X399" s="17">
        <v>391</v>
      </c>
      <c r="Y399" s="17" t="s">
        <v>192</v>
      </c>
      <c r="Z399" s="17">
        <v>227</v>
      </c>
      <c r="AA399" s="17">
        <v>421</v>
      </c>
      <c r="AB399" s="17">
        <v>209</v>
      </c>
      <c r="AC399" s="17" t="s">
        <v>192</v>
      </c>
      <c r="AD399" s="17" t="s">
        <v>192</v>
      </c>
      <c r="AE399" s="17">
        <v>83.57</v>
      </c>
      <c r="AF399" s="17">
        <v>98.05</v>
      </c>
      <c r="AG399" s="17">
        <v>93.75</v>
      </c>
      <c r="AH399" s="17">
        <v>257</v>
      </c>
      <c r="AI399" s="17">
        <v>222</v>
      </c>
      <c r="AJ399" s="17">
        <v>176</v>
      </c>
      <c r="AK399" s="17" t="s">
        <v>192</v>
      </c>
      <c r="AL399" s="17">
        <v>131.47</v>
      </c>
      <c r="AM399" s="17">
        <v>138.88999999999999</v>
      </c>
      <c r="AN399" s="17" t="s">
        <v>192</v>
      </c>
      <c r="AO399" s="17">
        <v>0.51170000000000004</v>
      </c>
      <c r="AP399" s="17">
        <v>0.56025999999999998</v>
      </c>
      <c r="AQ399" s="17">
        <v>2.4403000000000001</v>
      </c>
      <c r="AR399" s="17">
        <v>1.077838718</v>
      </c>
      <c r="AS399" s="17">
        <v>2.7978000000000001</v>
      </c>
      <c r="AT399" s="17">
        <v>12.208</v>
      </c>
      <c r="AU399" s="17">
        <v>0.65429695215000006</v>
      </c>
      <c r="AV399" s="17">
        <v>0.47511661807</v>
      </c>
      <c r="AW399" s="17">
        <v>0.20530000000000001</v>
      </c>
      <c r="AX399" s="17">
        <v>3368.12</v>
      </c>
      <c r="AY399" s="17">
        <v>355.41</v>
      </c>
      <c r="AZ399" s="17">
        <v>205.53</v>
      </c>
      <c r="BA399" s="17" t="s">
        <v>192</v>
      </c>
      <c r="BB399" s="17">
        <v>606.17401917551001</v>
      </c>
      <c r="BC399" s="17">
        <v>358.54</v>
      </c>
      <c r="BD399" s="17">
        <v>1.2488999999999999</v>
      </c>
      <c r="BE399" s="17" t="s">
        <v>192</v>
      </c>
      <c r="BF399" s="17">
        <v>0.87409999999999999</v>
      </c>
      <c r="BG399" s="17">
        <v>31.5</v>
      </c>
      <c r="BH399" s="17">
        <v>131.25</v>
      </c>
      <c r="BI399" s="17">
        <v>121.5</v>
      </c>
      <c r="BJ399" s="17">
        <v>120</v>
      </c>
      <c r="BK399" s="17">
        <v>114.5</v>
      </c>
      <c r="BL399" s="17">
        <v>1269.6099999999999</v>
      </c>
      <c r="BM399" s="17">
        <v>33.1</v>
      </c>
      <c r="BN399" s="17">
        <v>2414.06</v>
      </c>
      <c r="BO399" s="17">
        <v>621.1</v>
      </c>
      <c r="BP399" s="17">
        <v>6643.2</v>
      </c>
      <c r="BQ399" s="17">
        <v>6917.5</v>
      </c>
      <c r="BR399" s="17">
        <v>1366.9</v>
      </c>
      <c r="BS399" s="17">
        <v>345.43</v>
      </c>
      <c r="BT399" s="17">
        <v>362.14</v>
      </c>
      <c r="BU399" s="17">
        <v>3.7719</v>
      </c>
    </row>
    <row r="400" spans="1:73" x14ac:dyDescent="0.4">
      <c r="A400" s="18" t="s">
        <v>586</v>
      </c>
      <c r="B400" s="16">
        <f t="shared" si="6"/>
        <v>1992</v>
      </c>
      <c r="C400" s="20">
        <v>20.08333333333</v>
      </c>
      <c r="D400" s="20">
        <v>20.3</v>
      </c>
      <c r="E400" s="20">
        <v>18.25</v>
      </c>
      <c r="F400" s="20">
        <v>21.7</v>
      </c>
      <c r="G400" s="20">
        <v>37.25</v>
      </c>
      <c r="H400" s="20">
        <v>27</v>
      </c>
      <c r="I400" s="20">
        <v>2.42</v>
      </c>
      <c r="J400" s="20">
        <v>2.63</v>
      </c>
      <c r="K400" s="20">
        <v>3.7041529999999998</v>
      </c>
      <c r="L400" s="20">
        <v>44.399451743500002</v>
      </c>
      <c r="M400" s="20">
        <v>1.071</v>
      </c>
      <c r="N400" s="20">
        <v>1.3573999999999999</v>
      </c>
      <c r="O400" s="20">
        <v>0.97419999999999995</v>
      </c>
      <c r="P400" s="20">
        <v>1.7186999999999999</v>
      </c>
      <c r="Q400" s="20">
        <v>1.600387</v>
      </c>
      <c r="R400" s="20">
        <v>1.662418</v>
      </c>
      <c r="S400" s="20">
        <v>1.8934139999999999</v>
      </c>
      <c r="T400" s="20">
        <v>493</v>
      </c>
      <c r="U400" s="20">
        <v>799</v>
      </c>
      <c r="V400" s="20">
        <v>469</v>
      </c>
      <c r="W400" s="20">
        <v>565</v>
      </c>
      <c r="X400" s="20">
        <v>396</v>
      </c>
      <c r="Y400" s="20" t="s">
        <v>192</v>
      </c>
      <c r="Z400" s="20">
        <v>221</v>
      </c>
      <c r="AA400" s="20">
        <v>418</v>
      </c>
      <c r="AB400" s="20">
        <v>207</v>
      </c>
      <c r="AC400" s="20" t="s">
        <v>192</v>
      </c>
      <c r="AD400" s="20" t="s">
        <v>192</v>
      </c>
      <c r="AE400" s="20">
        <v>82.21</v>
      </c>
      <c r="AF400" s="20">
        <v>95.11</v>
      </c>
      <c r="AG400" s="20">
        <v>91.01</v>
      </c>
      <c r="AH400" s="20">
        <v>250</v>
      </c>
      <c r="AI400" s="20">
        <v>214</v>
      </c>
      <c r="AJ400" s="20">
        <v>172</v>
      </c>
      <c r="AK400" s="20" t="s">
        <v>192</v>
      </c>
      <c r="AL400" s="20">
        <v>137.41999999999999</v>
      </c>
      <c r="AM400" s="20">
        <v>140.72999999999999</v>
      </c>
      <c r="AN400" s="20" t="s">
        <v>192</v>
      </c>
      <c r="AO400" s="20">
        <v>0.3896</v>
      </c>
      <c r="AP400" s="20">
        <v>0.49775999999999998</v>
      </c>
      <c r="AQ400" s="20">
        <v>2.5003000000000002</v>
      </c>
      <c r="AR400" s="20">
        <v>1.05601298</v>
      </c>
      <c r="AS400" s="20">
        <v>2.5158</v>
      </c>
      <c r="AT400" s="20">
        <v>11.728999999999999</v>
      </c>
      <c r="AU400" s="20">
        <v>0.59695331790999995</v>
      </c>
      <c r="AV400" s="20">
        <v>0.47679919835000001</v>
      </c>
      <c r="AW400" s="20">
        <v>0.192</v>
      </c>
      <c r="AX400" s="20">
        <v>3244.52</v>
      </c>
      <c r="AY400" s="20">
        <v>347.86</v>
      </c>
      <c r="AZ400" s="20">
        <v>220.2</v>
      </c>
      <c r="BA400" s="20" t="s">
        <v>192</v>
      </c>
      <c r="BB400" s="20">
        <v>600.25147755912997</v>
      </c>
      <c r="BC400" s="20">
        <v>421.35</v>
      </c>
      <c r="BD400" s="20">
        <v>1.1739999999999999</v>
      </c>
      <c r="BE400" s="20" t="s">
        <v>192</v>
      </c>
      <c r="BF400" s="20">
        <v>0.89</v>
      </c>
      <c r="BG400" s="20">
        <v>31.5</v>
      </c>
      <c r="BH400" s="20">
        <v>130.125</v>
      </c>
      <c r="BI400" s="20">
        <v>121.5</v>
      </c>
      <c r="BJ400" s="20">
        <v>116.875</v>
      </c>
      <c r="BK400" s="20">
        <v>114.5</v>
      </c>
      <c r="BL400" s="20">
        <v>1173.78</v>
      </c>
      <c r="BM400" s="20">
        <v>33.1</v>
      </c>
      <c r="BN400" s="20">
        <v>2249.15</v>
      </c>
      <c r="BO400" s="20">
        <v>537.4</v>
      </c>
      <c r="BP400" s="20">
        <v>6016.7</v>
      </c>
      <c r="BQ400" s="20">
        <v>6305.3</v>
      </c>
      <c r="BR400" s="20">
        <v>1163.5999999999999</v>
      </c>
      <c r="BS400" s="20">
        <v>344.38</v>
      </c>
      <c r="BT400" s="20">
        <v>358.07</v>
      </c>
      <c r="BU400" s="20">
        <v>3.7524999999999999</v>
      </c>
    </row>
    <row r="401" spans="1:73" x14ac:dyDescent="0.4">
      <c r="A401" s="16" t="s">
        <v>587</v>
      </c>
      <c r="B401" s="16">
        <f t="shared" si="6"/>
        <v>1992</v>
      </c>
      <c r="C401" s="17">
        <v>18.88333333333</v>
      </c>
      <c r="D401" s="17">
        <v>19.2</v>
      </c>
      <c r="E401" s="17">
        <v>17.100000000000001</v>
      </c>
      <c r="F401" s="17">
        <v>20.350000000000001</v>
      </c>
      <c r="G401" s="17">
        <v>35</v>
      </c>
      <c r="H401" s="17">
        <v>27</v>
      </c>
      <c r="I401" s="17">
        <v>2.2400000000000002</v>
      </c>
      <c r="J401" s="17">
        <v>2.64</v>
      </c>
      <c r="K401" s="17">
        <v>3.6527029999999998</v>
      </c>
      <c r="L401" s="17">
        <v>42.226327261260003</v>
      </c>
      <c r="M401" s="17">
        <v>1.0763</v>
      </c>
      <c r="N401" s="17">
        <v>1.4839</v>
      </c>
      <c r="O401" s="17">
        <v>1.0508999999999999</v>
      </c>
      <c r="P401" s="17">
        <v>1.6616</v>
      </c>
      <c r="Q401" s="17">
        <v>1.536286</v>
      </c>
      <c r="R401" s="17">
        <v>1.6307450000000001</v>
      </c>
      <c r="S401" s="17">
        <v>1.8177749999999999</v>
      </c>
      <c r="T401" s="17">
        <v>496</v>
      </c>
      <c r="U401" s="17">
        <v>816.25</v>
      </c>
      <c r="V401" s="17">
        <v>455</v>
      </c>
      <c r="W401" s="17">
        <v>575</v>
      </c>
      <c r="X401" s="17">
        <v>413</v>
      </c>
      <c r="Y401" s="17" t="s">
        <v>192</v>
      </c>
      <c r="Z401" s="17">
        <v>229</v>
      </c>
      <c r="AA401" s="17">
        <v>437</v>
      </c>
      <c r="AB401" s="17">
        <v>206</v>
      </c>
      <c r="AC401" s="17" t="s">
        <v>192</v>
      </c>
      <c r="AD401" s="17" t="s">
        <v>192</v>
      </c>
      <c r="AE401" s="17">
        <v>82.12</v>
      </c>
      <c r="AF401" s="17">
        <v>94.48</v>
      </c>
      <c r="AG401" s="17">
        <v>92.37</v>
      </c>
      <c r="AH401" s="17">
        <v>252.6</v>
      </c>
      <c r="AI401" s="17">
        <v>216</v>
      </c>
      <c r="AJ401" s="17">
        <v>172</v>
      </c>
      <c r="AK401" s="17" t="s">
        <v>192</v>
      </c>
      <c r="AL401" s="17">
        <v>145.84</v>
      </c>
      <c r="AM401" s="17">
        <v>147.71</v>
      </c>
      <c r="AN401" s="17" t="s">
        <v>192</v>
      </c>
      <c r="AO401" s="17">
        <v>0.38002999999999998</v>
      </c>
      <c r="AP401" s="17">
        <v>0.41869000000000001</v>
      </c>
      <c r="AQ401" s="17">
        <v>2.5406</v>
      </c>
      <c r="AR401" s="17">
        <v>1.0866571979999999</v>
      </c>
      <c r="AS401" s="17">
        <v>2.5535000000000001</v>
      </c>
      <c r="AT401" s="17">
        <v>11.051</v>
      </c>
      <c r="AU401" s="17">
        <v>0.56998203632</v>
      </c>
      <c r="AV401" s="17">
        <v>0.47137099103000002</v>
      </c>
      <c r="AW401" s="17">
        <v>0.18890000000000001</v>
      </c>
      <c r="AX401" s="17">
        <v>3097.86</v>
      </c>
      <c r="AY401" s="17">
        <v>325.92</v>
      </c>
      <c r="AZ401" s="17">
        <v>220.08</v>
      </c>
      <c r="BA401" s="17" t="s">
        <v>192</v>
      </c>
      <c r="BB401" s="17">
        <v>623.68820122856005</v>
      </c>
      <c r="BC401" s="17">
        <v>419.79</v>
      </c>
      <c r="BD401" s="17">
        <v>1.1616</v>
      </c>
      <c r="BE401" s="17" t="s">
        <v>192</v>
      </c>
      <c r="BF401" s="17">
        <v>0.88490000000000002</v>
      </c>
      <c r="BG401" s="17">
        <v>31.5</v>
      </c>
      <c r="BH401" s="17">
        <v>126.4</v>
      </c>
      <c r="BI401" s="17">
        <v>121.5</v>
      </c>
      <c r="BJ401" s="17">
        <v>107.5</v>
      </c>
      <c r="BK401" s="17">
        <v>114.5</v>
      </c>
      <c r="BL401" s="17">
        <v>1159.05</v>
      </c>
      <c r="BM401" s="17">
        <v>33.1</v>
      </c>
      <c r="BN401" s="17">
        <v>2158.3200000000002</v>
      </c>
      <c r="BO401" s="17">
        <v>460.4</v>
      </c>
      <c r="BP401" s="17">
        <v>5723</v>
      </c>
      <c r="BQ401" s="17">
        <v>5564.88</v>
      </c>
      <c r="BR401" s="17">
        <v>1046.9000000000001</v>
      </c>
      <c r="BS401" s="17">
        <v>335.02</v>
      </c>
      <c r="BT401" s="17">
        <v>356.11</v>
      </c>
      <c r="BU401" s="17">
        <v>3.7709999999999999</v>
      </c>
    </row>
    <row r="402" spans="1:73" x14ac:dyDescent="0.4">
      <c r="A402" s="18" t="s">
        <v>588</v>
      </c>
      <c r="B402" s="16">
        <f t="shared" si="6"/>
        <v>1992</v>
      </c>
      <c r="C402" s="20">
        <v>17.933333333330001</v>
      </c>
      <c r="D402" s="20">
        <v>18.149999999999999</v>
      </c>
      <c r="E402" s="20">
        <v>16.25</v>
      </c>
      <c r="F402" s="20">
        <v>19.399999999999999</v>
      </c>
      <c r="G402" s="20">
        <v>35</v>
      </c>
      <c r="H402" s="20">
        <v>27</v>
      </c>
      <c r="I402" s="20">
        <v>2.16</v>
      </c>
      <c r="J402" s="20">
        <v>2.64</v>
      </c>
      <c r="K402" s="20">
        <v>3.7094209999999999</v>
      </c>
      <c r="L402" s="20">
        <v>41.293283533100002</v>
      </c>
      <c r="M402" s="20">
        <v>1.0344</v>
      </c>
      <c r="N402" s="20">
        <v>1.7016</v>
      </c>
      <c r="O402" s="20">
        <v>1.1202000000000001</v>
      </c>
      <c r="P402" s="20">
        <v>1.6645000000000001</v>
      </c>
      <c r="Q402" s="20">
        <v>1.402072</v>
      </c>
      <c r="R402" s="20">
        <v>1.728475</v>
      </c>
      <c r="S402" s="20">
        <v>1.8628659999999999</v>
      </c>
      <c r="T402" s="20">
        <v>461</v>
      </c>
      <c r="U402" s="20">
        <v>828.33</v>
      </c>
      <c r="V402" s="20">
        <v>438</v>
      </c>
      <c r="W402" s="20">
        <v>622</v>
      </c>
      <c r="X402" s="20">
        <v>401</v>
      </c>
      <c r="Y402" s="20" t="s">
        <v>192</v>
      </c>
      <c r="Z402" s="20">
        <v>235</v>
      </c>
      <c r="AA402" s="20">
        <v>436</v>
      </c>
      <c r="AB402" s="20">
        <v>215</v>
      </c>
      <c r="AC402" s="20" t="s">
        <v>192</v>
      </c>
      <c r="AD402" s="20" t="s">
        <v>192</v>
      </c>
      <c r="AE402" s="20">
        <v>79.55</v>
      </c>
      <c r="AF402" s="20">
        <v>94.61</v>
      </c>
      <c r="AG402" s="20">
        <v>95.75</v>
      </c>
      <c r="AH402" s="20">
        <v>256.25</v>
      </c>
      <c r="AI402" s="20">
        <v>218</v>
      </c>
      <c r="AJ402" s="20">
        <v>162</v>
      </c>
      <c r="AK402" s="20" t="s">
        <v>192</v>
      </c>
      <c r="AL402" s="20">
        <v>146.27000000000001</v>
      </c>
      <c r="AM402" s="20">
        <v>147.71</v>
      </c>
      <c r="AN402" s="20" t="s">
        <v>192</v>
      </c>
      <c r="AO402" s="20">
        <v>0.31085000000000002</v>
      </c>
      <c r="AP402" s="20">
        <v>0.42438999999999999</v>
      </c>
      <c r="AQ402" s="20">
        <v>2.5417000000000001</v>
      </c>
      <c r="AR402" s="20">
        <v>1.08577535</v>
      </c>
      <c r="AS402" s="20">
        <v>2.7168999999999999</v>
      </c>
      <c r="AT402" s="20">
        <v>10.913</v>
      </c>
      <c r="AU402" s="20">
        <v>0.61196534503</v>
      </c>
      <c r="AV402" s="20">
        <v>0.46471383656999998</v>
      </c>
      <c r="AW402" s="20">
        <v>0.1797</v>
      </c>
      <c r="AX402" s="20">
        <v>2950.87</v>
      </c>
      <c r="AY402" s="20">
        <v>324.49</v>
      </c>
      <c r="AZ402" s="20">
        <v>245.58</v>
      </c>
      <c r="BA402" s="20" t="s">
        <v>192</v>
      </c>
      <c r="BB402" s="20">
        <v>604.35276632615</v>
      </c>
      <c r="BC402" s="20">
        <v>443.44</v>
      </c>
      <c r="BD402" s="20">
        <v>1.1951000000000001</v>
      </c>
      <c r="BE402" s="20" t="s">
        <v>192</v>
      </c>
      <c r="BF402" s="20">
        <v>0.88360000000000005</v>
      </c>
      <c r="BG402" s="20">
        <v>31.5</v>
      </c>
      <c r="BH402" s="20">
        <v>124.625</v>
      </c>
      <c r="BI402" s="20">
        <v>121.88</v>
      </c>
      <c r="BJ402" s="20">
        <v>103.75</v>
      </c>
      <c r="BK402" s="20">
        <v>114</v>
      </c>
      <c r="BL402" s="20">
        <v>1207.0999999999999</v>
      </c>
      <c r="BM402" s="20">
        <v>33.1</v>
      </c>
      <c r="BN402" s="20">
        <v>2206.8200000000002</v>
      </c>
      <c r="BO402" s="20">
        <v>454.6</v>
      </c>
      <c r="BP402" s="20">
        <v>5756.2</v>
      </c>
      <c r="BQ402" s="20">
        <v>5724.07</v>
      </c>
      <c r="BR402" s="20">
        <v>1057.9000000000001</v>
      </c>
      <c r="BS402" s="20">
        <v>334.82</v>
      </c>
      <c r="BT402" s="20">
        <v>361.97</v>
      </c>
      <c r="BU402" s="20">
        <v>3.7252000000000001</v>
      </c>
    </row>
    <row r="403" spans="1:73" x14ac:dyDescent="0.4">
      <c r="A403" s="16" t="s">
        <v>589</v>
      </c>
      <c r="B403" s="16">
        <f t="shared" si="6"/>
        <v>1993</v>
      </c>
      <c r="C403" s="17">
        <v>17.216666666670001</v>
      </c>
      <c r="D403" s="17">
        <v>17.399999999999999</v>
      </c>
      <c r="E403" s="17">
        <v>15.2</v>
      </c>
      <c r="F403" s="17">
        <v>19.05</v>
      </c>
      <c r="G403" s="17">
        <v>35</v>
      </c>
      <c r="H403" s="17">
        <v>27</v>
      </c>
      <c r="I403" s="17">
        <v>1.88</v>
      </c>
      <c r="J403" s="17">
        <v>2.76</v>
      </c>
      <c r="K403" s="17">
        <v>3.6421939999999999</v>
      </c>
      <c r="L403" s="17">
        <v>38.418069892109997</v>
      </c>
      <c r="M403" s="17">
        <v>1.0355000000000001</v>
      </c>
      <c r="N403" s="17">
        <v>1.5298</v>
      </c>
      <c r="O403" s="17">
        <v>1.034</v>
      </c>
      <c r="P403" s="17">
        <v>1.7614000000000001</v>
      </c>
      <c r="Q403" s="17">
        <v>1.5036449999999999</v>
      </c>
      <c r="R403" s="17">
        <v>1.870611</v>
      </c>
      <c r="S403" s="17">
        <v>1.91</v>
      </c>
      <c r="T403" s="17">
        <v>444</v>
      </c>
      <c r="U403" s="17">
        <v>846.25</v>
      </c>
      <c r="V403" s="17">
        <v>418</v>
      </c>
      <c r="W403" s="17">
        <v>621</v>
      </c>
      <c r="X403" s="17">
        <v>410</v>
      </c>
      <c r="Y403" s="17" t="s">
        <v>192</v>
      </c>
      <c r="Z403" s="17">
        <v>239</v>
      </c>
      <c r="AA403" s="17">
        <v>444</v>
      </c>
      <c r="AB403" s="17">
        <v>216</v>
      </c>
      <c r="AC403" s="17" t="s">
        <v>192</v>
      </c>
      <c r="AD403" s="17" t="s">
        <v>192</v>
      </c>
      <c r="AE403" s="17">
        <v>75.08</v>
      </c>
      <c r="AF403" s="17">
        <v>94.21</v>
      </c>
      <c r="AG403" s="17">
        <v>95.18</v>
      </c>
      <c r="AH403" s="17">
        <v>259.75</v>
      </c>
      <c r="AI403" s="17">
        <v>219</v>
      </c>
      <c r="AJ403" s="17">
        <v>166</v>
      </c>
      <c r="AK403" s="17" t="s">
        <v>192</v>
      </c>
      <c r="AL403" s="17">
        <v>156.91999999999999</v>
      </c>
      <c r="AM403" s="17">
        <v>155.79</v>
      </c>
      <c r="AN403" s="17" t="s">
        <v>192</v>
      </c>
      <c r="AO403" s="17">
        <v>0.52492000000000005</v>
      </c>
      <c r="AP403" s="17">
        <v>0.42605999999999999</v>
      </c>
      <c r="AQ403" s="17">
        <v>2.3544999999999998</v>
      </c>
      <c r="AR403" s="17">
        <v>1.1128921759999999</v>
      </c>
      <c r="AS403" s="17">
        <v>2.6892999999999998</v>
      </c>
      <c r="AT403" s="17">
        <v>11.243600000000001</v>
      </c>
      <c r="AU403" s="17">
        <v>0.63219999999999998</v>
      </c>
      <c r="AV403" s="17">
        <v>0.45760000000000001</v>
      </c>
      <c r="AW403" s="17">
        <v>0.1817</v>
      </c>
      <c r="AX403" s="17">
        <v>2861.41</v>
      </c>
      <c r="AY403" s="17">
        <v>319.27</v>
      </c>
      <c r="AZ403" s="17">
        <v>249.97</v>
      </c>
      <c r="BA403" s="17" t="s">
        <v>192</v>
      </c>
      <c r="BB403" s="17">
        <v>605.35572255287002</v>
      </c>
      <c r="BC403" s="17">
        <v>511.96</v>
      </c>
      <c r="BD403" s="17">
        <v>1.2609999999999999</v>
      </c>
      <c r="BE403" s="17" t="s">
        <v>192</v>
      </c>
      <c r="BF403" s="17">
        <v>0.90590000000000004</v>
      </c>
      <c r="BG403" s="17">
        <v>31.5</v>
      </c>
      <c r="BH403" s="17">
        <v>123.75</v>
      </c>
      <c r="BI403" s="17">
        <v>121.88</v>
      </c>
      <c r="BJ403" s="17">
        <v>102.5</v>
      </c>
      <c r="BK403" s="17">
        <v>113</v>
      </c>
      <c r="BL403" s="17">
        <v>1206.76</v>
      </c>
      <c r="BM403" s="17">
        <v>29.09</v>
      </c>
      <c r="BN403" s="17">
        <v>2256.85</v>
      </c>
      <c r="BO403" s="17">
        <v>436.5</v>
      </c>
      <c r="BP403" s="17">
        <v>5900.9</v>
      </c>
      <c r="BQ403" s="17">
        <v>5930.93</v>
      </c>
      <c r="BR403" s="17">
        <v>1061.0999999999999</v>
      </c>
      <c r="BS403" s="17">
        <v>329.01</v>
      </c>
      <c r="BT403" s="17">
        <v>359.14</v>
      </c>
      <c r="BU403" s="17">
        <v>3.6835</v>
      </c>
    </row>
    <row r="404" spans="1:73" x14ac:dyDescent="0.4">
      <c r="A404" s="18" t="s">
        <v>590</v>
      </c>
      <c r="B404" s="16">
        <f t="shared" si="6"/>
        <v>1993</v>
      </c>
      <c r="C404" s="20">
        <v>18.16666666667</v>
      </c>
      <c r="D404" s="20">
        <v>18.45</v>
      </c>
      <c r="E404" s="20">
        <v>16</v>
      </c>
      <c r="F404" s="20">
        <v>20.05</v>
      </c>
      <c r="G404" s="20">
        <v>31</v>
      </c>
      <c r="H404" s="20">
        <v>27</v>
      </c>
      <c r="I404" s="20">
        <v>1.69</v>
      </c>
      <c r="J404" s="20">
        <v>2.74</v>
      </c>
      <c r="K404" s="20">
        <v>3.6114980000000001</v>
      </c>
      <c r="L404" s="20">
        <v>35.99495322077</v>
      </c>
      <c r="M404" s="20">
        <v>0.99760000000000004</v>
      </c>
      <c r="N404" s="20">
        <v>1.4914000000000001</v>
      </c>
      <c r="O404" s="20">
        <v>1.0361</v>
      </c>
      <c r="P404" s="20">
        <v>1.8460000000000001</v>
      </c>
      <c r="Q404" s="20">
        <v>1.590484</v>
      </c>
      <c r="R404" s="20">
        <v>2.167557</v>
      </c>
      <c r="S404" s="20">
        <v>1.78</v>
      </c>
      <c r="T404" s="20">
        <v>439</v>
      </c>
      <c r="U404" s="20">
        <v>852.5</v>
      </c>
      <c r="V404" s="20">
        <v>391</v>
      </c>
      <c r="W404" s="20">
        <v>611</v>
      </c>
      <c r="X404" s="20">
        <v>425</v>
      </c>
      <c r="Y404" s="20" t="s">
        <v>192</v>
      </c>
      <c r="Z404" s="20">
        <v>236</v>
      </c>
      <c r="AA404" s="20">
        <v>433</v>
      </c>
      <c r="AB404" s="20">
        <v>201</v>
      </c>
      <c r="AC404" s="20" t="s">
        <v>192</v>
      </c>
      <c r="AD404" s="20" t="s">
        <v>192</v>
      </c>
      <c r="AE404" s="20">
        <v>74.83</v>
      </c>
      <c r="AF404" s="20">
        <v>94.38</v>
      </c>
      <c r="AG404" s="20">
        <v>94.47</v>
      </c>
      <c r="AH404" s="20">
        <v>254.25</v>
      </c>
      <c r="AI404" s="20">
        <v>216</v>
      </c>
      <c r="AJ404" s="20">
        <v>172</v>
      </c>
      <c r="AK404" s="20" t="s">
        <v>192</v>
      </c>
      <c r="AL404" s="20">
        <v>149.43</v>
      </c>
      <c r="AM404" s="20">
        <v>148.81</v>
      </c>
      <c r="AN404" s="20" t="s">
        <v>192</v>
      </c>
      <c r="AO404" s="20">
        <v>0.58560999999999996</v>
      </c>
      <c r="AP404" s="20">
        <v>0.41241</v>
      </c>
      <c r="AQ404" s="20">
        <v>2.3875999999999999</v>
      </c>
      <c r="AR404" s="20">
        <v>1.1254585100000001</v>
      </c>
      <c r="AS404" s="20">
        <v>2.5867</v>
      </c>
      <c r="AT404" s="20">
        <v>11.5467</v>
      </c>
      <c r="AU404" s="20">
        <v>0.61170000000000002</v>
      </c>
      <c r="AV404" s="20">
        <v>0.46410000000000001</v>
      </c>
      <c r="AW404" s="20">
        <v>0.18870000000000001</v>
      </c>
      <c r="AX404" s="20">
        <v>2847.42</v>
      </c>
      <c r="AY404" s="20">
        <v>314.52999999999997</v>
      </c>
      <c r="AZ404" s="20">
        <v>286.7</v>
      </c>
      <c r="BA404" s="20" t="s">
        <v>192</v>
      </c>
      <c r="BB404" s="20">
        <v>618.11458860302002</v>
      </c>
      <c r="BC404" s="20">
        <v>611.77</v>
      </c>
      <c r="BD404" s="20">
        <v>1.3324</v>
      </c>
      <c r="BE404" s="20" t="s">
        <v>192</v>
      </c>
      <c r="BF404" s="20">
        <v>0.89439999999999997</v>
      </c>
      <c r="BG404" s="20">
        <v>31.5</v>
      </c>
      <c r="BH404" s="20">
        <v>120.25</v>
      </c>
      <c r="BI404" s="20">
        <v>121.5</v>
      </c>
      <c r="BJ404" s="20">
        <v>102.5</v>
      </c>
      <c r="BK404" s="20">
        <v>112.5</v>
      </c>
      <c r="BL404" s="20">
        <v>1201.8499999999999</v>
      </c>
      <c r="BM404" s="20">
        <v>29.09</v>
      </c>
      <c r="BN404" s="20">
        <v>2212.6</v>
      </c>
      <c r="BO404" s="20">
        <v>414</v>
      </c>
      <c r="BP404" s="20">
        <v>5790.9</v>
      </c>
      <c r="BQ404" s="20">
        <v>6038.68</v>
      </c>
      <c r="BR404" s="20">
        <v>1072.0999999999999</v>
      </c>
      <c r="BS404" s="20">
        <v>329.31</v>
      </c>
      <c r="BT404" s="20">
        <v>359.02</v>
      </c>
      <c r="BU404" s="20">
        <v>3.6555</v>
      </c>
    </row>
    <row r="405" spans="1:73" x14ac:dyDescent="0.4">
      <c r="A405" s="16" t="s">
        <v>591</v>
      </c>
      <c r="B405" s="16">
        <f t="shared" si="6"/>
        <v>1993</v>
      </c>
      <c r="C405" s="17">
        <v>18.466666666670001</v>
      </c>
      <c r="D405" s="17">
        <v>18.75</v>
      </c>
      <c r="E405" s="17">
        <v>16.3</v>
      </c>
      <c r="F405" s="17">
        <v>20.350000000000001</v>
      </c>
      <c r="G405" s="17">
        <v>31</v>
      </c>
      <c r="H405" s="17">
        <v>27</v>
      </c>
      <c r="I405" s="17">
        <v>2.1800000000000002</v>
      </c>
      <c r="J405" s="17">
        <v>2.75</v>
      </c>
      <c r="K405" s="17">
        <v>3.5899909999999999</v>
      </c>
      <c r="L405" s="17">
        <v>41.978174836389996</v>
      </c>
      <c r="M405" s="17">
        <v>0.97509999999999997</v>
      </c>
      <c r="N405" s="17">
        <v>1.4026000000000001</v>
      </c>
      <c r="O405" s="17">
        <v>1.0119</v>
      </c>
      <c r="P405" s="17">
        <v>1.6074999999999999</v>
      </c>
      <c r="Q405" s="17">
        <v>1.5457540000000001</v>
      </c>
      <c r="R405" s="17">
        <v>1.6967369999999999</v>
      </c>
      <c r="S405" s="17">
        <v>1.58</v>
      </c>
      <c r="T405" s="17">
        <v>427</v>
      </c>
      <c r="U405" s="17">
        <v>860</v>
      </c>
      <c r="V405" s="17">
        <v>377</v>
      </c>
      <c r="W405" s="17">
        <v>602</v>
      </c>
      <c r="X405" s="17">
        <v>408</v>
      </c>
      <c r="Y405" s="17" t="s">
        <v>192</v>
      </c>
      <c r="Z405" s="17">
        <v>238</v>
      </c>
      <c r="AA405" s="17">
        <v>438</v>
      </c>
      <c r="AB405" s="17">
        <v>193</v>
      </c>
      <c r="AC405" s="17" t="s">
        <v>192</v>
      </c>
      <c r="AD405" s="17" t="s">
        <v>192</v>
      </c>
      <c r="AE405" s="17">
        <v>75.16</v>
      </c>
      <c r="AF405" s="17">
        <v>97.14</v>
      </c>
      <c r="AG405" s="17">
        <v>95.4</v>
      </c>
      <c r="AH405" s="17">
        <v>230.2</v>
      </c>
      <c r="AI405" s="17">
        <v>197</v>
      </c>
      <c r="AJ405" s="17">
        <v>161</v>
      </c>
      <c r="AK405" s="17" t="s">
        <v>192</v>
      </c>
      <c r="AL405" s="17">
        <v>145.46</v>
      </c>
      <c r="AM405" s="17">
        <v>148.08000000000001</v>
      </c>
      <c r="AN405" s="17" t="s">
        <v>192</v>
      </c>
      <c r="AO405" s="17">
        <v>0.65900000000000003</v>
      </c>
      <c r="AP405" s="17">
        <v>0.36446000000000001</v>
      </c>
      <c r="AQ405" s="17">
        <v>2.5263</v>
      </c>
      <c r="AR405" s="17">
        <v>1.1503707160000001</v>
      </c>
      <c r="AS405" s="17">
        <v>2.7039</v>
      </c>
      <c r="AT405" s="17">
        <v>11.6569</v>
      </c>
      <c r="AU405" s="17">
        <v>0.62939999999999996</v>
      </c>
      <c r="AV405" s="17">
        <v>0.47549999999999998</v>
      </c>
      <c r="AW405" s="17">
        <v>0.2341</v>
      </c>
      <c r="AX405" s="17">
        <v>2805.46</v>
      </c>
      <c r="AY405" s="17">
        <v>312.77999999999997</v>
      </c>
      <c r="AZ405" s="17">
        <v>345.34</v>
      </c>
      <c r="BA405" s="17" t="s">
        <v>192</v>
      </c>
      <c r="BB405" s="17">
        <v>616.81467272359998</v>
      </c>
      <c r="BC405" s="17">
        <v>700.44</v>
      </c>
      <c r="BD405" s="17">
        <v>1.3574999999999999</v>
      </c>
      <c r="BE405" s="17" t="s">
        <v>192</v>
      </c>
      <c r="BF405" s="17">
        <v>0.84809999999999997</v>
      </c>
      <c r="BG405" s="17">
        <v>31.5</v>
      </c>
      <c r="BH405" s="17">
        <v>115.1</v>
      </c>
      <c r="BI405" s="17">
        <v>111</v>
      </c>
      <c r="BJ405" s="17">
        <v>86.2</v>
      </c>
      <c r="BK405" s="17">
        <v>112.5</v>
      </c>
      <c r="BL405" s="17">
        <v>1151.33</v>
      </c>
      <c r="BM405" s="17">
        <v>29.09</v>
      </c>
      <c r="BN405" s="17">
        <v>2152.59</v>
      </c>
      <c r="BO405" s="17">
        <v>405.9</v>
      </c>
      <c r="BP405" s="17">
        <v>5659.4</v>
      </c>
      <c r="BQ405" s="17">
        <v>5971.3</v>
      </c>
      <c r="BR405" s="17">
        <v>996.1</v>
      </c>
      <c r="BS405" s="17">
        <v>330.08</v>
      </c>
      <c r="BT405" s="17">
        <v>350.46</v>
      </c>
      <c r="BU405" s="17">
        <v>3.6469999999999998</v>
      </c>
    </row>
    <row r="406" spans="1:73" x14ac:dyDescent="0.4">
      <c r="A406" s="18" t="s">
        <v>592</v>
      </c>
      <c r="B406" s="16">
        <f t="shared" si="6"/>
        <v>1993</v>
      </c>
      <c r="C406" s="20">
        <v>18.433333333330001</v>
      </c>
      <c r="D406" s="20">
        <v>18.649999999999999</v>
      </c>
      <c r="E406" s="20">
        <v>16.350000000000001</v>
      </c>
      <c r="F406" s="20">
        <v>20.3</v>
      </c>
      <c r="G406" s="20">
        <v>31</v>
      </c>
      <c r="H406" s="20">
        <v>27</v>
      </c>
      <c r="I406" s="20">
        <v>2.35</v>
      </c>
      <c r="J406" s="20">
        <v>2.68</v>
      </c>
      <c r="K406" s="20">
        <v>3.6245319999999999</v>
      </c>
      <c r="L406" s="20">
        <v>43.733171497969998</v>
      </c>
      <c r="M406" s="20">
        <v>1.0117</v>
      </c>
      <c r="N406" s="20">
        <v>1.2758</v>
      </c>
      <c r="O406" s="20">
        <v>0.98939999999999995</v>
      </c>
      <c r="P406" s="20">
        <v>1.5736000000000001</v>
      </c>
      <c r="Q406" s="20">
        <v>1.491452</v>
      </c>
      <c r="R406" s="20">
        <v>1.769253</v>
      </c>
      <c r="S406" s="20">
        <v>1.46</v>
      </c>
      <c r="T406" s="20">
        <v>402</v>
      </c>
      <c r="U406" s="20">
        <v>870</v>
      </c>
      <c r="V406" s="20">
        <v>361</v>
      </c>
      <c r="W406" s="20">
        <v>623</v>
      </c>
      <c r="X406" s="20">
        <v>392</v>
      </c>
      <c r="Y406" s="20" t="s">
        <v>192</v>
      </c>
      <c r="Z406" s="20">
        <v>244</v>
      </c>
      <c r="AA406" s="20">
        <v>448</v>
      </c>
      <c r="AB406" s="20">
        <v>194</v>
      </c>
      <c r="AC406" s="20" t="s">
        <v>192</v>
      </c>
      <c r="AD406" s="20" t="s">
        <v>192</v>
      </c>
      <c r="AE406" s="20">
        <v>77.45</v>
      </c>
      <c r="AF406" s="20">
        <v>100.55</v>
      </c>
      <c r="AG406" s="20">
        <v>95.06</v>
      </c>
      <c r="AH406" s="20">
        <v>206.25</v>
      </c>
      <c r="AI406" s="20">
        <v>182</v>
      </c>
      <c r="AJ406" s="20">
        <v>153</v>
      </c>
      <c r="AK406" s="20" t="s">
        <v>192</v>
      </c>
      <c r="AL406" s="20">
        <v>156.34</v>
      </c>
      <c r="AM406" s="20">
        <v>141.83000000000001</v>
      </c>
      <c r="AN406" s="20" t="s">
        <v>192</v>
      </c>
      <c r="AO406" s="20">
        <v>0.56369999999999998</v>
      </c>
      <c r="AP406" s="20">
        <v>0.38062000000000001</v>
      </c>
      <c r="AQ406" s="20">
        <v>2.5922000000000001</v>
      </c>
      <c r="AR406" s="20">
        <v>1.179692162</v>
      </c>
      <c r="AS406" s="20">
        <v>2.9127999999999998</v>
      </c>
      <c r="AT406" s="20">
        <v>11.64</v>
      </c>
      <c r="AU406" s="20">
        <v>0.66369999999999996</v>
      </c>
      <c r="AV406" s="20">
        <v>0.4783</v>
      </c>
      <c r="AW406" s="20">
        <v>0.24579999999999999</v>
      </c>
      <c r="AX406" s="20">
        <v>2774.73</v>
      </c>
      <c r="AY406" s="20">
        <v>324.24</v>
      </c>
      <c r="AZ406" s="20">
        <v>463.41</v>
      </c>
      <c r="BA406" s="20" t="s">
        <v>192</v>
      </c>
      <c r="BB406" s="20">
        <v>645.42230389324004</v>
      </c>
      <c r="BC406" s="20">
        <v>738.14</v>
      </c>
      <c r="BD406" s="20">
        <v>1.3459000000000001</v>
      </c>
      <c r="BE406" s="20" t="s">
        <v>192</v>
      </c>
      <c r="BF406" s="20">
        <v>0.82430000000000003</v>
      </c>
      <c r="BG406" s="20">
        <v>31.5</v>
      </c>
      <c r="BH406" s="20">
        <v>112.75</v>
      </c>
      <c r="BI406" s="20">
        <v>109.6</v>
      </c>
      <c r="BJ406" s="20">
        <v>81</v>
      </c>
      <c r="BK406" s="20">
        <v>112.5</v>
      </c>
      <c r="BL406" s="20">
        <v>1108.53</v>
      </c>
      <c r="BM406" s="20">
        <v>29.09</v>
      </c>
      <c r="BN406" s="20">
        <v>1949.88</v>
      </c>
      <c r="BO406" s="20">
        <v>420.7</v>
      </c>
      <c r="BP406" s="20">
        <v>5590.9</v>
      </c>
      <c r="BQ406" s="20">
        <v>5972.33</v>
      </c>
      <c r="BR406" s="20">
        <v>1004.6</v>
      </c>
      <c r="BS406" s="20">
        <v>342.15</v>
      </c>
      <c r="BT406" s="20">
        <v>368.01</v>
      </c>
      <c r="BU406" s="20">
        <v>3.9516</v>
      </c>
    </row>
    <row r="407" spans="1:73" x14ac:dyDescent="0.4">
      <c r="A407" s="16" t="s">
        <v>593</v>
      </c>
      <c r="B407" s="16">
        <f t="shared" si="6"/>
        <v>1993</v>
      </c>
      <c r="C407" s="17">
        <v>18.16666666667</v>
      </c>
      <c r="D407" s="17">
        <v>18.5</v>
      </c>
      <c r="E407" s="17">
        <v>16</v>
      </c>
      <c r="F407" s="17">
        <v>20</v>
      </c>
      <c r="G407" s="17">
        <v>31</v>
      </c>
      <c r="H407" s="17">
        <v>27</v>
      </c>
      <c r="I407" s="17">
        <v>2.17</v>
      </c>
      <c r="J407" s="17">
        <v>2.68</v>
      </c>
      <c r="K407" s="17">
        <v>3.566033</v>
      </c>
      <c r="L407" s="17">
        <v>41.507731635989998</v>
      </c>
      <c r="M407" s="17">
        <v>0.99580000000000002</v>
      </c>
      <c r="N407" s="17">
        <v>1.3708</v>
      </c>
      <c r="O407" s="17">
        <v>1.0179</v>
      </c>
      <c r="P407" s="17">
        <v>1.5314000000000001</v>
      </c>
      <c r="Q407" s="17">
        <v>1.320317</v>
      </c>
      <c r="R407" s="17">
        <v>1.853755</v>
      </c>
      <c r="S407" s="17">
        <v>1.42</v>
      </c>
      <c r="T407" s="17">
        <v>418</v>
      </c>
      <c r="U407" s="17">
        <v>1051.25</v>
      </c>
      <c r="V407" s="17">
        <v>348</v>
      </c>
      <c r="W407" s="17">
        <v>685</v>
      </c>
      <c r="X407" s="17">
        <v>371</v>
      </c>
      <c r="Y407" s="17" t="s">
        <v>192</v>
      </c>
      <c r="Z407" s="17">
        <v>246</v>
      </c>
      <c r="AA407" s="17">
        <v>448</v>
      </c>
      <c r="AB407" s="17">
        <v>195</v>
      </c>
      <c r="AC407" s="17" t="s">
        <v>192</v>
      </c>
      <c r="AD407" s="17" t="s">
        <v>192</v>
      </c>
      <c r="AE407" s="17">
        <v>77.459999999999994</v>
      </c>
      <c r="AF407" s="17">
        <v>98.59</v>
      </c>
      <c r="AG407" s="17">
        <v>93.15</v>
      </c>
      <c r="AH407" s="17">
        <v>184.75</v>
      </c>
      <c r="AI407" s="17">
        <v>165</v>
      </c>
      <c r="AJ407" s="17">
        <v>145</v>
      </c>
      <c r="AK407" s="17" t="s">
        <v>192</v>
      </c>
      <c r="AL407" s="17">
        <v>140.09</v>
      </c>
      <c r="AM407" s="17">
        <v>136.69</v>
      </c>
      <c r="AN407" s="17" t="s">
        <v>192</v>
      </c>
      <c r="AO407" s="17">
        <v>0.46160000000000001</v>
      </c>
      <c r="AP407" s="17">
        <v>0.39362000000000003</v>
      </c>
      <c r="AQ407" s="17">
        <v>2.6762000000000001</v>
      </c>
      <c r="AR407" s="17">
        <v>1.2418624460000001</v>
      </c>
      <c r="AS407" s="17">
        <v>3.0316999999999998</v>
      </c>
      <c r="AT407" s="17">
        <v>11.6029</v>
      </c>
      <c r="AU407" s="17">
        <v>0.65590000000000004</v>
      </c>
      <c r="AV407" s="17">
        <v>0.47089999999999999</v>
      </c>
      <c r="AW407" s="17">
        <v>0.26079999999999998</v>
      </c>
      <c r="AX407" s="17">
        <v>2694.58</v>
      </c>
      <c r="AY407" s="17">
        <v>323.33</v>
      </c>
      <c r="AZ407" s="17">
        <v>520.80999999999995</v>
      </c>
      <c r="BA407" s="17" t="s">
        <v>192</v>
      </c>
      <c r="BB407" s="17">
        <v>776.64435838019006</v>
      </c>
      <c r="BC407" s="17">
        <v>751.81</v>
      </c>
      <c r="BD407" s="17">
        <v>1.3271999999999999</v>
      </c>
      <c r="BE407" s="17" t="s">
        <v>192</v>
      </c>
      <c r="BF407" s="17">
        <v>0.81440000000000001</v>
      </c>
      <c r="BG407" s="17">
        <v>31.5</v>
      </c>
      <c r="BH407" s="17">
        <v>115.1</v>
      </c>
      <c r="BI407" s="17">
        <v>107.5</v>
      </c>
      <c r="BJ407" s="17">
        <v>81</v>
      </c>
      <c r="BK407" s="17">
        <v>112.5</v>
      </c>
      <c r="BL407" s="17">
        <v>1123.96</v>
      </c>
      <c r="BM407" s="17">
        <v>29.09</v>
      </c>
      <c r="BN407" s="17">
        <v>1794.5</v>
      </c>
      <c r="BO407" s="17">
        <v>407.2</v>
      </c>
      <c r="BP407" s="17">
        <v>5503.5</v>
      </c>
      <c r="BQ407" s="17">
        <v>5762.55</v>
      </c>
      <c r="BR407" s="17">
        <v>980.4</v>
      </c>
      <c r="BS407" s="17">
        <v>367.18</v>
      </c>
      <c r="BT407" s="17">
        <v>385.16</v>
      </c>
      <c r="BU407" s="17">
        <v>4.4640000000000004</v>
      </c>
    </row>
    <row r="408" spans="1:73" x14ac:dyDescent="0.4">
      <c r="A408" s="18" t="s">
        <v>594</v>
      </c>
      <c r="B408" s="16">
        <f t="shared" si="6"/>
        <v>1993</v>
      </c>
      <c r="C408" s="20">
        <v>17.466666666670001</v>
      </c>
      <c r="D408" s="20">
        <v>17.649999999999999</v>
      </c>
      <c r="E408" s="20">
        <v>15.6</v>
      </c>
      <c r="F408" s="20">
        <v>19.149999999999999</v>
      </c>
      <c r="G408" s="20">
        <v>31</v>
      </c>
      <c r="H408" s="20">
        <v>27</v>
      </c>
      <c r="I408" s="20">
        <v>1.97</v>
      </c>
      <c r="J408" s="20">
        <v>2.68</v>
      </c>
      <c r="K408" s="20">
        <v>3.5350790000000001</v>
      </c>
      <c r="L408" s="20">
        <v>39.058085889220003</v>
      </c>
      <c r="M408" s="20">
        <v>0.98719999999999997</v>
      </c>
      <c r="N408" s="20">
        <v>1.3778999999999999</v>
      </c>
      <c r="O408" s="20">
        <v>1.0266999999999999</v>
      </c>
      <c r="P408" s="20">
        <v>1.6032</v>
      </c>
      <c r="Q408" s="20">
        <v>1.348695</v>
      </c>
      <c r="R408" s="20">
        <v>1.9810209999999999</v>
      </c>
      <c r="S408" s="20">
        <v>1.48</v>
      </c>
      <c r="T408" s="20">
        <v>436</v>
      </c>
      <c r="U408" s="20">
        <v>1026.25</v>
      </c>
      <c r="V408" s="20">
        <v>348</v>
      </c>
      <c r="W408" s="20">
        <v>712</v>
      </c>
      <c r="X408" s="20">
        <v>356</v>
      </c>
      <c r="Y408" s="20" t="s">
        <v>192</v>
      </c>
      <c r="Z408" s="20">
        <v>245</v>
      </c>
      <c r="AA408" s="20">
        <v>461</v>
      </c>
      <c r="AB408" s="20">
        <v>197</v>
      </c>
      <c r="AC408" s="20" t="s">
        <v>192</v>
      </c>
      <c r="AD408" s="20" t="s">
        <v>192</v>
      </c>
      <c r="AE408" s="20">
        <v>75.3</v>
      </c>
      <c r="AF408" s="20">
        <v>92.76</v>
      </c>
      <c r="AG408" s="20">
        <v>88.52</v>
      </c>
      <c r="AH408" s="20">
        <v>189</v>
      </c>
      <c r="AI408" s="20">
        <v>169</v>
      </c>
      <c r="AJ408" s="20">
        <v>147</v>
      </c>
      <c r="AK408" s="20" t="s">
        <v>192</v>
      </c>
      <c r="AL408" s="20">
        <v>112.25</v>
      </c>
      <c r="AM408" s="20">
        <v>121.99</v>
      </c>
      <c r="AN408" s="20" t="s">
        <v>192</v>
      </c>
      <c r="AO408" s="20">
        <v>0.38956000000000002</v>
      </c>
      <c r="AP408" s="20">
        <v>0.37670999999999999</v>
      </c>
      <c r="AQ408" s="20">
        <v>2.7425000000000002</v>
      </c>
      <c r="AR408" s="20">
        <v>1.2330439660000001</v>
      </c>
      <c r="AS408" s="20">
        <v>3.0165999999999999</v>
      </c>
      <c r="AT408" s="20">
        <v>11.243600000000001</v>
      </c>
      <c r="AU408" s="20">
        <v>0.63719999999999999</v>
      </c>
      <c r="AV408" s="20">
        <v>0.47170000000000001</v>
      </c>
      <c r="AW408" s="20">
        <v>0.2291</v>
      </c>
      <c r="AX408" s="20">
        <v>2665.12</v>
      </c>
      <c r="AY408" s="20">
        <v>314.45</v>
      </c>
      <c r="AZ408" s="20">
        <v>493.82</v>
      </c>
      <c r="BA408" s="20" t="s">
        <v>192</v>
      </c>
      <c r="BB408" s="20">
        <v>803.58189683099999</v>
      </c>
      <c r="BC408" s="20">
        <v>745.3</v>
      </c>
      <c r="BD408" s="20">
        <v>1.2992999999999999</v>
      </c>
      <c r="BE408" s="20" t="s">
        <v>192</v>
      </c>
      <c r="BF408" s="20">
        <v>0.81089999999999995</v>
      </c>
      <c r="BG408" s="20">
        <v>31.5</v>
      </c>
      <c r="BH408" s="20">
        <v>113.875</v>
      </c>
      <c r="BI408" s="20">
        <v>105.5</v>
      </c>
      <c r="BJ408" s="20">
        <v>81</v>
      </c>
      <c r="BK408" s="20">
        <v>112.5</v>
      </c>
      <c r="BL408" s="20">
        <v>1165.3</v>
      </c>
      <c r="BM408" s="20">
        <v>29.09</v>
      </c>
      <c r="BN408" s="20">
        <v>1853.42</v>
      </c>
      <c r="BO408" s="20">
        <v>393.9</v>
      </c>
      <c r="BP408" s="20">
        <v>5112.7</v>
      </c>
      <c r="BQ408" s="20">
        <v>5532.43</v>
      </c>
      <c r="BR408" s="20">
        <v>926</v>
      </c>
      <c r="BS408" s="20">
        <v>371.89</v>
      </c>
      <c r="BT408" s="20">
        <v>383.02</v>
      </c>
      <c r="BU408" s="20">
        <v>4.3757000000000001</v>
      </c>
    </row>
    <row r="409" spans="1:73" x14ac:dyDescent="0.4">
      <c r="A409" s="16" t="s">
        <v>595</v>
      </c>
      <c r="B409" s="16">
        <f t="shared" si="6"/>
        <v>1993</v>
      </c>
      <c r="C409" s="17">
        <v>16.316666666669999</v>
      </c>
      <c r="D409" s="17">
        <v>16.8</v>
      </c>
      <c r="E409" s="17">
        <v>14.25</v>
      </c>
      <c r="F409" s="17">
        <v>17.899999999999999</v>
      </c>
      <c r="G409" s="17">
        <v>31</v>
      </c>
      <c r="H409" s="17">
        <v>27</v>
      </c>
      <c r="I409" s="17">
        <v>2.06</v>
      </c>
      <c r="J409" s="17">
        <v>2.66</v>
      </c>
      <c r="K409" s="17">
        <v>3.539228</v>
      </c>
      <c r="L409" s="17">
        <v>40.058720932040004</v>
      </c>
      <c r="M409" s="17">
        <v>1.0604</v>
      </c>
      <c r="N409" s="17">
        <v>1.5831</v>
      </c>
      <c r="O409" s="17">
        <v>1.0891</v>
      </c>
      <c r="P409" s="17">
        <v>1.6238999999999999</v>
      </c>
      <c r="Q409" s="17">
        <v>1.3278589999999999</v>
      </c>
      <c r="R409" s="17">
        <v>1.9537770000000001</v>
      </c>
      <c r="S409" s="17">
        <v>1.59</v>
      </c>
      <c r="T409" s="17">
        <v>460</v>
      </c>
      <c r="U409" s="17">
        <v>1000</v>
      </c>
      <c r="V409" s="17">
        <v>356</v>
      </c>
      <c r="W409" s="17">
        <v>773</v>
      </c>
      <c r="X409" s="17">
        <v>362</v>
      </c>
      <c r="Y409" s="17" t="s">
        <v>192</v>
      </c>
      <c r="Z409" s="17">
        <v>287</v>
      </c>
      <c r="AA409" s="17">
        <v>505</v>
      </c>
      <c r="AB409" s="17">
        <v>227</v>
      </c>
      <c r="AC409" s="17" t="s">
        <v>192</v>
      </c>
      <c r="AD409" s="17" t="s">
        <v>192</v>
      </c>
      <c r="AE409" s="17">
        <v>74.03</v>
      </c>
      <c r="AF409" s="17">
        <v>101.25</v>
      </c>
      <c r="AG409" s="17">
        <v>96.17</v>
      </c>
      <c r="AH409" s="17">
        <v>200.75</v>
      </c>
      <c r="AI409" s="17">
        <v>177</v>
      </c>
      <c r="AJ409" s="17">
        <v>149</v>
      </c>
      <c r="AK409" s="17" t="s">
        <v>192</v>
      </c>
      <c r="AL409" s="17">
        <v>116.77</v>
      </c>
      <c r="AM409" s="17">
        <v>127.5</v>
      </c>
      <c r="AN409" s="17" t="s">
        <v>192</v>
      </c>
      <c r="AO409" s="17">
        <v>0.35072999999999999</v>
      </c>
      <c r="AP409" s="17">
        <v>0.40436</v>
      </c>
      <c r="AQ409" s="17">
        <v>2.8197000000000001</v>
      </c>
      <c r="AR409" s="17">
        <v>1.25001954</v>
      </c>
      <c r="AS409" s="17">
        <v>3.0259999999999998</v>
      </c>
      <c r="AT409" s="17">
        <v>10.957000000000001</v>
      </c>
      <c r="AU409" s="17">
        <v>0.6129</v>
      </c>
      <c r="AV409" s="17">
        <v>0.48249999999999998</v>
      </c>
      <c r="AW409" s="17">
        <v>0.21340000000000001</v>
      </c>
      <c r="AX409" s="17">
        <v>2648.22</v>
      </c>
      <c r="AY409" s="17">
        <v>299.97000000000003</v>
      </c>
      <c r="AZ409" s="17">
        <v>467.02</v>
      </c>
      <c r="BA409" s="17" t="s">
        <v>192</v>
      </c>
      <c r="BB409" s="17">
        <v>829.75535445005005</v>
      </c>
      <c r="BC409" s="17">
        <v>696.18</v>
      </c>
      <c r="BD409" s="17">
        <v>1.2748999999999999</v>
      </c>
      <c r="BE409" s="17" t="s">
        <v>192</v>
      </c>
      <c r="BF409" s="17">
        <v>0.80869999999999997</v>
      </c>
      <c r="BG409" s="17">
        <v>31.5</v>
      </c>
      <c r="BH409" s="17">
        <v>112.875</v>
      </c>
      <c r="BI409" s="17">
        <v>105.1</v>
      </c>
      <c r="BJ409" s="17">
        <v>81</v>
      </c>
      <c r="BK409" s="17">
        <v>112.5</v>
      </c>
      <c r="BL409" s="17">
        <v>1202.1300000000001</v>
      </c>
      <c r="BM409" s="17">
        <v>29.09</v>
      </c>
      <c r="BN409" s="17">
        <v>1927.16</v>
      </c>
      <c r="BO409" s="17">
        <v>388.2</v>
      </c>
      <c r="BP409" s="17">
        <v>4972.6000000000004</v>
      </c>
      <c r="BQ409" s="17">
        <v>5036.2</v>
      </c>
      <c r="BR409" s="17">
        <v>927.6</v>
      </c>
      <c r="BS409" s="17">
        <v>392.19</v>
      </c>
      <c r="BT409" s="17">
        <v>403.65</v>
      </c>
      <c r="BU409" s="17">
        <v>5.0194000000000001</v>
      </c>
    </row>
    <row r="410" spans="1:73" x14ac:dyDescent="0.4">
      <c r="A410" s="18" t="s">
        <v>596</v>
      </c>
      <c r="B410" s="16">
        <f t="shared" si="6"/>
        <v>1993</v>
      </c>
      <c r="C410" s="20">
        <v>16.483333333329998</v>
      </c>
      <c r="D410" s="20">
        <v>16.7</v>
      </c>
      <c r="E410" s="20">
        <v>14.75</v>
      </c>
      <c r="F410" s="20">
        <v>18</v>
      </c>
      <c r="G410" s="20">
        <v>31</v>
      </c>
      <c r="H410" s="20">
        <v>27</v>
      </c>
      <c r="I410" s="20">
        <v>2.2599999999999998</v>
      </c>
      <c r="J410" s="20">
        <v>2.65</v>
      </c>
      <c r="K410" s="20">
        <v>3.4930219999999998</v>
      </c>
      <c r="L410" s="20">
        <v>42.408551510999999</v>
      </c>
      <c r="M410" s="20">
        <v>1.0966</v>
      </c>
      <c r="N410" s="20">
        <v>1.6958</v>
      </c>
      <c r="O410" s="20">
        <v>1.2887999999999999</v>
      </c>
      <c r="P410" s="20">
        <v>1.5792999999999999</v>
      </c>
      <c r="Q410" s="20">
        <v>1.386884</v>
      </c>
      <c r="R410" s="20">
        <v>1.8410740000000001</v>
      </c>
      <c r="S410" s="20">
        <v>1.51</v>
      </c>
      <c r="T410" s="20">
        <v>455</v>
      </c>
      <c r="U410" s="20">
        <v>1061</v>
      </c>
      <c r="V410" s="20">
        <v>361</v>
      </c>
      <c r="W410" s="20">
        <v>858</v>
      </c>
      <c r="X410" s="20">
        <v>356</v>
      </c>
      <c r="Y410" s="20" t="s">
        <v>192</v>
      </c>
      <c r="Z410" s="20">
        <v>274</v>
      </c>
      <c r="AA410" s="20">
        <v>483</v>
      </c>
      <c r="AB410" s="20">
        <v>223</v>
      </c>
      <c r="AC410" s="20" t="s">
        <v>192</v>
      </c>
      <c r="AD410" s="20" t="s">
        <v>192</v>
      </c>
      <c r="AE410" s="20">
        <v>69.69</v>
      </c>
      <c r="AF410" s="20">
        <v>100.31</v>
      </c>
      <c r="AG410" s="20">
        <v>98.49</v>
      </c>
      <c r="AH410" s="20">
        <v>209</v>
      </c>
      <c r="AI410" s="20">
        <v>187</v>
      </c>
      <c r="AJ410" s="20">
        <v>156</v>
      </c>
      <c r="AK410" s="20" t="s">
        <v>192</v>
      </c>
      <c r="AL410" s="20">
        <v>119.55</v>
      </c>
      <c r="AM410" s="20">
        <v>129.71</v>
      </c>
      <c r="AN410" s="20" t="s">
        <v>192</v>
      </c>
      <c r="AO410" s="20">
        <v>0.31691000000000003</v>
      </c>
      <c r="AP410" s="20">
        <v>0.44342999999999999</v>
      </c>
      <c r="AQ410" s="20">
        <v>2.8043</v>
      </c>
      <c r="AR410" s="20">
        <v>1.2771363659999999</v>
      </c>
      <c r="AS410" s="20">
        <v>2.8797999999999999</v>
      </c>
      <c r="AT410" s="20">
        <v>10.8026</v>
      </c>
      <c r="AU410" s="20">
        <v>0.59570000000000001</v>
      </c>
      <c r="AV410" s="20">
        <v>0.48380000000000001</v>
      </c>
      <c r="AW410" s="20">
        <v>0.2059</v>
      </c>
      <c r="AX410" s="20">
        <v>2625.52</v>
      </c>
      <c r="AY410" s="20">
        <v>295.23</v>
      </c>
      <c r="AZ410" s="20">
        <v>450.47</v>
      </c>
      <c r="BA410" s="20" t="s">
        <v>192</v>
      </c>
      <c r="BB410" s="20">
        <v>835.60671444226</v>
      </c>
      <c r="BC410" s="20">
        <v>703.88</v>
      </c>
      <c r="BD410" s="20">
        <v>1.2236</v>
      </c>
      <c r="BE410" s="20" t="s">
        <v>192</v>
      </c>
      <c r="BF410" s="20">
        <v>0.82320000000000004</v>
      </c>
      <c r="BG410" s="20">
        <v>31.5</v>
      </c>
      <c r="BH410" s="20">
        <v>113.1</v>
      </c>
      <c r="BI410" s="20">
        <v>107.5</v>
      </c>
      <c r="BJ410" s="20">
        <v>81</v>
      </c>
      <c r="BK410" s="20">
        <v>112.5</v>
      </c>
      <c r="BL410" s="20">
        <v>1172.1400000000001</v>
      </c>
      <c r="BM410" s="20">
        <v>29.09</v>
      </c>
      <c r="BN410" s="20">
        <v>1947.45</v>
      </c>
      <c r="BO410" s="20">
        <v>388.4</v>
      </c>
      <c r="BP410" s="20">
        <v>4809.3</v>
      </c>
      <c r="BQ410" s="20">
        <v>4721.8100000000004</v>
      </c>
      <c r="BR410" s="20">
        <v>884</v>
      </c>
      <c r="BS410" s="20">
        <v>378.84</v>
      </c>
      <c r="BT410" s="20">
        <v>391.9</v>
      </c>
      <c r="BU410" s="20">
        <v>4.8376999999999999</v>
      </c>
    </row>
    <row r="411" spans="1:73" x14ac:dyDescent="0.4">
      <c r="A411" s="16" t="s">
        <v>597</v>
      </c>
      <c r="B411" s="16">
        <f t="shared" si="6"/>
        <v>1993</v>
      </c>
      <c r="C411" s="17">
        <v>15.9</v>
      </c>
      <c r="D411" s="17">
        <v>16</v>
      </c>
      <c r="E411" s="17">
        <v>14.2</v>
      </c>
      <c r="F411" s="17">
        <v>17.5</v>
      </c>
      <c r="G411" s="17">
        <v>31</v>
      </c>
      <c r="H411" s="17">
        <v>27</v>
      </c>
      <c r="I411" s="17">
        <v>2.27</v>
      </c>
      <c r="J411" s="17">
        <v>2.62</v>
      </c>
      <c r="K411" s="17">
        <v>3.4808539999999999</v>
      </c>
      <c r="L411" s="17">
        <v>42.379122320969998</v>
      </c>
      <c r="M411" s="17">
        <v>1.2677</v>
      </c>
      <c r="N411" s="17">
        <v>1.7806999999999999</v>
      </c>
      <c r="O411" s="17">
        <v>1.3778999999999999</v>
      </c>
      <c r="P411" s="17">
        <v>1.5643</v>
      </c>
      <c r="Q411" s="17">
        <v>1.5241640000000001</v>
      </c>
      <c r="R411" s="17">
        <v>1.718812</v>
      </c>
      <c r="S411" s="17">
        <v>1.45</v>
      </c>
      <c r="T411" s="17">
        <v>424</v>
      </c>
      <c r="U411" s="17">
        <v>1501</v>
      </c>
      <c r="V411" s="17">
        <v>353</v>
      </c>
      <c r="W411" s="17">
        <v>845</v>
      </c>
      <c r="X411" s="17">
        <v>352</v>
      </c>
      <c r="Y411" s="17" t="s">
        <v>192</v>
      </c>
      <c r="Z411" s="17">
        <v>260</v>
      </c>
      <c r="AA411" s="17">
        <v>489</v>
      </c>
      <c r="AB411" s="17">
        <v>214</v>
      </c>
      <c r="AC411" s="17" t="s">
        <v>192</v>
      </c>
      <c r="AD411" s="17" t="s">
        <v>192</v>
      </c>
      <c r="AE411" s="17">
        <v>64.41</v>
      </c>
      <c r="AF411" s="17">
        <v>100.9</v>
      </c>
      <c r="AG411" s="17">
        <v>97.22</v>
      </c>
      <c r="AH411" s="17">
        <v>206</v>
      </c>
      <c r="AI411" s="17">
        <v>185</v>
      </c>
      <c r="AJ411" s="17">
        <v>158</v>
      </c>
      <c r="AK411" s="17" t="s">
        <v>192</v>
      </c>
      <c r="AL411" s="17">
        <v>115.71</v>
      </c>
      <c r="AM411" s="17">
        <v>131.16999999999999</v>
      </c>
      <c r="AN411" s="17" t="s">
        <v>192</v>
      </c>
      <c r="AO411" s="17">
        <v>0.35076000000000002</v>
      </c>
      <c r="AP411" s="17">
        <v>0.60489000000000004</v>
      </c>
      <c r="AQ411" s="17">
        <v>2.7336999999999998</v>
      </c>
      <c r="AR411" s="17">
        <v>1.269420196</v>
      </c>
      <c r="AS411" s="17">
        <v>3.1061999999999999</v>
      </c>
      <c r="AT411" s="17">
        <v>11.1884</v>
      </c>
      <c r="AU411" s="17">
        <v>0.60860000000000003</v>
      </c>
      <c r="AV411" s="17">
        <v>0.48409999999999997</v>
      </c>
      <c r="AW411" s="17">
        <v>0.21029999999999999</v>
      </c>
      <c r="AX411" s="17">
        <v>2605.88</v>
      </c>
      <c r="AY411" s="17">
        <v>308.36</v>
      </c>
      <c r="AZ411" s="17">
        <v>384</v>
      </c>
      <c r="BA411" s="17" t="s">
        <v>192</v>
      </c>
      <c r="BB411" s="17">
        <v>851.10576151250996</v>
      </c>
      <c r="BC411" s="17">
        <v>664.86</v>
      </c>
      <c r="BD411" s="17">
        <v>1.2166999999999999</v>
      </c>
      <c r="BE411" s="17" t="s">
        <v>192</v>
      </c>
      <c r="BF411" s="17">
        <v>0.82299999999999995</v>
      </c>
      <c r="BG411" s="17">
        <v>31.5</v>
      </c>
      <c r="BH411" s="17">
        <v>116.875</v>
      </c>
      <c r="BI411" s="17">
        <v>107.5</v>
      </c>
      <c r="BJ411" s="17">
        <v>81</v>
      </c>
      <c r="BK411" s="17">
        <v>112.5</v>
      </c>
      <c r="BL411" s="17">
        <v>1115.3800000000001</v>
      </c>
      <c r="BM411" s="17">
        <v>29.09</v>
      </c>
      <c r="BN411" s="17">
        <v>1861.86</v>
      </c>
      <c r="BO411" s="17">
        <v>375.7</v>
      </c>
      <c r="BP411" s="17">
        <v>4493.6000000000004</v>
      </c>
      <c r="BQ411" s="17">
        <v>4352.8900000000003</v>
      </c>
      <c r="BR411" s="17">
        <v>874.2</v>
      </c>
      <c r="BS411" s="17">
        <v>355.28</v>
      </c>
      <c r="BT411" s="17">
        <v>362.46</v>
      </c>
      <c r="BU411" s="17">
        <v>4.2184999999999997</v>
      </c>
    </row>
    <row r="412" spans="1:73" x14ac:dyDescent="0.4">
      <c r="A412" s="18" t="s">
        <v>598</v>
      </c>
      <c r="B412" s="16">
        <f t="shared" si="6"/>
        <v>1993</v>
      </c>
      <c r="C412" s="20">
        <v>16.516666666670002</v>
      </c>
      <c r="D412" s="20">
        <v>16.600000000000001</v>
      </c>
      <c r="E412" s="20">
        <v>14.8</v>
      </c>
      <c r="F412" s="20">
        <v>18.149999999999999</v>
      </c>
      <c r="G412" s="20">
        <v>31</v>
      </c>
      <c r="H412" s="20">
        <v>27</v>
      </c>
      <c r="I412" s="20">
        <v>2.02</v>
      </c>
      <c r="J412" s="20">
        <v>2.62</v>
      </c>
      <c r="K412" s="20">
        <v>3.3912589999999998</v>
      </c>
      <c r="L412" s="20">
        <v>39.282578994639998</v>
      </c>
      <c r="M412" s="20">
        <v>1.2923</v>
      </c>
      <c r="N412" s="20">
        <v>1.6896</v>
      </c>
      <c r="O412" s="20">
        <v>1.2989999999999999</v>
      </c>
      <c r="P412" s="20">
        <v>1.5717000000000001</v>
      </c>
      <c r="Q412" s="20">
        <v>1.4865619999999999</v>
      </c>
      <c r="R412" s="20">
        <v>1.6885559999999999</v>
      </c>
      <c r="S412" s="20">
        <v>1.54</v>
      </c>
      <c r="T412" s="20">
        <v>419</v>
      </c>
      <c r="U412" s="20">
        <v>1423.75</v>
      </c>
      <c r="V412" s="20">
        <v>339</v>
      </c>
      <c r="W412" s="20">
        <v>807</v>
      </c>
      <c r="X412" s="20">
        <v>333</v>
      </c>
      <c r="Y412" s="20" t="s">
        <v>192</v>
      </c>
      <c r="Z412" s="20">
        <v>249</v>
      </c>
      <c r="AA412" s="20">
        <v>491</v>
      </c>
      <c r="AB412" s="20">
        <v>207</v>
      </c>
      <c r="AC412" s="20" t="s">
        <v>192</v>
      </c>
      <c r="AD412" s="20" t="s">
        <v>192</v>
      </c>
      <c r="AE412" s="20">
        <v>60.95</v>
      </c>
      <c r="AF412" s="20">
        <v>106.53</v>
      </c>
      <c r="AG412" s="20">
        <v>100.92</v>
      </c>
      <c r="AH412" s="20">
        <v>256.75</v>
      </c>
      <c r="AI412" s="20">
        <v>217</v>
      </c>
      <c r="AJ412" s="20">
        <v>162</v>
      </c>
      <c r="AK412" s="20" t="s">
        <v>192</v>
      </c>
      <c r="AL412" s="20">
        <v>127.87</v>
      </c>
      <c r="AM412" s="20">
        <v>135.94999999999999</v>
      </c>
      <c r="AN412" s="20" t="s">
        <v>192</v>
      </c>
      <c r="AO412" s="20">
        <v>0.33068999999999998</v>
      </c>
      <c r="AP412" s="20">
        <v>0.62141999999999997</v>
      </c>
      <c r="AQ412" s="20">
        <v>2.6698</v>
      </c>
      <c r="AR412" s="20">
        <v>1.2273119539999999</v>
      </c>
      <c r="AS412" s="20">
        <v>2.9826000000000001</v>
      </c>
      <c r="AT412" s="20">
        <v>11.6844</v>
      </c>
      <c r="AU412" s="20">
        <v>0.60040000000000004</v>
      </c>
      <c r="AV412" s="20">
        <v>0.48220000000000002</v>
      </c>
      <c r="AW412" s="20">
        <v>0.22689999999999999</v>
      </c>
      <c r="AX412" s="20">
        <v>2591.58</v>
      </c>
      <c r="AY412" s="20">
        <v>304.38</v>
      </c>
      <c r="AZ412" s="20">
        <v>378.13</v>
      </c>
      <c r="BA412" s="20" t="s">
        <v>192</v>
      </c>
      <c r="BB412" s="20">
        <v>851.33972869483</v>
      </c>
      <c r="BC412" s="20">
        <v>617.28</v>
      </c>
      <c r="BD412" s="20">
        <v>1.2081</v>
      </c>
      <c r="BE412" s="20" t="s">
        <v>192</v>
      </c>
      <c r="BF412" s="20">
        <v>0.79810000000000003</v>
      </c>
      <c r="BG412" s="20">
        <v>31.5</v>
      </c>
      <c r="BH412" s="20">
        <v>129.5</v>
      </c>
      <c r="BI412" s="20">
        <v>111.25</v>
      </c>
      <c r="BJ412" s="20">
        <v>81</v>
      </c>
      <c r="BK412" s="20">
        <v>112.5</v>
      </c>
      <c r="BL412" s="20">
        <v>1087.0999999999999</v>
      </c>
      <c r="BM412" s="20">
        <v>29.09</v>
      </c>
      <c r="BN412" s="20">
        <v>1646.4</v>
      </c>
      <c r="BO412" s="20">
        <v>384.3</v>
      </c>
      <c r="BP412" s="20">
        <v>4681.1000000000004</v>
      </c>
      <c r="BQ412" s="20">
        <v>4448.8999999999996</v>
      </c>
      <c r="BR412" s="20">
        <v>914.9</v>
      </c>
      <c r="BS412" s="20">
        <v>364.18</v>
      </c>
      <c r="BT412" s="20">
        <v>367.91</v>
      </c>
      <c r="BU412" s="20">
        <v>4.343</v>
      </c>
    </row>
    <row r="413" spans="1:73" x14ac:dyDescent="0.4">
      <c r="A413" s="16" t="s">
        <v>599</v>
      </c>
      <c r="B413" s="16">
        <f t="shared" si="6"/>
        <v>1993</v>
      </c>
      <c r="C413" s="17">
        <v>15.2</v>
      </c>
      <c r="D413" s="17">
        <v>15.15</v>
      </c>
      <c r="E413" s="17">
        <v>13.7</v>
      </c>
      <c r="F413" s="17">
        <v>16.75</v>
      </c>
      <c r="G413" s="17">
        <v>31</v>
      </c>
      <c r="H413" s="17">
        <v>27</v>
      </c>
      <c r="I413" s="17">
        <v>2.2599999999999998</v>
      </c>
      <c r="J413" s="17">
        <v>2.62</v>
      </c>
      <c r="K413" s="17">
        <v>3.3554949999999999</v>
      </c>
      <c r="L413" s="17">
        <v>42.172758609719999</v>
      </c>
      <c r="M413" s="17">
        <v>1.321</v>
      </c>
      <c r="N413" s="17">
        <v>1.7327999999999999</v>
      </c>
      <c r="O413" s="17">
        <v>1.355</v>
      </c>
      <c r="P413" s="17">
        <v>1.5436000000000001</v>
      </c>
      <c r="Q413" s="17">
        <v>1.40598</v>
      </c>
      <c r="R413" s="17">
        <v>1.764743</v>
      </c>
      <c r="S413" s="17">
        <v>1.46</v>
      </c>
      <c r="T413" s="17">
        <v>464</v>
      </c>
      <c r="U413" s="17">
        <v>1303.75</v>
      </c>
      <c r="V413" s="17">
        <v>358</v>
      </c>
      <c r="W413" s="17">
        <v>808</v>
      </c>
      <c r="X413" s="17">
        <v>357</v>
      </c>
      <c r="Y413" s="17" t="s">
        <v>192</v>
      </c>
      <c r="Z413" s="17">
        <v>267</v>
      </c>
      <c r="AA413" s="17">
        <v>536</v>
      </c>
      <c r="AB413" s="17">
        <v>216</v>
      </c>
      <c r="AC413" s="17" t="s">
        <v>192</v>
      </c>
      <c r="AD413" s="17" t="s">
        <v>192</v>
      </c>
      <c r="AE413" s="17">
        <v>63.85</v>
      </c>
      <c r="AF413" s="17">
        <v>116.67</v>
      </c>
      <c r="AG413" s="17">
        <v>113.81</v>
      </c>
      <c r="AH413" s="17">
        <v>307.75</v>
      </c>
      <c r="AI413" s="17">
        <v>263</v>
      </c>
      <c r="AJ413" s="17">
        <v>167</v>
      </c>
      <c r="AK413" s="17" t="s">
        <v>192</v>
      </c>
      <c r="AL413" s="17">
        <v>136.41</v>
      </c>
      <c r="AM413" s="17">
        <v>146.61000000000001</v>
      </c>
      <c r="AN413" s="17" t="s">
        <v>192</v>
      </c>
      <c r="AO413" s="17">
        <v>0.36826999999999999</v>
      </c>
      <c r="AP413" s="17">
        <v>0.44079000000000002</v>
      </c>
      <c r="AQ413" s="17">
        <v>2.6410999999999998</v>
      </c>
      <c r="AR413" s="17">
        <v>1.2143046959999999</v>
      </c>
      <c r="AS413" s="17">
        <v>2.9706000000000001</v>
      </c>
      <c r="AT413" s="17">
        <v>11.5191</v>
      </c>
      <c r="AU413" s="17">
        <v>0.59119999999999995</v>
      </c>
      <c r="AV413" s="17">
        <v>0.48209999999999997</v>
      </c>
      <c r="AW413" s="17">
        <v>0.22309999999999999</v>
      </c>
      <c r="AX413" s="17">
        <v>2629.38</v>
      </c>
      <c r="AY413" s="17">
        <v>299.54000000000002</v>
      </c>
      <c r="AZ413" s="17">
        <v>333.36</v>
      </c>
      <c r="BA413" s="17" t="s">
        <v>192</v>
      </c>
      <c r="BB413" s="17">
        <v>835.18135273468999</v>
      </c>
      <c r="BC413" s="17">
        <v>602.97</v>
      </c>
      <c r="BD413" s="17">
        <v>1.2105999999999999</v>
      </c>
      <c r="BE413" s="17" t="s">
        <v>192</v>
      </c>
      <c r="BF413" s="17">
        <v>0.80910000000000004</v>
      </c>
      <c r="BG413" s="17">
        <v>31.5</v>
      </c>
      <c r="BH413" s="17">
        <v>140.4</v>
      </c>
      <c r="BI413" s="17">
        <v>112.5</v>
      </c>
      <c r="BJ413" s="17">
        <v>82.8</v>
      </c>
      <c r="BK413" s="17">
        <v>112.5</v>
      </c>
      <c r="BL413" s="17">
        <v>1039.81</v>
      </c>
      <c r="BM413" s="17">
        <v>29.09</v>
      </c>
      <c r="BN413" s="17">
        <v>1630.02</v>
      </c>
      <c r="BO413" s="17">
        <v>400.3</v>
      </c>
      <c r="BP413" s="17">
        <v>4640.8999999999996</v>
      </c>
      <c r="BQ413" s="17">
        <v>4633.8900000000003</v>
      </c>
      <c r="BR413" s="17">
        <v>928.4</v>
      </c>
      <c r="BS413" s="17">
        <v>373.83</v>
      </c>
      <c r="BT413" s="17">
        <v>374.41</v>
      </c>
      <c r="BU413" s="17">
        <v>4.5331999999999999</v>
      </c>
    </row>
    <row r="414" spans="1:73" x14ac:dyDescent="0.4">
      <c r="A414" s="18" t="s">
        <v>600</v>
      </c>
      <c r="B414" s="16">
        <f t="shared" si="6"/>
        <v>1993</v>
      </c>
      <c r="C414" s="20">
        <v>13.76666666667</v>
      </c>
      <c r="D414" s="20">
        <v>13.6</v>
      </c>
      <c r="E414" s="20">
        <v>12.15</v>
      </c>
      <c r="F414" s="20">
        <v>15.55</v>
      </c>
      <c r="G414" s="20">
        <v>31</v>
      </c>
      <c r="H414" s="20">
        <v>26.5</v>
      </c>
      <c r="I414" s="20">
        <v>2.34</v>
      </c>
      <c r="J414" s="20">
        <v>2.6</v>
      </c>
      <c r="K414" s="20">
        <v>3.25</v>
      </c>
      <c r="L414" s="20">
        <v>42.977676760900003</v>
      </c>
      <c r="M414" s="20">
        <v>1.3622000000000001</v>
      </c>
      <c r="N414" s="20">
        <v>1.7921</v>
      </c>
      <c r="O414" s="20">
        <v>1.3627</v>
      </c>
      <c r="P414" s="20">
        <v>1.5722</v>
      </c>
      <c r="Q414" s="20">
        <v>1.376271</v>
      </c>
      <c r="R414" s="20">
        <v>1.8303879999999999</v>
      </c>
      <c r="S414" s="20">
        <v>1.51</v>
      </c>
      <c r="T414" s="20">
        <v>615</v>
      </c>
      <c r="U414" s="20">
        <v>1310</v>
      </c>
      <c r="V414" s="20">
        <v>367</v>
      </c>
      <c r="W414" s="20">
        <v>924</v>
      </c>
      <c r="X414" s="20">
        <v>411</v>
      </c>
      <c r="Y414" s="20" t="s">
        <v>192</v>
      </c>
      <c r="Z414" s="20">
        <v>276</v>
      </c>
      <c r="AA414" s="20">
        <v>589</v>
      </c>
      <c r="AB414" s="20">
        <v>215</v>
      </c>
      <c r="AC414" s="20" t="s">
        <v>192</v>
      </c>
      <c r="AD414" s="20" t="s">
        <v>192</v>
      </c>
      <c r="AE414" s="20">
        <v>68.31</v>
      </c>
      <c r="AF414" s="20">
        <v>121.79</v>
      </c>
      <c r="AG414" s="20">
        <v>119.93</v>
      </c>
      <c r="AH414" s="20">
        <v>320.5</v>
      </c>
      <c r="AI414" s="20">
        <v>252</v>
      </c>
      <c r="AJ414" s="20">
        <v>155</v>
      </c>
      <c r="AK414" s="20" t="s">
        <v>192</v>
      </c>
      <c r="AL414" s="20">
        <v>140.49</v>
      </c>
      <c r="AM414" s="20">
        <v>158.72999999999999</v>
      </c>
      <c r="AN414" s="20" t="s">
        <v>192</v>
      </c>
      <c r="AO414" s="20">
        <v>0.41455999999999998</v>
      </c>
      <c r="AP414" s="20">
        <v>0.32116</v>
      </c>
      <c r="AQ414" s="20">
        <v>2.4626000000000001</v>
      </c>
      <c r="AR414" s="20">
        <v>1.1832195539999999</v>
      </c>
      <c r="AS414" s="20">
        <v>2.9807000000000001</v>
      </c>
      <c r="AT414" s="20">
        <v>11.596299999999999</v>
      </c>
      <c r="AU414" s="20">
        <v>0.59489999999999998</v>
      </c>
      <c r="AV414" s="20">
        <v>0.4849</v>
      </c>
      <c r="AW414" s="20">
        <v>0.2319</v>
      </c>
      <c r="AX414" s="20">
        <v>2594.7399999999998</v>
      </c>
      <c r="AY414" s="20">
        <v>307.76</v>
      </c>
      <c r="AZ414" s="20">
        <v>304.66000000000003</v>
      </c>
      <c r="BA414" s="20" t="s">
        <v>192</v>
      </c>
      <c r="BB414" s="20">
        <v>830.07827928152005</v>
      </c>
      <c r="BC414" s="20">
        <v>592.53</v>
      </c>
      <c r="BD414" s="20">
        <v>1.306</v>
      </c>
      <c r="BE414" s="20" t="s">
        <v>192</v>
      </c>
      <c r="BF414" s="20">
        <v>0.81530000000000002</v>
      </c>
      <c r="BG414" s="20">
        <v>31.5</v>
      </c>
      <c r="BH414" s="20">
        <v>150.375</v>
      </c>
      <c r="BI414" s="20">
        <v>122.5</v>
      </c>
      <c r="BJ414" s="20">
        <v>85.5</v>
      </c>
      <c r="BK414" s="20">
        <v>112.5</v>
      </c>
      <c r="BL414" s="20">
        <v>1094.3</v>
      </c>
      <c r="BM414" s="20">
        <v>29.09</v>
      </c>
      <c r="BN414" s="20">
        <v>1724.19</v>
      </c>
      <c r="BO414" s="20">
        <v>461.2</v>
      </c>
      <c r="BP414" s="20">
        <v>4777.8999999999996</v>
      </c>
      <c r="BQ414" s="20">
        <v>5119.12</v>
      </c>
      <c r="BR414" s="20">
        <v>974.4</v>
      </c>
      <c r="BS414" s="20">
        <v>383.3</v>
      </c>
      <c r="BT414" s="20">
        <v>383.17</v>
      </c>
      <c r="BU414" s="20">
        <v>4.9717000000000002</v>
      </c>
    </row>
    <row r="415" spans="1:73" x14ac:dyDescent="0.4">
      <c r="A415" s="16" t="s">
        <v>601</v>
      </c>
      <c r="B415" s="16">
        <f t="shared" si="6"/>
        <v>1994</v>
      </c>
      <c r="C415" s="17">
        <v>14.13333333333</v>
      </c>
      <c r="D415" s="17">
        <v>14.25</v>
      </c>
      <c r="E415" s="17">
        <v>13.15</v>
      </c>
      <c r="F415" s="17">
        <v>15</v>
      </c>
      <c r="G415" s="17">
        <v>31</v>
      </c>
      <c r="H415" s="17">
        <v>27</v>
      </c>
      <c r="I415" s="17">
        <v>2.34</v>
      </c>
      <c r="J415" s="17">
        <v>2.4700000000000002</v>
      </c>
      <c r="K415" s="17">
        <v>3.12</v>
      </c>
      <c r="L415" s="17">
        <v>42.271586118670001</v>
      </c>
      <c r="M415" s="17">
        <v>1.2641</v>
      </c>
      <c r="N415" s="17">
        <v>1.7404999999999999</v>
      </c>
      <c r="O415" s="17">
        <v>1.3092999999999999</v>
      </c>
      <c r="P415" s="17">
        <v>1.5414000000000001</v>
      </c>
      <c r="Q415" s="17">
        <v>1.3834759999999999</v>
      </c>
      <c r="R415" s="17">
        <v>1.7408349999999999</v>
      </c>
      <c r="S415" s="17">
        <v>1.5</v>
      </c>
      <c r="T415" s="17">
        <v>595</v>
      </c>
      <c r="U415" s="17">
        <v>1196.25</v>
      </c>
      <c r="V415" s="17">
        <v>366</v>
      </c>
      <c r="W415" s="17">
        <v>993</v>
      </c>
      <c r="X415" s="17">
        <v>404</v>
      </c>
      <c r="Y415" s="17" t="s">
        <v>192</v>
      </c>
      <c r="Z415" s="17">
        <v>282</v>
      </c>
      <c r="AA415" s="17">
        <v>602</v>
      </c>
      <c r="AB415" s="17">
        <v>215</v>
      </c>
      <c r="AC415" s="17" t="s">
        <v>192</v>
      </c>
      <c r="AD415" s="17" t="s">
        <v>192</v>
      </c>
      <c r="AE415" s="17">
        <v>74.62</v>
      </c>
      <c r="AF415" s="17">
        <v>127.23</v>
      </c>
      <c r="AG415" s="17">
        <v>121.92</v>
      </c>
      <c r="AH415" s="17">
        <v>356</v>
      </c>
      <c r="AI415" s="17">
        <v>263</v>
      </c>
      <c r="AJ415" s="17">
        <v>151</v>
      </c>
      <c r="AK415" s="17" t="s">
        <v>192</v>
      </c>
      <c r="AL415" s="17">
        <v>152.71</v>
      </c>
      <c r="AM415" s="17">
        <v>153.22</v>
      </c>
      <c r="AN415" s="17" t="s">
        <v>192</v>
      </c>
      <c r="AO415" s="17">
        <v>0.53264</v>
      </c>
      <c r="AP415" s="17">
        <v>0.30401</v>
      </c>
      <c r="AQ415" s="17">
        <v>2.4216000000000002</v>
      </c>
      <c r="AR415" s="17">
        <v>1.1640393600000001</v>
      </c>
      <c r="AS415" s="17">
        <v>3.0234000000000001</v>
      </c>
      <c r="AT415" s="17">
        <v>11.712</v>
      </c>
      <c r="AU415" s="17">
        <v>0.59599999999999997</v>
      </c>
      <c r="AV415" s="17">
        <v>0.48509999999999998</v>
      </c>
      <c r="AW415" s="17">
        <v>0.2271</v>
      </c>
      <c r="AX415" s="17">
        <v>2634.14</v>
      </c>
      <c r="AY415" s="17">
        <v>304.02999999999997</v>
      </c>
      <c r="AZ415" s="17">
        <v>294.83999999999997</v>
      </c>
      <c r="BA415" s="17" t="s">
        <v>192</v>
      </c>
      <c r="BB415" s="17">
        <v>773.48405120348002</v>
      </c>
      <c r="BC415" s="17">
        <v>564.97</v>
      </c>
      <c r="BD415" s="17">
        <v>1.5257000000000001</v>
      </c>
      <c r="BE415" s="17" t="s">
        <v>192</v>
      </c>
      <c r="BF415" s="17">
        <v>0.80910000000000004</v>
      </c>
      <c r="BG415" s="17">
        <v>31.5</v>
      </c>
      <c r="BH415" s="17">
        <v>150</v>
      </c>
      <c r="BI415" s="17">
        <v>125</v>
      </c>
      <c r="BJ415" s="17">
        <v>85.5</v>
      </c>
      <c r="BK415" s="17">
        <v>112.5</v>
      </c>
      <c r="BL415" s="17">
        <v>1174.5899999999999</v>
      </c>
      <c r="BM415" s="17">
        <v>26.47</v>
      </c>
      <c r="BN415" s="17">
        <v>1805.35</v>
      </c>
      <c r="BO415" s="17">
        <v>490.1</v>
      </c>
      <c r="BP415" s="17">
        <v>4942.8</v>
      </c>
      <c r="BQ415" s="17">
        <v>5577.95</v>
      </c>
      <c r="BR415" s="17">
        <v>996.7</v>
      </c>
      <c r="BS415" s="17">
        <v>386.88</v>
      </c>
      <c r="BT415" s="17">
        <v>387.8</v>
      </c>
      <c r="BU415" s="17">
        <v>5.1458000000000004</v>
      </c>
    </row>
    <row r="416" spans="1:73" x14ac:dyDescent="0.4">
      <c r="A416" s="18" t="s">
        <v>602</v>
      </c>
      <c r="B416" s="16">
        <f t="shared" si="6"/>
        <v>1994</v>
      </c>
      <c r="C416" s="20">
        <v>13.783333333330001</v>
      </c>
      <c r="D416" s="20">
        <v>13.8</v>
      </c>
      <c r="E416" s="20">
        <v>12.8</v>
      </c>
      <c r="F416" s="20">
        <v>14.75</v>
      </c>
      <c r="G416" s="20">
        <v>31</v>
      </c>
      <c r="H416" s="20">
        <v>27</v>
      </c>
      <c r="I416" s="20">
        <v>2.71</v>
      </c>
      <c r="J416" s="20">
        <v>2.36</v>
      </c>
      <c r="K416" s="20">
        <v>3.19</v>
      </c>
      <c r="L416" s="20">
        <v>46.289121742299997</v>
      </c>
      <c r="M416" s="20">
        <v>1.2289000000000001</v>
      </c>
      <c r="N416" s="20">
        <v>1.8503000000000001</v>
      </c>
      <c r="O416" s="20">
        <v>1.3404</v>
      </c>
      <c r="P416" s="20">
        <v>1.4830000000000001</v>
      </c>
      <c r="Q416" s="20">
        <v>1.4138999999999999</v>
      </c>
      <c r="R416" s="20">
        <v>1.4252469999999999</v>
      </c>
      <c r="S416" s="20">
        <v>1.61</v>
      </c>
      <c r="T416" s="20">
        <v>573</v>
      </c>
      <c r="U416" s="20">
        <v>1170</v>
      </c>
      <c r="V416" s="20">
        <v>364</v>
      </c>
      <c r="W416" s="20">
        <v>1011</v>
      </c>
      <c r="X416" s="20">
        <v>387</v>
      </c>
      <c r="Y416" s="20" t="s">
        <v>192</v>
      </c>
      <c r="Z416" s="20">
        <v>273</v>
      </c>
      <c r="AA416" s="20">
        <v>577</v>
      </c>
      <c r="AB416" s="20">
        <v>207</v>
      </c>
      <c r="AC416" s="20" t="s">
        <v>192</v>
      </c>
      <c r="AD416" s="20" t="s">
        <v>192</v>
      </c>
      <c r="AE416" s="20">
        <v>72.290000000000006</v>
      </c>
      <c r="AF416" s="20">
        <v>123.22</v>
      </c>
      <c r="AG416" s="20">
        <v>119.21</v>
      </c>
      <c r="AH416" s="20">
        <v>343.75</v>
      </c>
      <c r="AI416" s="20">
        <v>259</v>
      </c>
      <c r="AJ416" s="20">
        <v>155</v>
      </c>
      <c r="AK416" s="20" t="s">
        <v>192</v>
      </c>
      <c r="AL416" s="20">
        <v>144.19</v>
      </c>
      <c r="AM416" s="20">
        <v>146.97</v>
      </c>
      <c r="AN416" s="20" t="s">
        <v>192</v>
      </c>
      <c r="AO416" s="20">
        <v>0.66690000000000005</v>
      </c>
      <c r="AP416" s="20">
        <v>0.34010000000000001</v>
      </c>
      <c r="AQ416" s="20">
        <v>2.4935999999999998</v>
      </c>
      <c r="AR416" s="20">
        <v>1.182337706</v>
      </c>
      <c r="AS416" s="20">
        <v>2.9599000000000002</v>
      </c>
      <c r="AT416" s="20">
        <v>11.712</v>
      </c>
      <c r="AU416" s="20">
        <v>0.59040000000000004</v>
      </c>
      <c r="AV416" s="20">
        <v>0.48349999999999999</v>
      </c>
      <c r="AW416" s="20">
        <v>0.23849999999999999</v>
      </c>
      <c r="AX416" s="20">
        <v>2553.7199999999998</v>
      </c>
      <c r="AY416" s="20">
        <v>304.74</v>
      </c>
      <c r="AZ416" s="20">
        <v>303.35000000000002</v>
      </c>
      <c r="BA416" s="20" t="s">
        <v>192</v>
      </c>
      <c r="BB416" s="20">
        <v>758.98874573249998</v>
      </c>
      <c r="BC416" s="20">
        <v>600.26</v>
      </c>
      <c r="BD416" s="20">
        <v>1.7781</v>
      </c>
      <c r="BE416" s="20" t="s">
        <v>192</v>
      </c>
      <c r="BF416" s="20">
        <v>0.85360000000000003</v>
      </c>
      <c r="BG416" s="20">
        <v>31.5</v>
      </c>
      <c r="BH416" s="20">
        <v>151.75</v>
      </c>
      <c r="BI416" s="20">
        <v>125.63</v>
      </c>
      <c r="BJ416" s="20">
        <v>85.5</v>
      </c>
      <c r="BK416" s="20">
        <v>112.5</v>
      </c>
      <c r="BL416" s="20">
        <v>1269.93</v>
      </c>
      <c r="BM416" s="20">
        <v>26.47</v>
      </c>
      <c r="BN416" s="20">
        <v>1866.4</v>
      </c>
      <c r="BO416" s="20">
        <v>485.4</v>
      </c>
      <c r="BP416" s="20">
        <v>5443.4</v>
      </c>
      <c r="BQ416" s="20">
        <v>5824.95</v>
      </c>
      <c r="BR416" s="20">
        <v>968.9</v>
      </c>
      <c r="BS416" s="20">
        <v>381.91</v>
      </c>
      <c r="BT416" s="20">
        <v>394.02</v>
      </c>
      <c r="BU416" s="20">
        <v>5.2473000000000001</v>
      </c>
    </row>
    <row r="417" spans="1:73" x14ac:dyDescent="0.4">
      <c r="A417" s="16" t="s">
        <v>603</v>
      </c>
      <c r="B417" s="16">
        <f t="shared" si="6"/>
        <v>1994</v>
      </c>
      <c r="C417" s="17">
        <v>13.61666666667</v>
      </c>
      <c r="D417" s="17">
        <v>13.95</v>
      </c>
      <c r="E417" s="17">
        <v>12.25</v>
      </c>
      <c r="F417" s="17">
        <v>14.65</v>
      </c>
      <c r="G417" s="17">
        <v>29.5</v>
      </c>
      <c r="H417" s="17">
        <v>27</v>
      </c>
      <c r="I417" s="17">
        <v>2.21</v>
      </c>
      <c r="J417" s="17">
        <v>2.36</v>
      </c>
      <c r="K417" s="17">
        <v>3.15</v>
      </c>
      <c r="L417" s="17">
        <v>40.190335491900001</v>
      </c>
      <c r="M417" s="17">
        <v>1.3072999999999999</v>
      </c>
      <c r="N417" s="17">
        <v>1.9180999999999999</v>
      </c>
      <c r="O417" s="17">
        <v>1.4265000000000001</v>
      </c>
      <c r="P417" s="17">
        <v>1.474</v>
      </c>
      <c r="Q417" s="17">
        <v>1.3990830000000001</v>
      </c>
      <c r="R417" s="17">
        <v>1.362973</v>
      </c>
      <c r="S417" s="17">
        <v>1.66</v>
      </c>
      <c r="T417" s="17">
        <v>539</v>
      </c>
      <c r="U417" s="17">
        <v>1180</v>
      </c>
      <c r="V417" s="17">
        <v>352</v>
      </c>
      <c r="W417" s="17">
        <v>1013</v>
      </c>
      <c r="X417" s="17">
        <v>395</v>
      </c>
      <c r="Y417" s="17" t="s">
        <v>192</v>
      </c>
      <c r="Z417" s="17">
        <v>274</v>
      </c>
      <c r="AA417" s="17">
        <v>586</v>
      </c>
      <c r="AB417" s="17">
        <v>200</v>
      </c>
      <c r="AC417" s="17" t="s">
        <v>192</v>
      </c>
      <c r="AD417" s="17" t="s">
        <v>192</v>
      </c>
      <c r="AE417" s="17">
        <v>68.290000000000006</v>
      </c>
      <c r="AF417" s="17">
        <v>119.4</v>
      </c>
      <c r="AG417" s="17">
        <v>114.33</v>
      </c>
      <c r="AH417" s="17">
        <v>269.75</v>
      </c>
      <c r="AI417" s="17">
        <v>222</v>
      </c>
      <c r="AJ417" s="17">
        <v>155.25</v>
      </c>
      <c r="AK417" s="17" t="s">
        <v>192</v>
      </c>
      <c r="AL417" s="17">
        <v>133.49</v>
      </c>
      <c r="AM417" s="17">
        <v>141.1</v>
      </c>
      <c r="AN417" s="17" t="s">
        <v>192</v>
      </c>
      <c r="AO417" s="17">
        <v>0.50561999999999996</v>
      </c>
      <c r="AP417" s="17">
        <v>0.46444000000000002</v>
      </c>
      <c r="AQ417" s="17">
        <v>2.6903000000000001</v>
      </c>
      <c r="AR417" s="17">
        <v>1.2224617900000001</v>
      </c>
      <c r="AS417" s="17">
        <v>2.9580000000000002</v>
      </c>
      <c r="AT417" s="17">
        <v>12.291</v>
      </c>
      <c r="AU417" s="17">
        <v>0.59530000000000005</v>
      </c>
      <c r="AV417" s="17">
        <v>0.4839</v>
      </c>
      <c r="AW417" s="17">
        <v>0.2586</v>
      </c>
      <c r="AX417" s="17">
        <v>2595.42</v>
      </c>
      <c r="AY417" s="17">
        <v>311.57</v>
      </c>
      <c r="AZ417" s="17">
        <v>310.48</v>
      </c>
      <c r="BA417" s="17" t="s">
        <v>192</v>
      </c>
      <c r="BB417" s="17">
        <v>771.97556376185003</v>
      </c>
      <c r="BC417" s="17">
        <v>617.1</v>
      </c>
      <c r="BD417" s="17">
        <v>1.8039000000000001</v>
      </c>
      <c r="BE417" s="17" t="s">
        <v>192</v>
      </c>
      <c r="BF417" s="17">
        <v>0.91269999999999996</v>
      </c>
      <c r="BG417" s="17">
        <v>31.5</v>
      </c>
      <c r="BH417" s="17">
        <v>155.875</v>
      </c>
      <c r="BI417" s="17">
        <v>127.5</v>
      </c>
      <c r="BJ417" s="17">
        <v>98.625</v>
      </c>
      <c r="BK417" s="17">
        <v>112.5</v>
      </c>
      <c r="BL417" s="17">
        <v>1289.03</v>
      </c>
      <c r="BM417" s="17">
        <v>26.47</v>
      </c>
      <c r="BN417" s="17">
        <v>1914.87</v>
      </c>
      <c r="BO417" s="17">
        <v>451.5</v>
      </c>
      <c r="BP417" s="17">
        <v>5405.4</v>
      </c>
      <c r="BQ417" s="17">
        <v>5587.54</v>
      </c>
      <c r="BR417" s="17">
        <v>935.9</v>
      </c>
      <c r="BS417" s="17">
        <v>384.13</v>
      </c>
      <c r="BT417" s="17">
        <v>400.28</v>
      </c>
      <c r="BU417" s="17">
        <v>5.4349999999999996</v>
      </c>
    </row>
    <row r="418" spans="1:73" x14ac:dyDescent="0.4">
      <c r="A418" s="18" t="s">
        <v>604</v>
      </c>
      <c r="B418" s="16">
        <f t="shared" si="6"/>
        <v>1994</v>
      </c>
      <c r="C418" s="20">
        <v>15.08333333333</v>
      </c>
      <c r="D418" s="20">
        <v>15.15</v>
      </c>
      <c r="E418" s="20">
        <v>13.8</v>
      </c>
      <c r="F418" s="20">
        <v>16.3</v>
      </c>
      <c r="G418" s="20">
        <v>29.5</v>
      </c>
      <c r="H418" s="20">
        <v>27</v>
      </c>
      <c r="I418" s="20">
        <v>2.04</v>
      </c>
      <c r="J418" s="20">
        <v>2.36</v>
      </c>
      <c r="K418" s="20">
        <v>3.07</v>
      </c>
      <c r="L418" s="20">
        <v>38.071762559249997</v>
      </c>
      <c r="M418" s="20">
        <v>1.2436</v>
      </c>
      <c r="N418" s="20">
        <v>1.9966999999999999</v>
      </c>
      <c r="O418" s="20">
        <v>1.5832999999999999</v>
      </c>
      <c r="P418" s="20">
        <v>1.3454999999999999</v>
      </c>
      <c r="Q418" s="20">
        <v>1.27765</v>
      </c>
      <c r="R418" s="20">
        <v>1.178814</v>
      </c>
      <c r="S418" s="20">
        <v>1.58</v>
      </c>
      <c r="T418" s="20">
        <v>560</v>
      </c>
      <c r="U418" s="20">
        <v>988</v>
      </c>
      <c r="V418" s="20">
        <v>351</v>
      </c>
      <c r="W418" s="20">
        <v>1030</v>
      </c>
      <c r="X418" s="20">
        <v>434</v>
      </c>
      <c r="Y418" s="20" t="s">
        <v>192</v>
      </c>
      <c r="Z418" s="20">
        <v>261</v>
      </c>
      <c r="AA418" s="20">
        <v>584</v>
      </c>
      <c r="AB418" s="20">
        <v>193</v>
      </c>
      <c r="AC418" s="20" t="s">
        <v>192</v>
      </c>
      <c r="AD418" s="20" t="s">
        <v>192</v>
      </c>
      <c r="AE418" s="20">
        <v>66.89</v>
      </c>
      <c r="AF418" s="20">
        <v>113.23</v>
      </c>
      <c r="AG418" s="20">
        <v>107.75</v>
      </c>
      <c r="AH418" s="20">
        <v>269.25</v>
      </c>
      <c r="AI418" s="20">
        <v>221</v>
      </c>
      <c r="AJ418" s="20">
        <v>156.75</v>
      </c>
      <c r="AK418" s="20" t="s">
        <v>192</v>
      </c>
      <c r="AL418" s="20">
        <v>129.97999999999999</v>
      </c>
      <c r="AM418" s="20">
        <v>140.36000000000001</v>
      </c>
      <c r="AN418" s="20" t="s">
        <v>192</v>
      </c>
      <c r="AO418" s="20">
        <v>0.49603999999999998</v>
      </c>
      <c r="AP418" s="20">
        <v>0.35815000000000002</v>
      </c>
      <c r="AQ418" s="20">
        <v>2.6276999999999999</v>
      </c>
      <c r="AR418" s="20">
        <v>1.2345872</v>
      </c>
      <c r="AS418" s="20">
        <v>2.9344999999999999</v>
      </c>
      <c r="AT418" s="20">
        <v>12.731999999999999</v>
      </c>
      <c r="AU418" s="20">
        <v>0.59199999999999997</v>
      </c>
      <c r="AV418" s="20">
        <v>0.4859</v>
      </c>
      <c r="AW418" s="20">
        <v>0.2427</v>
      </c>
      <c r="AX418" s="20">
        <v>2651.55</v>
      </c>
      <c r="AY418" s="20">
        <v>309.58999999999997</v>
      </c>
      <c r="AZ418" s="20">
        <v>326.24</v>
      </c>
      <c r="BA418" s="20" t="s">
        <v>192</v>
      </c>
      <c r="BB418" s="20">
        <v>819.92735490329005</v>
      </c>
      <c r="BC418" s="20">
        <v>647.04999999999995</v>
      </c>
      <c r="BD418" s="20">
        <v>1.8507</v>
      </c>
      <c r="BE418" s="20" t="s">
        <v>192</v>
      </c>
      <c r="BF418" s="20">
        <v>0.9486</v>
      </c>
      <c r="BG418" s="20">
        <v>31.5</v>
      </c>
      <c r="BH418" s="20">
        <v>162.25</v>
      </c>
      <c r="BI418" s="20">
        <v>130</v>
      </c>
      <c r="BJ418" s="20">
        <v>103.5</v>
      </c>
      <c r="BK418" s="20">
        <v>112.5</v>
      </c>
      <c r="BL418" s="20">
        <v>1278.72</v>
      </c>
      <c r="BM418" s="20">
        <v>26.47</v>
      </c>
      <c r="BN418" s="20">
        <v>1881.82</v>
      </c>
      <c r="BO418" s="20">
        <v>439.9</v>
      </c>
      <c r="BP418" s="20">
        <v>5385.7</v>
      </c>
      <c r="BQ418" s="20">
        <v>5407.97</v>
      </c>
      <c r="BR418" s="20">
        <v>923.6</v>
      </c>
      <c r="BS418" s="20">
        <v>377.27</v>
      </c>
      <c r="BT418" s="20">
        <v>397.9</v>
      </c>
      <c r="BU418" s="20">
        <v>5.3520000000000003</v>
      </c>
    </row>
    <row r="419" spans="1:73" x14ac:dyDescent="0.4">
      <c r="A419" s="16" t="s">
        <v>605</v>
      </c>
      <c r="B419" s="16">
        <f t="shared" si="6"/>
        <v>1994</v>
      </c>
      <c r="C419" s="17">
        <v>16.283333333329999</v>
      </c>
      <c r="D419" s="17">
        <v>16.2</v>
      </c>
      <c r="E419" s="17">
        <v>14.8</v>
      </c>
      <c r="F419" s="17">
        <v>17.850000000000001</v>
      </c>
      <c r="G419" s="17">
        <v>31.4</v>
      </c>
      <c r="H419" s="17">
        <v>27</v>
      </c>
      <c r="I419" s="17">
        <v>1.92</v>
      </c>
      <c r="J419" s="17">
        <v>2.36</v>
      </c>
      <c r="K419" s="17">
        <v>3.06</v>
      </c>
      <c r="L419" s="17">
        <v>36.60778286152</v>
      </c>
      <c r="M419" s="17">
        <v>1.3788</v>
      </c>
      <c r="N419" s="17">
        <v>2.6869999999999998</v>
      </c>
      <c r="O419" s="17">
        <v>2.0933000000000002</v>
      </c>
      <c r="P419" s="17">
        <v>1.5230999999999999</v>
      </c>
      <c r="Q419" s="17">
        <v>1.178077</v>
      </c>
      <c r="R419" s="17">
        <v>1.851132</v>
      </c>
      <c r="S419" s="17">
        <v>1.54</v>
      </c>
      <c r="T419" s="17">
        <v>599</v>
      </c>
      <c r="U419" s="17">
        <v>908</v>
      </c>
      <c r="V419" s="17">
        <v>362</v>
      </c>
      <c r="W419" s="17">
        <v>1020</v>
      </c>
      <c r="X419" s="17">
        <v>488</v>
      </c>
      <c r="Y419" s="17" t="s">
        <v>192</v>
      </c>
      <c r="Z419" s="17">
        <v>256</v>
      </c>
      <c r="AA419" s="17">
        <v>594</v>
      </c>
      <c r="AB419" s="17">
        <v>196</v>
      </c>
      <c r="AC419" s="17" t="s">
        <v>192</v>
      </c>
      <c r="AD419" s="17" t="s">
        <v>192</v>
      </c>
      <c r="AE419" s="17">
        <v>68.55</v>
      </c>
      <c r="AF419" s="17">
        <v>109.59</v>
      </c>
      <c r="AG419" s="17">
        <v>106.21</v>
      </c>
      <c r="AH419" s="17">
        <v>233</v>
      </c>
      <c r="AI419" s="17">
        <v>201</v>
      </c>
      <c r="AJ419" s="17">
        <v>160.19999999999999</v>
      </c>
      <c r="AK419" s="17" t="s">
        <v>192</v>
      </c>
      <c r="AL419" s="17">
        <v>125.25</v>
      </c>
      <c r="AM419" s="17">
        <v>139.99</v>
      </c>
      <c r="AN419" s="17" t="s">
        <v>192</v>
      </c>
      <c r="AO419" s="17">
        <v>0.37576999999999999</v>
      </c>
      <c r="AP419" s="17">
        <v>0.41578999999999999</v>
      </c>
      <c r="AQ419" s="17">
        <v>2.3906999999999998</v>
      </c>
      <c r="AR419" s="17">
        <v>1.299403028</v>
      </c>
      <c r="AS419" s="17">
        <v>2.9788000000000001</v>
      </c>
      <c r="AT419" s="17">
        <v>12.787000000000001</v>
      </c>
      <c r="AU419" s="17">
        <v>0.60009999999999997</v>
      </c>
      <c r="AV419" s="17">
        <v>0.48899999999999999</v>
      </c>
      <c r="AW419" s="17">
        <v>0.25530000000000003</v>
      </c>
      <c r="AX419" s="17">
        <v>2674.01</v>
      </c>
      <c r="AY419" s="17">
        <v>318.06</v>
      </c>
      <c r="AZ419" s="17">
        <v>343.5</v>
      </c>
      <c r="BA419" s="17" t="s">
        <v>192</v>
      </c>
      <c r="BB419" s="17">
        <v>851.58009674169</v>
      </c>
      <c r="BC419" s="17">
        <v>637.21</v>
      </c>
      <c r="BD419" s="17">
        <v>1.8980999999999999</v>
      </c>
      <c r="BE419" s="17" t="s">
        <v>192</v>
      </c>
      <c r="BF419" s="17">
        <v>0.97929999999999995</v>
      </c>
      <c r="BG419" s="17">
        <v>31.5</v>
      </c>
      <c r="BH419" s="17">
        <v>159.19999999999999</v>
      </c>
      <c r="BI419" s="17">
        <v>132.5</v>
      </c>
      <c r="BJ419" s="17">
        <v>103.5</v>
      </c>
      <c r="BK419" s="17">
        <v>112.5</v>
      </c>
      <c r="BL419" s="17">
        <v>1322.59</v>
      </c>
      <c r="BM419" s="17">
        <v>26.47</v>
      </c>
      <c r="BN419" s="17">
        <v>2150.6</v>
      </c>
      <c r="BO419" s="17">
        <v>473.5</v>
      </c>
      <c r="BP419" s="17">
        <v>5504.4</v>
      </c>
      <c r="BQ419" s="17">
        <v>6086.65</v>
      </c>
      <c r="BR419" s="17">
        <v>955.6</v>
      </c>
      <c r="BS419" s="17">
        <v>381.43</v>
      </c>
      <c r="BT419" s="17">
        <v>398.01</v>
      </c>
      <c r="BU419" s="17">
        <v>5.4195000000000002</v>
      </c>
    </row>
    <row r="420" spans="1:73" x14ac:dyDescent="0.4">
      <c r="A420" s="18" t="s">
        <v>606</v>
      </c>
      <c r="B420" s="16">
        <f t="shared" si="6"/>
        <v>1994</v>
      </c>
      <c r="C420" s="20">
        <v>17.16666666667</v>
      </c>
      <c r="D420" s="20">
        <v>16.75</v>
      </c>
      <c r="E420" s="20">
        <v>15.7</v>
      </c>
      <c r="F420" s="20">
        <v>19.05</v>
      </c>
      <c r="G420" s="20">
        <v>33.6</v>
      </c>
      <c r="H420" s="20">
        <v>28.5</v>
      </c>
      <c r="I420" s="20">
        <v>1.9</v>
      </c>
      <c r="J420" s="20">
        <v>2.36</v>
      </c>
      <c r="K420" s="20">
        <v>3.1</v>
      </c>
      <c r="L420" s="20">
        <v>36.392015165609997</v>
      </c>
      <c r="M420" s="20">
        <v>1.4590000000000001</v>
      </c>
      <c r="N420" s="20">
        <v>3.1621000000000001</v>
      </c>
      <c r="O420" s="20">
        <v>2.4775999999999998</v>
      </c>
      <c r="P420" s="20">
        <v>1.4761</v>
      </c>
      <c r="Q420" s="20">
        <v>1.2244809999999999</v>
      </c>
      <c r="R420" s="20">
        <v>1.6337060000000001</v>
      </c>
      <c r="S420" s="20">
        <v>1.57</v>
      </c>
      <c r="T420" s="20">
        <v>608</v>
      </c>
      <c r="U420" s="20">
        <v>919</v>
      </c>
      <c r="V420" s="20">
        <v>365</v>
      </c>
      <c r="W420" s="20">
        <v>1014</v>
      </c>
      <c r="X420" s="20">
        <v>508</v>
      </c>
      <c r="Y420" s="20" t="s">
        <v>192</v>
      </c>
      <c r="Z420" s="20">
        <v>265</v>
      </c>
      <c r="AA420" s="20">
        <v>571</v>
      </c>
      <c r="AB420" s="20">
        <v>203</v>
      </c>
      <c r="AC420" s="20" t="s">
        <v>192</v>
      </c>
      <c r="AD420" s="20" t="s">
        <v>192</v>
      </c>
      <c r="AE420" s="20">
        <v>67.78</v>
      </c>
      <c r="AF420" s="20">
        <v>112.16</v>
      </c>
      <c r="AG420" s="20">
        <v>105.73</v>
      </c>
      <c r="AH420" s="20">
        <v>213.75</v>
      </c>
      <c r="AI420" s="20">
        <v>193</v>
      </c>
      <c r="AJ420" s="20">
        <v>166.25</v>
      </c>
      <c r="AK420" s="20" t="s">
        <v>192</v>
      </c>
      <c r="AL420" s="20">
        <v>120.15</v>
      </c>
      <c r="AM420" s="20">
        <v>139.26</v>
      </c>
      <c r="AN420" s="20" t="s">
        <v>192</v>
      </c>
      <c r="AO420" s="20">
        <v>0.25051000000000001</v>
      </c>
      <c r="AP420" s="20">
        <v>0.43664999999999998</v>
      </c>
      <c r="AQ420" s="20">
        <v>2.2324000000000002</v>
      </c>
      <c r="AR420" s="20">
        <v>1.3084419700000001</v>
      </c>
      <c r="AS420" s="20">
        <v>2.9579</v>
      </c>
      <c r="AT420" s="20">
        <v>13.282999999999999</v>
      </c>
      <c r="AU420" s="20">
        <v>0.60880000000000001</v>
      </c>
      <c r="AV420" s="20">
        <v>0.495</v>
      </c>
      <c r="AW420" s="20">
        <v>0.26569999999999999</v>
      </c>
      <c r="AX420" s="20">
        <v>2641.3</v>
      </c>
      <c r="AY420" s="20">
        <v>331.2</v>
      </c>
      <c r="AZ420" s="20">
        <v>344.6</v>
      </c>
      <c r="BA420" s="20" t="s">
        <v>192</v>
      </c>
      <c r="BB420" s="20">
        <v>876.93310365878995</v>
      </c>
      <c r="BC420" s="20">
        <v>629.58000000000004</v>
      </c>
      <c r="BD420" s="20">
        <v>1.8852</v>
      </c>
      <c r="BE420" s="20" t="s">
        <v>192</v>
      </c>
      <c r="BF420" s="20">
        <v>1.0505</v>
      </c>
      <c r="BG420" s="20">
        <v>31.5</v>
      </c>
      <c r="BH420" s="20">
        <v>157.625</v>
      </c>
      <c r="BI420" s="20">
        <v>132.5</v>
      </c>
      <c r="BJ420" s="20">
        <v>103.5</v>
      </c>
      <c r="BK420" s="20">
        <v>112.5</v>
      </c>
      <c r="BL420" s="20">
        <v>1400.58</v>
      </c>
      <c r="BM420" s="20">
        <v>26.47</v>
      </c>
      <c r="BN420" s="20">
        <v>2364.1999999999998</v>
      </c>
      <c r="BO420" s="20">
        <v>525.1</v>
      </c>
      <c r="BP420" s="20">
        <v>5509.2</v>
      </c>
      <c r="BQ420" s="20">
        <v>6281.84</v>
      </c>
      <c r="BR420" s="20">
        <v>966.2</v>
      </c>
      <c r="BS420" s="20">
        <v>385.64</v>
      </c>
      <c r="BT420" s="20">
        <v>401.09</v>
      </c>
      <c r="BU420" s="20">
        <v>5.3875999999999999</v>
      </c>
    </row>
    <row r="421" spans="1:73" x14ac:dyDescent="0.4">
      <c r="A421" s="16" t="s">
        <v>607</v>
      </c>
      <c r="B421" s="16">
        <f t="shared" si="6"/>
        <v>1994</v>
      </c>
      <c r="C421" s="17">
        <v>17.88333333333</v>
      </c>
      <c r="D421" s="17">
        <v>17.600000000000001</v>
      </c>
      <c r="E421" s="17">
        <v>16.399999999999999</v>
      </c>
      <c r="F421" s="17">
        <v>19.649999999999999</v>
      </c>
      <c r="G421" s="17">
        <v>33.1</v>
      </c>
      <c r="H421" s="17">
        <v>28.5</v>
      </c>
      <c r="I421" s="17">
        <v>1.96</v>
      </c>
      <c r="J421" s="17">
        <v>2.42</v>
      </c>
      <c r="K421" s="17">
        <v>3.14</v>
      </c>
      <c r="L421" s="17">
        <v>37.432955650970001</v>
      </c>
      <c r="M421" s="17">
        <v>1.5523</v>
      </c>
      <c r="N421" s="17">
        <v>4.8255999999999997</v>
      </c>
      <c r="O421" s="17">
        <v>3.6154999999999999</v>
      </c>
      <c r="P421" s="17">
        <v>1.5923</v>
      </c>
      <c r="Q421" s="17">
        <v>1.216221</v>
      </c>
      <c r="R421" s="17">
        <v>1.8507830000000001</v>
      </c>
      <c r="S421" s="17">
        <v>1.71</v>
      </c>
      <c r="T421" s="17">
        <v>579</v>
      </c>
      <c r="U421" s="17">
        <v>920</v>
      </c>
      <c r="V421" s="17">
        <v>376</v>
      </c>
      <c r="W421" s="17">
        <v>1017</v>
      </c>
      <c r="X421" s="17">
        <v>494</v>
      </c>
      <c r="Y421" s="17" t="s">
        <v>192</v>
      </c>
      <c r="Z421" s="17">
        <v>237</v>
      </c>
      <c r="AA421" s="17">
        <v>560</v>
      </c>
      <c r="AB421" s="17">
        <v>193</v>
      </c>
      <c r="AC421" s="17" t="s">
        <v>192</v>
      </c>
      <c r="AD421" s="17" t="s">
        <v>192</v>
      </c>
      <c r="AE421" s="17">
        <v>64.319999999999993</v>
      </c>
      <c r="AF421" s="17">
        <v>97.83</v>
      </c>
      <c r="AG421" s="17">
        <v>93.75</v>
      </c>
      <c r="AH421" s="17">
        <v>226.25</v>
      </c>
      <c r="AI421" s="17">
        <v>204</v>
      </c>
      <c r="AJ421" s="17">
        <v>177.75</v>
      </c>
      <c r="AK421" s="17" t="s">
        <v>192</v>
      </c>
      <c r="AL421" s="17">
        <v>119.51</v>
      </c>
      <c r="AM421" s="17">
        <v>137.41999999999999</v>
      </c>
      <c r="AN421" s="17" t="s">
        <v>192</v>
      </c>
      <c r="AO421" s="17">
        <v>0.44617000000000001</v>
      </c>
      <c r="AP421" s="17">
        <v>0.53729000000000005</v>
      </c>
      <c r="AQ421" s="17">
        <v>2.1911999999999998</v>
      </c>
      <c r="AR421" s="17">
        <v>1.278238676</v>
      </c>
      <c r="AS421" s="17">
        <v>2.9581</v>
      </c>
      <c r="AT421" s="17">
        <v>13.867000000000001</v>
      </c>
      <c r="AU421" s="17">
        <v>0.62960000000000005</v>
      </c>
      <c r="AV421" s="17">
        <v>0.50070000000000003</v>
      </c>
      <c r="AW421" s="17">
        <v>0.2596</v>
      </c>
      <c r="AX421" s="17">
        <v>2632.1</v>
      </c>
      <c r="AY421" s="17">
        <v>343.77</v>
      </c>
      <c r="AZ421" s="17">
        <v>331.98</v>
      </c>
      <c r="BA421" s="17" t="s">
        <v>192</v>
      </c>
      <c r="BB421" s="17">
        <v>875.75043339722004</v>
      </c>
      <c r="BC421" s="17">
        <v>649.70000000000005</v>
      </c>
      <c r="BD421" s="17">
        <v>1.8010999999999999</v>
      </c>
      <c r="BE421" s="17" t="s">
        <v>192</v>
      </c>
      <c r="BF421" s="17">
        <v>1.2511000000000001</v>
      </c>
      <c r="BG421" s="17">
        <v>31.5</v>
      </c>
      <c r="BH421" s="17">
        <v>158.625</v>
      </c>
      <c r="BI421" s="17">
        <v>132.5</v>
      </c>
      <c r="BJ421" s="17">
        <v>106.5</v>
      </c>
      <c r="BK421" s="17">
        <v>112.5</v>
      </c>
      <c r="BL421" s="17">
        <v>1492.42</v>
      </c>
      <c r="BM421" s="17">
        <v>26.47</v>
      </c>
      <c r="BN421" s="17">
        <v>2458.19</v>
      </c>
      <c r="BO421" s="17">
        <v>580.1</v>
      </c>
      <c r="BP421" s="17">
        <v>5311.2</v>
      </c>
      <c r="BQ421" s="17">
        <v>6226.76</v>
      </c>
      <c r="BR421" s="17">
        <v>964</v>
      </c>
      <c r="BS421" s="17">
        <v>385.49</v>
      </c>
      <c r="BT421" s="17">
        <v>411.95</v>
      </c>
      <c r="BU421" s="17">
        <v>5.2823000000000002</v>
      </c>
    </row>
    <row r="422" spans="1:73" x14ac:dyDescent="0.4">
      <c r="A422" s="18" t="s">
        <v>608</v>
      </c>
      <c r="B422" s="16">
        <f t="shared" si="6"/>
        <v>1994</v>
      </c>
      <c r="C422" s="20">
        <v>17</v>
      </c>
      <c r="D422" s="20">
        <v>16.8</v>
      </c>
      <c r="E422" s="20">
        <v>15.85</v>
      </c>
      <c r="F422" s="20">
        <v>18.350000000000001</v>
      </c>
      <c r="G422" s="20">
        <v>33.1</v>
      </c>
      <c r="H422" s="20">
        <v>28.5</v>
      </c>
      <c r="I422" s="20">
        <v>1.66</v>
      </c>
      <c r="J422" s="20">
        <v>2.46</v>
      </c>
      <c r="K422" s="20">
        <v>3.24</v>
      </c>
      <c r="L422" s="20">
        <v>34.047852063359997</v>
      </c>
      <c r="M422" s="20">
        <v>1.5509999999999999</v>
      </c>
      <c r="N422" s="20">
        <v>4.4188999999999998</v>
      </c>
      <c r="O422" s="20">
        <v>3.585</v>
      </c>
      <c r="P422" s="20">
        <v>1.5801000000000001</v>
      </c>
      <c r="Q422" s="20">
        <v>1.349189</v>
      </c>
      <c r="R422" s="20">
        <v>1.731222</v>
      </c>
      <c r="S422" s="20">
        <v>1.66</v>
      </c>
      <c r="T422" s="20">
        <v>596</v>
      </c>
      <c r="U422" s="20">
        <v>903</v>
      </c>
      <c r="V422" s="20">
        <v>378</v>
      </c>
      <c r="W422" s="20">
        <v>1018</v>
      </c>
      <c r="X422" s="20">
        <v>575</v>
      </c>
      <c r="Y422" s="20" t="s">
        <v>192</v>
      </c>
      <c r="Z422" s="20">
        <v>232</v>
      </c>
      <c r="AA422" s="20">
        <v>600</v>
      </c>
      <c r="AB422" s="20">
        <v>189</v>
      </c>
      <c r="AC422" s="20" t="s">
        <v>192</v>
      </c>
      <c r="AD422" s="20" t="s">
        <v>192</v>
      </c>
      <c r="AE422" s="20">
        <v>66.16</v>
      </c>
      <c r="AF422" s="20">
        <v>95.99</v>
      </c>
      <c r="AG422" s="20">
        <v>95.02</v>
      </c>
      <c r="AH422" s="20">
        <v>252.6</v>
      </c>
      <c r="AI422" s="20">
        <v>228</v>
      </c>
      <c r="AJ422" s="20">
        <v>199.6</v>
      </c>
      <c r="AK422" s="20" t="s">
        <v>192</v>
      </c>
      <c r="AL422" s="20">
        <v>128.15</v>
      </c>
      <c r="AM422" s="20">
        <v>145.87</v>
      </c>
      <c r="AN422" s="20" t="s">
        <v>192</v>
      </c>
      <c r="AO422" s="20">
        <v>0.40738000000000002</v>
      </c>
      <c r="AP422" s="20">
        <v>0.54396999999999995</v>
      </c>
      <c r="AQ422" s="20">
        <v>2.1995</v>
      </c>
      <c r="AR422" s="20">
        <v>1.232162118</v>
      </c>
      <c r="AS422" s="20">
        <v>2.9651000000000001</v>
      </c>
      <c r="AT422" s="20">
        <v>14.137</v>
      </c>
      <c r="AU422" s="20">
        <v>0.63449999999999995</v>
      </c>
      <c r="AV422" s="20">
        <v>0.48280000000000001</v>
      </c>
      <c r="AW422" s="20">
        <v>0.26679999999999998</v>
      </c>
      <c r="AX422" s="20">
        <v>2608.14</v>
      </c>
      <c r="AY422" s="20">
        <v>344.81</v>
      </c>
      <c r="AZ422" s="20">
        <v>316.74</v>
      </c>
      <c r="BA422" s="20" t="s">
        <v>192</v>
      </c>
      <c r="BB422" s="20">
        <v>885.12969768761002</v>
      </c>
      <c r="BC422" s="20">
        <v>630.99</v>
      </c>
      <c r="BD422" s="20">
        <v>1.6902999999999999</v>
      </c>
      <c r="BE422" s="20" t="s">
        <v>192</v>
      </c>
      <c r="BF422" s="20">
        <v>1.2609999999999999</v>
      </c>
      <c r="BG422" s="20">
        <v>31.5</v>
      </c>
      <c r="BH422" s="20">
        <v>161.1</v>
      </c>
      <c r="BI422" s="20">
        <v>132.5</v>
      </c>
      <c r="BJ422" s="20">
        <v>88</v>
      </c>
      <c r="BK422" s="20">
        <v>112.5</v>
      </c>
      <c r="BL422" s="20">
        <v>1455.36</v>
      </c>
      <c r="BM422" s="20">
        <v>26.47</v>
      </c>
      <c r="BN422" s="20">
        <v>2406.23</v>
      </c>
      <c r="BO422" s="20">
        <v>570.79999999999995</v>
      </c>
      <c r="BP422" s="20">
        <v>5161.5</v>
      </c>
      <c r="BQ422" s="20">
        <v>5859.5</v>
      </c>
      <c r="BR422" s="20">
        <v>944.9</v>
      </c>
      <c r="BS422" s="20">
        <v>380.36</v>
      </c>
      <c r="BT422" s="20">
        <v>412.19</v>
      </c>
      <c r="BU422" s="20">
        <v>5.1971999999999996</v>
      </c>
    </row>
    <row r="423" spans="1:73" x14ac:dyDescent="0.4">
      <c r="A423" s="16" t="s">
        <v>609</v>
      </c>
      <c r="B423" s="16">
        <f t="shared" si="6"/>
        <v>1994</v>
      </c>
      <c r="C423" s="17">
        <v>16.2</v>
      </c>
      <c r="D423" s="17">
        <v>15.9</v>
      </c>
      <c r="E423" s="17">
        <v>15.25</v>
      </c>
      <c r="F423" s="17">
        <v>17.45</v>
      </c>
      <c r="G423" s="17">
        <v>33.1</v>
      </c>
      <c r="H423" s="17">
        <v>29</v>
      </c>
      <c r="I423" s="17">
        <v>1.49</v>
      </c>
      <c r="J423" s="17">
        <v>2.48</v>
      </c>
      <c r="K423" s="17">
        <v>3.28</v>
      </c>
      <c r="L423" s="17">
        <v>32.105657869189997</v>
      </c>
      <c r="M423" s="17">
        <v>1.4861</v>
      </c>
      <c r="N423" s="17">
        <v>4.8943000000000003</v>
      </c>
      <c r="O423" s="17">
        <v>4.0297000000000001</v>
      </c>
      <c r="P423" s="17">
        <v>1.5378000000000001</v>
      </c>
      <c r="Q423" s="17">
        <v>1.4210989999999999</v>
      </c>
      <c r="R423" s="17">
        <v>1.6222300000000001</v>
      </c>
      <c r="S423" s="17">
        <v>1.57</v>
      </c>
      <c r="T423" s="17">
        <v>622</v>
      </c>
      <c r="U423" s="17">
        <v>825</v>
      </c>
      <c r="V423" s="17">
        <v>392</v>
      </c>
      <c r="W423" s="17">
        <v>1018</v>
      </c>
      <c r="X423" s="17">
        <v>614</v>
      </c>
      <c r="Y423" s="17" t="s">
        <v>192</v>
      </c>
      <c r="Z423" s="17">
        <v>233</v>
      </c>
      <c r="AA423" s="17">
        <v>672</v>
      </c>
      <c r="AB423" s="17">
        <v>184</v>
      </c>
      <c r="AC423" s="17" t="s">
        <v>192</v>
      </c>
      <c r="AD423" s="17" t="s">
        <v>192</v>
      </c>
      <c r="AE423" s="17">
        <v>72.27</v>
      </c>
      <c r="AF423" s="17">
        <v>97.51</v>
      </c>
      <c r="AG423" s="17">
        <v>91.78</v>
      </c>
      <c r="AH423" s="17">
        <v>259.75</v>
      </c>
      <c r="AI423" s="17">
        <v>239</v>
      </c>
      <c r="AJ423" s="17">
        <v>210</v>
      </c>
      <c r="AK423" s="17" t="s">
        <v>192</v>
      </c>
      <c r="AL423" s="17">
        <v>142.12</v>
      </c>
      <c r="AM423" s="17">
        <v>158.72999999999999</v>
      </c>
      <c r="AN423" s="17" t="s">
        <v>192</v>
      </c>
      <c r="AO423" s="17">
        <v>0.43841000000000002</v>
      </c>
      <c r="AP423" s="17">
        <v>0.53922000000000003</v>
      </c>
      <c r="AQ423" s="17">
        <v>2.2081</v>
      </c>
      <c r="AR423" s="17">
        <v>1.2374532060000001</v>
      </c>
      <c r="AS423" s="17">
        <v>2.9659</v>
      </c>
      <c r="AT423" s="17">
        <v>13.625</v>
      </c>
      <c r="AU423" s="17">
        <v>0.64659999999999995</v>
      </c>
      <c r="AV423" s="17">
        <v>0.48020000000000002</v>
      </c>
      <c r="AW423" s="17">
        <v>0.2777</v>
      </c>
      <c r="AX423" s="17">
        <v>2634.62</v>
      </c>
      <c r="AY423" s="17">
        <v>347.76</v>
      </c>
      <c r="AZ423" s="17">
        <v>299.92</v>
      </c>
      <c r="BA423" s="17" t="s">
        <v>192</v>
      </c>
      <c r="BB423" s="17">
        <v>861.97839974740998</v>
      </c>
      <c r="BC423" s="17">
        <v>566.5</v>
      </c>
      <c r="BD423" s="17">
        <v>1.6557999999999999</v>
      </c>
      <c r="BE423" s="17" t="s">
        <v>192</v>
      </c>
      <c r="BF423" s="17">
        <v>1.2665999999999999</v>
      </c>
      <c r="BG423" s="17">
        <v>31.5</v>
      </c>
      <c r="BH423" s="17">
        <v>164</v>
      </c>
      <c r="BI423" s="17">
        <v>132.5</v>
      </c>
      <c r="BJ423" s="17">
        <v>88</v>
      </c>
      <c r="BK423" s="17">
        <v>112.5</v>
      </c>
      <c r="BL423" s="17">
        <v>1569.22</v>
      </c>
      <c r="BM423" s="17">
        <v>26.47</v>
      </c>
      <c r="BN423" s="17">
        <v>2505.9299999999998</v>
      </c>
      <c r="BO423" s="17">
        <v>613.5</v>
      </c>
      <c r="BP423" s="17">
        <v>5321.1</v>
      </c>
      <c r="BQ423" s="17">
        <v>6364.75</v>
      </c>
      <c r="BR423" s="17">
        <v>992.4</v>
      </c>
      <c r="BS423" s="17">
        <v>391.58</v>
      </c>
      <c r="BT423" s="17">
        <v>417.28</v>
      </c>
      <c r="BU423" s="17">
        <v>5.5236999999999998</v>
      </c>
    </row>
    <row r="424" spans="1:73" x14ac:dyDescent="0.4">
      <c r="A424" s="18" t="s">
        <v>610</v>
      </c>
      <c r="B424" s="16">
        <f t="shared" si="6"/>
        <v>1994</v>
      </c>
      <c r="C424" s="20">
        <v>16.466666666670001</v>
      </c>
      <c r="D424" s="20">
        <v>16.399999999999999</v>
      </c>
      <c r="E424" s="20">
        <v>15.35</v>
      </c>
      <c r="F424" s="20">
        <v>17.649999999999999</v>
      </c>
      <c r="G424" s="20">
        <v>33.1</v>
      </c>
      <c r="H424" s="20">
        <v>30.75</v>
      </c>
      <c r="I424" s="20">
        <v>1.51</v>
      </c>
      <c r="J424" s="20">
        <v>2.56</v>
      </c>
      <c r="K424" s="20">
        <v>3.26</v>
      </c>
      <c r="L424" s="20">
        <v>32.715293238059999</v>
      </c>
      <c r="M424" s="20">
        <v>1.4478</v>
      </c>
      <c r="N424" s="20">
        <v>4.45</v>
      </c>
      <c r="O424" s="20">
        <v>3.7351999999999999</v>
      </c>
      <c r="P424" s="20">
        <v>1.5037</v>
      </c>
      <c r="Q424" s="20">
        <v>1.430328</v>
      </c>
      <c r="R424" s="20">
        <v>1.4806900000000001</v>
      </c>
      <c r="S424" s="20">
        <v>1.6</v>
      </c>
      <c r="T424" s="20">
        <v>621</v>
      </c>
      <c r="U424" s="20">
        <v>800</v>
      </c>
      <c r="V424" s="20">
        <v>398</v>
      </c>
      <c r="W424" s="20">
        <v>1029</v>
      </c>
      <c r="X424" s="20">
        <v>616</v>
      </c>
      <c r="Y424" s="20" t="s">
        <v>192</v>
      </c>
      <c r="Z424" s="20">
        <v>227</v>
      </c>
      <c r="AA424" s="20">
        <v>642</v>
      </c>
      <c r="AB424" s="20">
        <v>177</v>
      </c>
      <c r="AC424" s="20" t="s">
        <v>192</v>
      </c>
      <c r="AD424" s="20" t="s">
        <v>192</v>
      </c>
      <c r="AE424" s="20">
        <v>80.14</v>
      </c>
      <c r="AF424" s="20">
        <v>96.48</v>
      </c>
      <c r="AG424" s="20">
        <v>92.37</v>
      </c>
      <c r="AH424" s="20">
        <v>262</v>
      </c>
      <c r="AI424" s="20">
        <v>243</v>
      </c>
      <c r="AJ424" s="20">
        <v>215.8</v>
      </c>
      <c r="AK424" s="20" t="s">
        <v>192</v>
      </c>
      <c r="AL424" s="20">
        <v>157.38</v>
      </c>
      <c r="AM424" s="20">
        <v>167.18</v>
      </c>
      <c r="AN424" s="20" t="s">
        <v>192</v>
      </c>
      <c r="AO424" s="20">
        <v>0.32379999999999998</v>
      </c>
      <c r="AP424" s="20">
        <v>0.43486999999999998</v>
      </c>
      <c r="AQ424" s="20">
        <v>2.1248</v>
      </c>
      <c r="AR424" s="20">
        <v>1.197770046</v>
      </c>
      <c r="AS424" s="20">
        <v>3.0350000000000001</v>
      </c>
      <c r="AT424" s="20">
        <v>13.917</v>
      </c>
      <c r="AU424" s="20">
        <v>0.66420000000000001</v>
      </c>
      <c r="AV424" s="20">
        <v>0.47449999999999998</v>
      </c>
      <c r="AW424" s="20">
        <v>0.28110000000000002</v>
      </c>
      <c r="AX424" s="20">
        <v>2699.88</v>
      </c>
      <c r="AY424" s="20">
        <v>354.51</v>
      </c>
      <c r="AZ424" s="20">
        <v>291.55</v>
      </c>
      <c r="BA424" s="20" t="s">
        <v>192</v>
      </c>
      <c r="BB424" s="20">
        <v>805.96790340074995</v>
      </c>
      <c r="BC424" s="20">
        <v>567.91</v>
      </c>
      <c r="BD424" s="20">
        <v>1.6329</v>
      </c>
      <c r="BE424" s="20" t="s">
        <v>192</v>
      </c>
      <c r="BF424" s="20">
        <v>1.3680000000000001</v>
      </c>
      <c r="BG424" s="20">
        <v>31.5</v>
      </c>
      <c r="BH424" s="20">
        <v>167.125</v>
      </c>
      <c r="BI424" s="20">
        <v>136.63</v>
      </c>
      <c r="BJ424" s="20">
        <v>88</v>
      </c>
      <c r="BK424" s="20">
        <v>112.5</v>
      </c>
      <c r="BL424" s="20">
        <v>1698.05</v>
      </c>
      <c r="BM424" s="20">
        <v>26.47</v>
      </c>
      <c r="BN424" s="20">
        <v>2547.67</v>
      </c>
      <c r="BO424" s="20">
        <v>641.79999999999995</v>
      </c>
      <c r="BP424" s="20">
        <v>5473.6</v>
      </c>
      <c r="BQ424" s="20">
        <v>6748.29</v>
      </c>
      <c r="BR424" s="20">
        <v>1058.5</v>
      </c>
      <c r="BS424" s="20">
        <v>389.77</v>
      </c>
      <c r="BT424" s="20">
        <v>419.4</v>
      </c>
      <c r="BU424" s="20">
        <v>5.4541000000000004</v>
      </c>
    </row>
    <row r="425" spans="1:73" x14ac:dyDescent="0.4">
      <c r="A425" s="16" t="s">
        <v>611</v>
      </c>
      <c r="B425" s="16">
        <f t="shared" si="6"/>
        <v>1994</v>
      </c>
      <c r="C425" s="17">
        <v>17.08333333333</v>
      </c>
      <c r="D425" s="17">
        <v>17.2</v>
      </c>
      <c r="E425" s="17">
        <v>15.95</v>
      </c>
      <c r="F425" s="17">
        <v>18.100000000000001</v>
      </c>
      <c r="G425" s="17">
        <v>33.1</v>
      </c>
      <c r="H425" s="17">
        <v>30.5</v>
      </c>
      <c r="I425" s="17">
        <v>1.58</v>
      </c>
      <c r="J425" s="17">
        <v>2.57</v>
      </c>
      <c r="K425" s="17">
        <v>3.26</v>
      </c>
      <c r="L425" s="17">
        <v>33.612869070110001</v>
      </c>
      <c r="M425" s="17">
        <v>1.4352</v>
      </c>
      <c r="N425" s="17">
        <v>4.0324999999999998</v>
      </c>
      <c r="O425" s="17">
        <v>3.3803000000000001</v>
      </c>
      <c r="P425" s="17">
        <v>1.4266000000000001</v>
      </c>
      <c r="Q425" s="17">
        <v>1.3499380000000001</v>
      </c>
      <c r="R425" s="17">
        <v>1.4698530000000001</v>
      </c>
      <c r="S425" s="17">
        <v>1.46</v>
      </c>
      <c r="T425" s="17">
        <v>706</v>
      </c>
      <c r="U425" s="17">
        <v>815</v>
      </c>
      <c r="V425" s="17">
        <v>394</v>
      </c>
      <c r="W425" s="17">
        <v>1048</v>
      </c>
      <c r="X425" s="17">
        <v>707</v>
      </c>
      <c r="Y425" s="17" t="s">
        <v>192</v>
      </c>
      <c r="Z425" s="17">
        <v>239</v>
      </c>
      <c r="AA425" s="17">
        <v>706</v>
      </c>
      <c r="AB425" s="17">
        <v>174</v>
      </c>
      <c r="AC425" s="17" t="s">
        <v>192</v>
      </c>
      <c r="AD425" s="17" t="s">
        <v>192</v>
      </c>
      <c r="AE425" s="17">
        <v>83.98</v>
      </c>
      <c r="AF425" s="17">
        <v>95.47</v>
      </c>
      <c r="AG425" s="17">
        <v>97.74</v>
      </c>
      <c r="AH425" s="17">
        <v>264.5</v>
      </c>
      <c r="AI425" s="17">
        <v>242</v>
      </c>
      <c r="AJ425" s="17">
        <v>216.5</v>
      </c>
      <c r="AK425" s="17" t="s">
        <v>192</v>
      </c>
      <c r="AL425" s="17">
        <v>152.38999999999999</v>
      </c>
      <c r="AM425" s="17">
        <v>162.04</v>
      </c>
      <c r="AN425" s="17" t="s">
        <v>192</v>
      </c>
      <c r="AO425" s="17">
        <v>0.29687000000000002</v>
      </c>
      <c r="AP425" s="17">
        <v>0.32921</v>
      </c>
      <c r="AQ425" s="17">
        <v>2.1886999999999999</v>
      </c>
      <c r="AR425" s="17">
        <v>1.1391271540000001</v>
      </c>
      <c r="AS425" s="17">
        <v>3.0259</v>
      </c>
      <c r="AT425" s="17">
        <v>13.614000000000001</v>
      </c>
      <c r="AU425" s="17">
        <v>0.65739999999999998</v>
      </c>
      <c r="AV425" s="17">
        <v>0.47560000000000002</v>
      </c>
      <c r="AW425" s="17">
        <v>0.30730000000000002</v>
      </c>
      <c r="AX425" s="17">
        <v>2693.64</v>
      </c>
      <c r="AY425" s="17">
        <v>351.43</v>
      </c>
      <c r="AZ425" s="17">
        <v>279.43</v>
      </c>
      <c r="BA425" s="17" t="s">
        <v>192</v>
      </c>
      <c r="BB425" s="17">
        <v>792.71004143764003</v>
      </c>
      <c r="BC425" s="17">
        <v>562.70000000000005</v>
      </c>
      <c r="BD425" s="17">
        <v>1.7097</v>
      </c>
      <c r="BE425" s="17" t="s">
        <v>192</v>
      </c>
      <c r="BF425" s="17">
        <v>1.3436999999999999</v>
      </c>
      <c r="BG425" s="17">
        <v>33.5</v>
      </c>
      <c r="BH425" s="17">
        <v>165.875</v>
      </c>
      <c r="BI425" s="17">
        <v>139</v>
      </c>
      <c r="BJ425" s="17">
        <v>88</v>
      </c>
      <c r="BK425" s="17">
        <v>112.5</v>
      </c>
      <c r="BL425" s="17">
        <v>1892.59</v>
      </c>
      <c r="BM425" s="17">
        <v>26.47</v>
      </c>
      <c r="BN425" s="17">
        <v>2802.45</v>
      </c>
      <c r="BO425" s="17">
        <v>667.2</v>
      </c>
      <c r="BP425" s="17">
        <v>6161.1</v>
      </c>
      <c r="BQ425" s="17">
        <v>7556.14</v>
      </c>
      <c r="BR425" s="17">
        <v>1151.7</v>
      </c>
      <c r="BS425" s="17">
        <v>384.39</v>
      </c>
      <c r="BT425" s="17">
        <v>412.37</v>
      </c>
      <c r="BU425" s="17">
        <v>5.1924000000000001</v>
      </c>
    </row>
    <row r="426" spans="1:73" x14ac:dyDescent="0.4">
      <c r="A426" s="18" t="s">
        <v>612</v>
      </c>
      <c r="B426" s="16">
        <f t="shared" si="6"/>
        <v>1994</v>
      </c>
      <c r="C426" s="20">
        <v>15.94</v>
      </c>
      <c r="D426" s="20">
        <v>15.96</v>
      </c>
      <c r="E426" s="20">
        <v>14.7</v>
      </c>
      <c r="F426" s="20">
        <v>17.16</v>
      </c>
      <c r="G426" s="20">
        <v>36.1</v>
      </c>
      <c r="H426" s="20">
        <v>32</v>
      </c>
      <c r="I426" s="20">
        <v>1.72</v>
      </c>
      <c r="J426" s="20">
        <v>2.56</v>
      </c>
      <c r="K426" s="20">
        <v>3.29</v>
      </c>
      <c r="L426" s="20">
        <v>35.2857263852</v>
      </c>
      <c r="M426" s="20">
        <v>1.3975</v>
      </c>
      <c r="N426" s="20">
        <v>3.7157</v>
      </c>
      <c r="O426" s="20">
        <v>2.8601000000000001</v>
      </c>
      <c r="P426" s="20">
        <v>1.4227000000000001</v>
      </c>
      <c r="Q426" s="20">
        <v>1.3279719999999999</v>
      </c>
      <c r="R426" s="20">
        <v>1.5502689999999999</v>
      </c>
      <c r="S426" s="20">
        <v>1.39</v>
      </c>
      <c r="T426" s="20">
        <v>692</v>
      </c>
      <c r="U426" s="20">
        <v>833.33</v>
      </c>
      <c r="V426" s="20">
        <v>418</v>
      </c>
      <c r="W426" s="20">
        <v>1062</v>
      </c>
      <c r="X426" s="20">
        <v>719</v>
      </c>
      <c r="Y426" s="20" t="s">
        <v>192</v>
      </c>
      <c r="Z426" s="20">
        <v>243</v>
      </c>
      <c r="AA426" s="20">
        <v>693</v>
      </c>
      <c r="AB426" s="20">
        <v>178</v>
      </c>
      <c r="AC426" s="20" t="s">
        <v>192</v>
      </c>
      <c r="AD426" s="20" t="s">
        <v>192</v>
      </c>
      <c r="AE426" s="20">
        <v>86.49</v>
      </c>
      <c r="AF426" s="20">
        <v>102.49</v>
      </c>
      <c r="AG426" s="20">
        <v>100.62</v>
      </c>
      <c r="AH426" s="20">
        <v>260.5</v>
      </c>
      <c r="AI426" s="20">
        <v>244</v>
      </c>
      <c r="AJ426" s="20">
        <v>223.5</v>
      </c>
      <c r="AK426" s="20" t="s">
        <v>192</v>
      </c>
      <c r="AL426" s="20">
        <v>157.34</v>
      </c>
      <c r="AM426" s="20">
        <v>164.61</v>
      </c>
      <c r="AN426" s="20" t="s">
        <v>192</v>
      </c>
      <c r="AO426" s="20">
        <v>0.53737999999999997</v>
      </c>
      <c r="AP426" s="20">
        <v>0.23238</v>
      </c>
      <c r="AQ426" s="20">
        <v>2.2256</v>
      </c>
      <c r="AR426" s="20">
        <v>1.1298677500000001</v>
      </c>
      <c r="AS426" s="20">
        <v>2.9398</v>
      </c>
      <c r="AT426" s="20">
        <v>13.228</v>
      </c>
      <c r="AU426" s="20">
        <v>0.64510000000000001</v>
      </c>
      <c r="AV426" s="20">
        <v>0.4919</v>
      </c>
      <c r="AW426" s="20">
        <v>0.32340000000000002</v>
      </c>
      <c r="AX426" s="20">
        <v>2681.41</v>
      </c>
      <c r="AY426" s="20">
        <v>341.65</v>
      </c>
      <c r="AZ426" s="20">
        <v>247.96</v>
      </c>
      <c r="BA426" s="20" t="s">
        <v>192</v>
      </c>
      <c r="BB426" s="20">
        <v>778.00690827384994</v>
      </c>
      <c r="BC426" s="20">
        <v>539.99</v>
      </c>
      <c r="BD426" s="20">
        <v>1.9218</v>
      </c>
      <c r="BE426" s="20" t="s">
        <v>192</v>
      </c>
      <c r="BF426" s="20">
        <v>1.4654</v>
      </c>
      <c r="BG426" s="20">
        <v>33.5</v>
      </c>
      <c r="BH426" s="20">
        <v>171.66666666667001</v>
      </c>
      <c r="BI426" s="20">
        <v>139</v>
      </c>
      <c r="BJ426" s="20">
        <v>88</v>
      </c>
      <c r="BK426" s="20">
        <v>112.5</v>
      </c>
      <c r="BL426" s="20">
        <v>1878.31</v>
      </c>
      <c r="BM426" s="20">
        <v>26.47</v>
      </c>
      <c r="BN426" s="20">
        <v>2985.3</v>
      </c>
      <c r="BO426" s="20">
        <v>634.29999999999995</v>
      </c>
      <c r="BP426" s="20">
        <v>5946.8</v>
      </c>
      <c r="BQ426" s="20">
        <v>8555.5</v>
      </c>
      <c r="BR426" s="20">
        <v>1114.3</v>
      </c>
      <c r="BS426" s="20">
        <v>379.29</v>
      </c>
      <c r="BT426" s="20">
        <v>410.85</v>
      </c>
      <c r="BU426" s="20">
        <v>4.7794999999999996</v>
      </c>
    </row>
    <row r="427" spans="1:73" x14ac:dyDescent="0.4">
      <c r="A427" s="16" t="s">
        <v>613</v>
      </c>
      <c r="B427" s="16">
        <f t="shared" si="6"/>
        <v>1995</v>
      </c>
      <c r="C427" s="17">
        <v>16.899999999999999</v>
      </c>
      <c r="D427" s="17">
        <v>16.63</v>
      </c>
      <c r="E427" s="17">
        <v>16.079999999999998</v>
      </c>
      <c r="F427" s="17">
        <v>17.989999999999998</v>
      </c>
      <c r="G427" s="17">
        <v>37.1</v>
      </c>
      <c r="H427" s="17">
        <v>34</v>
      </c>
      <c r="I427" s="17">
        <v>1.51</v>
      </c>
      <c r="J427" s="17">
        <v>2.66</v>
      </c>
      <c r="K427" s="17">
        <v>3.36</v>
      </c>
      <c r="L427" s="17">
        <v>33.258439885930002</v>
      </c>
      <c r="M427" s="17">
        <v>1.4686999999999999</v>
      </c>
      <c r="N427" s="17">
        <v>3.8056000000000001</v>
      </c>
      <c r="O427" s="17">
        <v>2.8999000000000001</v>
      </c>
      <c r="P427" s="17">
        <v>1.4621999999999999</v>
      </c>
      <c r="Q427" s="17">
        <v>1.3642620000000001</v>
      </c>
      <c r="R427" s="17">
        <v>1.642469</v>
      </c>
      <c r="S427" s="17">
        <v>1.38</v>
      </c>
      <c r="T427" s="17">
        <v>622</v>
      </c>
      <c r="U427" s="17">
        <v>878</v>
      </c>
      <c r="V427" s="17">
        <v>435</v>
      </c>
      <c r="W427" s="17">
        <v>1054</v>
      </c>
      <c r="X427" s="17">
        <v>655</v>
      </c>
      <c r="Y427" s="17" t="s">
        <v>192</v>
      </c>
      <c r="Z427" s="17">
        <v>243</v>
      </c>
      <c r="AA427" s="17">
        <v>674</v>
      </c>
      <c r="AB427" s="17">
        <v>183</v>
      </c>
      <c r="AC427" s="17" t="s">
        <v>192</v>
      </c>
      <c r="AD427" s="17" t="s">
        <v>192</v>
      </c>
      <c r="AE427" s="17">
        <v>85.45</v>
      </c>
      <c r="AF427" s="17">
        <v>106.96</v>
      </c>
      <c r="AG427" s="17">
        <v>101.74</v>
      </c>
      <c r="AH427" s="17">
        <v>276.8</v>
      </c>
      <c r="AI427" s="17">
        <v>258</v>
      </c>
      <c r="AJ427" s="17">
        <v>232.2</v>
      </c>
      <c r="AK427" s="17" t="s">
        <v>192</v>
      </c>
      <c r="AL427" s="17">
        <v>152.99</v>
      </c>
      <c r="AM427" s="17">
        <v>156.16</v>
      </c>
      <c r="AN427" s="17" t="s">
        <v>192</v>
      </c>
      <c r="AO427" s="17">
        <v>0.35825000000000001</v>
      </c>
      <c r="AP427" s="17">
        <v>0.35110000000000002</v>
      </c>
      <c r="AQ427" s="17">
        <v>2.1278992240000001</v>
      </c>
      <c r="AR427" s="17">
        <v>1.1298677500000001</v>
      </c>
      <c r="AS427" s="17">
        <v>2.7543000000000002</v>
      </c>
      <c r="AT427" s="17">
        <v>13.4482</v>
      </c>
      <c r="AU427" s="17">
        <v>0.65129999999999999</v>
      </c>
      <c r="AV427" s="17">
        <v>0.4995</v>
      </c>
      <c r="AW427" s="17">
        <v>0.32540000000000002</v>
      </c>
      <c r="AX427" s="17">
        <v>2595.13</v>
      </c>
      <c r="AY427" s="17">
        <v>341</v>
      </c>
      <c r="AZ427" s="17">
        <v>248.42</v>
      </c>
      <c r="BA427" s="17">
        <v>632.75598284948001</v>
      </c>
      <c r="BB427" s="17">
        <v>793.78967186796001</v>
      </c>
      <c r="BC427" s="17">
        <v>551.01</v>
      </c>
      <c r="BD427" s="17">
        <v>2.1080000000000001</v>
      </c>
      <c r="BE427" s="17" t="s">
        <v>192</v>
      </c>
      <c r="BF427" s="17">
        <v>1.6442000000000001</v>
      </c>
      <c r="BG427" s="17">
        <v>33.5</v>
      </c>
      <c r="BH427" s="17">
        <v>188.2</v>
      </c>
      <c r="BI427" s="17">
        <v>142.38</v>
      </c>
      <c r="BJ427" s="17">
        <v>159.6</v>
      </c>
      <c r="BK427" s="17">
        <v>112.5</v>
      </c>
      <c r="BL427" s="17">
        <v>2060.5500000000002</v>
      </c>
      <c r="BM427" s="17">
        <v>28.38</v>
      </c>
      <c r="BN427" s="17">
        <v>3008.93</v>
      </c>
      <c r="BO427" s="17">
        <v>666.6</v>
      </c>
      <c r="BP427" s="17">
        <v>6199.3</v>
      </c>
      <c r="BQ427" s="17">
        <v>9592.5499999999993</v>
      </c>
      <c r="BR427" s="17">
        <v>1156.5</v>
      </c>
      <c r="BS427" s="17">
        <v>378.55</v>
      </c>
      <c r="BT427" s="17">
        <v>413.9</v>
      </c>
      <c r="BU427" s="17">
        <v>4.7731000000000003</v>
      </c>
    </row>
    <row r="428" spans="1:73" x14ac:dyDescent="0.4">
      <c r="A428" s="18" t="s">
        <v>614</v>
      </c>
      <c r="B428" s="16">
        <f t="shared" si="6"/>
        <v>1995</v>
      </c>
      <c r="C428" s="20">
        <v>17.41666666667</v>
      </c>
      <c r="D428" s="20">
        <v>17.079999999999998</v>
      </c>
      <c r="E428" s="20">
        <v>16.64</v>
      </c>
      <c r="F428" s="20">
        <v>18.53</v>
      </c>
      <c r="G428" s="20">
        <v>37.6</v>
      </c>
      <c r="H428" s="20">
        <v>34.5</v>
      </c>
      <c r="I428" s="20">
        <v>1.58</v>
      </c>
      <c r="J428" s="20">
        <v>2.66</v>
      </c>
      <c r="K428" s="20">
        <v>3.4</v>
      </c>
      <c r="L428" s="20">
        <v>34.135575757650003</v>
      </c>
      <c r="M428" s="20">
        <v>1.5102</v>
      </c>
      <c r="N428" s="20">
        <v>3.7431000000000001</v>
      </c>
      <c r="O428" s="20">
        <v>2.9693999999999998</v>
      </c>
      <c r="P428" s="20">
        <v>1.4104000000000001</v>
      </c>
      <c r="Q428" s="20">
        <v>1.377246</v>
      </c>
      <c r="R428" s="20">
        <v>1.4965949999999999</v>
      </c>
      <c r="S428" s="20">
        <v>1.3574999999999999</v>
      </c>
      <c r="T428" s="20">
        <v>636</v>
      </c>
      <c r="U428" s="20">
        <v>885</v>
      </c>
      <c r="V428" s="20">
        <v>437</v>
      </c>
      <c r="W428" s="20">
        <v>1025</v>
      </c>
      <c r="X428" s="20">
        <v>661</v>
      </c>
      <c r="Y428" s="20" t="s">
        <v>192</v>
      </c>
      <c r="Z428" s="20">
        <v>238</v>
      </c>
      <c r="AA428" s="20">
        <v>663</v>
      </c>
      <c r="AB428" s="20">
        <v>185</v>
      </c>
      <c r="AC428" s="20" t="s">
        <v>192</v>
      </c>
      <c r="AD428" s="20" t="s">
        <v>192</v>
      </c>
      <c r="AE428" s="20">
        <v>85.77</v>
      </c>
      <c r="AF428" s="20">
        <v>106.69</v>
      </c>
      <c r="AG428" s="20">
        <v>102.07</v>
      </c>
      <c r="AH428" s="20">
        <v>280.5</v>
      </c>
      <c r="AI428" s="20">
        <v>262</v>
      </c>
      <c r="AJ428" s="20">
        <v>221</v>
      </c>
      <c r="AK428" s="20" t="s">
        <v>192</v>
      </c>
      <c r="AL428" s="20">
        <v>149.71</v>
      </c>
      <c r="AM428" s="20">
        <v>154.32</v>
      </c>
      <c r="AN428" s="20" t="s">
        <v>192</v>
      </c>
      <c r="AO428" s="20">
        <v>0.58008999999999999</v>
      </c>
      <c r="AP428" s="20">
        <v>0.41837999999999997</v>
      </c>
      <c r="AQ428" s="20">
        <v>2.1616299099999998</v>
      </c>
      <c r="AR428" s="20">
        <v>1.1340565279999999</v>
      </c>
      <c r="AS428" s="20">
        <v>2.7069000000000001</v>
      </c>
      <c r="AT428" s="20">
        <v>13.696199999999999</v>
      </c>
      <c r="AU428" s="20">
        <v>0.65039999999999998</v>
      </c>
      <c r="AV428" s="20">
        <v>0.49980000000000002</v>
      </c>
      <c r="AW428" s="20">
        <v>0.31769999999999998</v>
      </c>
      <c r="AX428" s="20">
        <v>2673.19</v>
      </c>
      <c r="AY428" s="20">
        <v>334.12</v>
      </c>
      <c r="AZ428" s="20">
        <v>251.8</v>
      </c>
      <c r="BA428" s="20">
        <v>621.5456405745</v>
      </c>
      <c r="BB428" s="20">
        <v>753.20105401508999</v>
      </c>
      <c r="BC428" s="20">
        <v>599.11</v>
      </c>
      <c r="BD428" s="20">
        <v>2.2254</v>
      </c>
      <c r="BE428" s="20" t="s">
        <v>192</v>
      </c>
      <c r="BF428" s="20">
        <v>1.7703</v>
      </c>
      <c r="BG428" s="20">
        <v>31.5</v>
      </c>
      <c r="BH428" s="20">
        <v>198.625</v>
      </c>
      <c r="BI428" s="20">
        <v>147.5</v>
      </c>
      <c r="BJ428" s="20">
        <v>177.5</v>
      </c>
      <c r="BK428" s="20">
        <v>112.5</v>
      </c>
      <c r="BL428" s="20">
        <v>1916.15</v>
      </c>
      <c r="BM428" s="20">
        <v>28.38</v>
      </c>
      <c r="BN428" s="20">
        <v>2877.65</v>
      </c>
      <c r="BO428" s="20">
        <v>579.9</v>
      </c>
      <c r="BP428" s="20">
        <v>5478.3</v>
      </c>
      <c r="BQ428" s="20">
        <v>8505.4500000000007</v>
      </c>
      <c r="BR428" s="20">
        <v>1032.2</v>
      </c>
      <c r="BS428" s="20">
        <v>376.64</v>
      </c>
      <c r="BT428" s="20">
        <v>413.97</v>
      </c>
      <c r="BU428" s="20">
        <v>4.7214999999999998</v>
      </c>
    </row>
    <row r="429" spans="1:73" x14ac:dyDescent="0.4">
      <c r="A429" s="16" t="s">
        <v>615</v>
      </c>
      <c r="B429" s="16">
        <f t="shared" si="6"/>
        <v>1995</v>
      </c>
      <c r="C429" s="17">
        <v>17.34666666667</v>
      </c>
      <c r="D429" s="17">
        <v>17.010000000000002</v>
      </c>
      <c r="E429" s="17">
        <v>16.489999999999998</v>
      </c>
      <c r="F429" s="17">
        <v>18.54</v>
      </c>
      <c r="G429" s="17">
        <v>38.35</v>
      </c>
      <c r="H429" s="17">
        <v>34.75</v>
      </c>
      <c r="I429" s="17">
        <v>1.54</v>
      </c>
      <c r="J429" s="17">
        <v>2.65</v>
      </c>
      <c r="K429" s="17">
        <v>3.46</v>
      </c>
      <c r="L429" s="17">
        <v>33.642950760150001</v>
      </c>
      <c r="M429" s="17">
        <v>1.4850000000000001</v>
      </c>
      <c r="N429" s="17">
        <v>3.9558</v>
      </c>
      <c r="O429" s="17">
        <v>3.2193999999999998</v>
      </c>
      <c r="P429" s="17">
        <v>1.3474999999999999</v>
      </c>
      <c r="Q429" s="17">
        <v>1.3630960000000001</v>
      </c>
      <c r="R429" s="17">
        <v>1.344409</v>
      </c>
      <c r="S429" s="17">
        <v>1.335</v>
      </c>
      <c r="T429" s="17">
        <v>632</v>
      </c>
      <c r="U429" s="17">
        <v>855</v>
      </c>
      <c r="V429" s="17">
        <v>447</v>
      </c>
      <c r="W429" s="17">
        <v>990</v>
      </c>
      <c r="X429" s="17">
        <v>687</v>
      </c>
      <c r="Y429" s="17" t="s">
        <v>192</v>
      </c>
      <c r="Z429" s="17">
        <v>246</v>
      </c>
      <c r="AA429" s="17">
        <v>652</v>
      </c>
      <c r="AB429" s="17">
        <v>175</v>
      </c>
      <c r="AC429" s="17" t="s">
        <v>192</v>
      </c>
      <c r="AD429" s="17" t="s">
        <v>192</v>
      </c>
      <c r="AE429" s="17">
        <v>90.83</v>
      </c>
      <c r="AF429" s="17">
        <v>109.7</v>
      </c>
      <c r="AG429" s="17">
        <v>102.74</v>
      </c>
      <c r="AH429" s="17">
        <v>286.25</v>
      </c>
      <c r="AI429" s="17">
        <v>259</v>
      </c>
      <c r="AJ429" s="17">
        <v>223.5</v>
      </c>
      <c r="AK429" s="17" t="s">
        <v>192</v>
      </c>
      <c r="AL429" s="17">
        <v>143.08000000000001</v>
      </c>
      <c r="AM429" s="17">
        <v>150.28</v>
      </c>
      <c r="AN429" s="17" t="s">
        <v>192</v>
      </c>
      <c r="AO429" s="17">
        <v>0.39778999999999998</v>
      </c>
      <c r="AP429" s="17">
        <v>0.44861000000000001</v>
      </c>
      <c r="AQ429" s="17">
        <v>2.0441236639999998</v>
      </c>
      <c r="AR429" s="17">
        <v>1.14309547</v>
      </c>
      <c r="AS429" s="17">
        <v>2.7298</v>
      </c>
      <c r="AT429" s="17">
        <v>14.0434</v>
      </c>
      <c r="AU429" s="17">
        <v>0.67989999999999995</v>
      </c>
      <c r="AV429" s="17">
        <v>0.49519999999999997</v>
      </c>
      <c r="AW429" s="17">
        <v>0.32169999999999999</v>
      </c>
      <c r="AX429" s="17">
        <v>2586.7600000000002</v>
      </c>
      <c r="AY429" s="17">
        <v>346.84</v>
      </c>
      <c r="AZ429" s="17">
        <v>283.10000000000002</v>
      </c>
      <c r="BA429" s="17">
        <v>642.14476351012001</v>
      </c>
      <c r="BB429" s="17">
        <v>713.57749117421997</v>
      </c>
      <c r="BC429" s="17">
        <v>656.48</v>
      </c>
      <c r="BD429" s="17">
        <v>2.4361999999999999</v>
      </c>
      <c r="BE429" s="17" t="s">
        <v>192</v>
      </c>
      <c r="BF429" s="17">
        <v>1.8033999999999999</v>
      </c>
      <c r="BG429" s="17">
        <v>31.5</v>
      </c>
      <c r="BH429" s="17">
        <v>205.625</v>
      </c>
      <c r="BI429" s="17">
        <v>147.5</v>
      </c>
      <c r="BJ429" s="17">
        <v>191.25</v>
      </c>
      <c r="BK429" s="17">
        <v>112.5</v>
      </c>
      <c r="BL429" s="17">
        <v>1805.07</v>
      </c>
      <c r="BM429" s="17">
        <v>28.38</v>
      </c>
      <c r="BN429" s="17">
        <v>2924.04</v>
      </c>
      <c r="BO429" s="17">
        <v>585.6</v>
      </c>
      <c r="BP429" s="17">
        <v>5532.4</v>
      </c>
      <c r="BQ429" s="17">
        <v>7531.91</v>
      </c>
      <c r="BR429" s="17">
        <v>1022.2</v>
      </c>
      <c r="BS429" s="17">
        <v>382.12</v>
      </c>
      <c r="BT429" s="17">
        <v>416.89</v>
      </c>
      <c r="BU429" s="17">
        <v>4.6485000000000003</v>
      </c>
    </row>
    <row r="430" spans="1:73" x14ac:dyDescent="0.4">
      <c r="A430" s="18" t="s">
        <v>616</v>
      </c>
      <c r="B430" s="16">
        <f t="shared" si="6"/>
        <v>1995</v>
      </c>
      <c r="C430" s="20">
        <v>18.646666666670001</v>
      </c>
      <c r="D430" s="20">
        <v>18.670000000000002</v>
      </c>
      <c r="E430" s="20">
        <v>17.399999999999999</v>
      </c>
      <c r="F430" s="20">
        <v>19.87</v>
      </c>
      <c r="G430" s="20">
        <v>37.1</v>
      </c>
      <c r="H430" s="20">
        <v>35</v>
      </c>
      <c r="I430" s="20">
        <v>1.62</v>
      </c>
      <c r="J430" s="20">
        <v>2.71</v>
      </c>
      <c r="K430" s="20">
        <v>3.45</v>
      </c>
      <c r="L430" s="20">
        <v>34.892884000530003</v>
      </c>
      <c r="M430" s="20">
        <v>1.4612000000000001</v>
      </c>
      <c r="N430" s="20">
        <v>3.8449</v>
      </c>
      <c r="O430" s="20">
        <v>3.1918000000000002</v>
      </c>
      <c r="P430" s="20">
        <v>1.3688</v>
      </c>
      <c r="Q430" s="20">
        <v>1.361928</v>
      </c>
      <c r="R430" s="20">
        <v>1.3945920000000001</v>
      </c>
      <c r="S430" s="20">
        <v>1.35</v>
      </c>
      <c r="T430" s="20">
        <v>619</v>
      </c>
      <c r="U430" s="20">
        <v>823</v>
      </c>
      <c r="V430" s="20">
        <v>447</v>
      </c>
      <c r="W430" s="20">
        <v>981</v>
      </c>
      <c r="X430" s="20">
        <v>625</v>
      </c>
      <c r="Y430" s="20" t="s">
        <v>192</v>
      </c>
      <c r="Z430" s="20">
        <v>249</v>
      </c>
      <c r="AA430" s="20">
        <v>610</v>
      </c>
      <c r="AB430" s="20">
        <v>181</v>
      </c>
      <c r="AC430" s="20" t="s">
        <v>192</v>
      </c>
      <c r="AD430" s="20" t="s">
        <v>192</v>
      </c>
      <c r="AE430" s="20">
        <v>93.4</v>
      </c>
      <c r="AF430" s="20">
        <v>109.3</v>
      </c>
      <c r="AG430" s="20">
        <v>103.29</v>
      </c>
      <c r="AH430" s="20">
        <v>281.5</v>
      </c>
      <c r="AI430" s="20">
        <v>260</v>
      </c>
      <c r="AJ430" s="20">
        <v>226.25</v>
      </c>
      <c r="AK430" s="20" t="s">
        <v>192</v>
      </c>
      <c r="AL430" s="20">
        <v>140.68</v>
      </c>
      <c r="AM430" s="20">
        <v>148.81</v>
      </c>
      <c r="AN430" s="20" t="s">
        <v>192</v>
      </c>
      <c r="AO430" s="20">
        <v>0.38580999999999999</v>
      </c>
      <c r="AP430" s="20">
        <v>0.55642000000000003</v>
      </c>
      <c r="AQ430" s="20">
        <v>1.923310488</v>
      </c>
      <c r="AR430" s="20">
        <v>1.1327337559999999</v>
      </c>
      <c r="AS430" s="20">
        <v>2.6324000000000001</v>
      </c>
      <c r="AT430" s="20">
        <v>14.412699999999999</v>
      </c>
      <c r="AU430" s="20">
        <v>0.70079999999999998</v>
      </c>
      <c r="AV430" s="20">
        <v>0.50229999999999997</v>
      </c>
      <c r="AW430" s="20">
        <v>0.30199999999999999</v>
      </c>
      <c r="AX430" s="20">
        <v>2501.1</v>
      </c>
      <c r="AY430" s="20">
        <v>350.64</v>
      </c>
      <c r="AZ430" s="20">
        <v>300.91000000000003</v>
      </c>
      <c r="BA430" s="20">
        <v>639.70284770945</v>
      </c>
      <c r="BB430" s="20">
        <v>730.81622126847003</v>
      </c>
      <c r="BC430" s="20">
        <v>665.11</v>
      </c>
      <c r="BD430" s="20">
        <v>2.5078999999999998</v>
      </c>
      <c r="BE430" s="20" t="s">
        <v>192</v>
      </c>
      <c r="BF430" s="20">
        <v>1.84</v>
      </c>
      <c r="BG430" s="20">
        <v>31.5</v>
      </c>
      <c r="BH430" s="20">
        <v>204.5</v>
      </c>
      <c r="BI430" s="20">
        <v>147.5</v>
      </c>
      <c r="BJ430" s="20">
        <v>205</v>
      </c>
      <c r="BK430" s="20">
        <v>112.5</v>
      </c>
      <c r="BL430" s="20">
        <v>1849</v>
      </c>
      <c r="BM430" s="20">
        <v>28.38</v>
      </c>
      <c r="BN430" s="20">
        <v>2903.5</v>
      </c>
      <c r="BO430" s="20">
        <v>608.5</v>
      </c>
      <c r="BP430" s="20">
        <v>5872.1</v>
      </c>
      <c r="BQ430" s="20">
        <v>7397.83</v>
      </c>
      <c r="BR430" s="20">
        <v>1061.4000000000001</v>
      </c>
      <c r="BS430" s="20">
        <v>391.03</v>
      </c>
      <c r="BT430" s="20">
        <v>448.29</v>
      </c>
      <c r="BU430" s="20">
        <v>5.4776999999999996</v>
      </c>
    </row>
    <row r="431" spans="1:73" x14ac:dyDescent="0.4">
      <c r="A431" s="16" t="s">
        <v>617</v>
      </c>
      <c r="B431" s="16">
        <f t="shared" si="6"/>
        <v>1995</v>
      </c>
      <c r="C431" s="17">
        <v>18.42333333333</v>
      </c>
      <c r="D431" s="17">
        <v>18.38</v>
      </c>
      <c r="E431" s="17">
        <v>17.25</v>
      </c>
      <c r="F431" s="17">
        <v>19.64</v>
      </c>
      <c r="G431" s="17">
        <v>38.770000000000003</v>
      </c>
      <c r="H431" s="17">
        <v>35</v>
      </c>
      <c r="I431" s="17">
        <v>1.64</v>
      </c>
      <c r="J431" s="17">
        <v>2.71</v>
      </c>
      <c r="K431" s="17">
        <v>3.53</v>
      </c>
      <c r="L431" s="17">
        <v>35.189950987129997</v>
      </c>
      <c r="M431" s="17">
        <v>1.4453</v>
      </c>
      <c r="N431" s="17">
        <v>3.7700999999999998</v>
      </c>
      <c r="O431" s="17">
        <v>3.1063000000000001</v>
      </c>
      <c r="P431" s="17">
        <v>1.4943</v>
      </c>
      <c r="Q431" s="17">
        <v>1.3087310000000001</v>
      </c>
      <c r="R431" s="17">
        <v>1.872288</v>
      </c>
      <c r="S431" s="17">
        <v>1.302</v>
      </c>
      <c r="T431" s="17">
        <v>616</v>
      </c>
      <c r="U431" s="17">
        <v>822</v>
      </c>
      <c r="V431" s="17">
        <v>436</v>
      </c>
      <c r="W431" s="17">
        <v>973</v>
      </c>
      <c r="X431" s="17">
        <v>611</v>
      </c>
      <c r="Y431" s="17" t="s">
        <v>192</v>
      </c>
      <c r="Z431" s="17">
        <v>250</v>
      </c>
      <c r="AA431" s="17">
        <v>595</v>
      </c>
      <c r="AB431" s="17">
        <v>181</v>
      </c>
      <c r="AC431" s="17" t="s">
        <v>192</v>
      </c>
      <c r="AD431" s="17" t="s">
        <v>192</v>
      </c>
      <c r="AE431" s="17">
        <v>100.79</v>
      </c>
      <c r="AF431" s="17">
        <v>111.97</v>
      </c>
      <c r="AG431" s="17">
        <v>108.06</v>
      </c>
      <c r="AH431" s="17">
        <v>291</v>
      </c>
      <c r="AI431" s="17">
        <v>268</v>
      </c>
      <c r="AJ431" s="17">
        <v>238.6</v>
      </c>
      <c r="AK431" s="17" t="s">
        <v>192</v>
      </c>
      <c r="AL431" s="17">
        <v>143.28</v>
      </c>
      <c r="AM431" s="17">
        <v>158.72999999999999</v>
      </c>
      <c r="AN431" s="17" t="s">
        <v>192</v>
      </c>
      <c r="AO431" s="17">
        <v>0.39300000000000002</v>
      </c>
      <c r="AP431" s="17">
        <v>0.56189999999999996</v>
      </c>
      <c r="AQ431" s="17">
        <v>1.7520115140000001</v>
      </c>
      <c r="AR431" s="17">
        <v>1.153677646</v>
      </c>
      <c r="AS431" s="17">
        <v>2.5337000000000001</v>
      </c>
      <c r="AT431" s="17">
        <v>14.8812</v>
      </c>
      <c r="AU431" s="17">
        <v>0.70660000000000001</v>
      </c>
      <c r="AV431" s="17">
        <v>0.50929999999999997</v>
      </c>
      <c r="AW431" s="17">
        <v>0.29809999999999998</v>
      </c>
      <c r="AX431" s="17">
        <v>2518.9299999999998</v>
      </c>
      <c r="AY431" s="17">
        <v>340.95</v>
      </c>
      <c r="AZ431" s="17">
        <v>285.43</v>
      </c>
      <c r="BA431" s="17">
        <v>635.24590163933999</v>
      </c>
      <c r="BB431" s="17">
        <v>750.76812042567997</v>
      </c>
      <c r="BC431" s="17">
        <v>635.41</v>
      </c>
      <c r="BD431" s="17">
        <v>2.5335000000000001</v>
      </c>
      <c r="BE431" s="17" t="s">
        <v>192</v>
      </c>
      <c r="BF431" s="17">
        <v>1.7224999999999999</v>
      </c>
      <c r="BG431" s="17">
        <v>31.5</v>
      </c>
      <c r="BH431" s="17">
        <v>197.8</v>
      </c>
      <c r="BI431" s="17">
        <v>147.5</v>
      </c>
      <c r="BJ431" s="17">
        <v>159</v>
      </c>
      <c r="BK431" s="17">
        <v>112.5</v>
      </c>
      <c r="BL431" s="17">
        <v>1762.69</v>
      </c>
      <c r="BM431" s="17">
        <v>28.38</v>
      </c>
      <c r="BN431" s="17">
        <v>2773.31</v>
      </c>
      <c r="BO431" s="17">
        <v>596.5</v>
      </c>
      <c r="BP431" s="17">
        <v>5926.5</v>
      </c>
      <c r="BQ431" s="17">
        <v>7232.19</v>
      </c>
      <c r="BR431" s="17">
        <v>1036.2</v>
      </c>
      <c r="BS431" s="17">
        <v>385.22</v>
      </c>
      <c r="BT431" s="17">
        <v>437.35</v>
      </c>
      <c r="BU431" s="17">
        <v>5.5598000000000001</v>
      </c>
    </row>
    <row r="432" spans="1:73" x14ac:dyDescent="0.4">
      <c r="A432" s="18" t="s">
        <v>618</v>
      </c>
      <c r="B432" s="16">
        <f t="shared" si="6"/>
        <v>1995</v>
      </c>
      <c r="C432" s="20">
        <v>17.363333333330001</v>
      </c>
      <c r="D432" s="20">
        <v>17.350000000000001</v>
      </c>
      <c r="E432" s="20">
        <v>16.239999999999998</v>
      </c>
      <c r="F432" s="20">
        <v>18.5</v>
      </c>
      <c r="G432" s="20">
        <v>40.770000000000003</v>
      </c>
      <c r="H432" s="20">
        <v>34.89</v>
      </c>
      <c r="I432" s="20">
        <v>1.62</v>
      </c>
      <c r="J432" s="20">
        <v>2.73</v>
      </c>
      <c r="K432" s="20">
        <v>3.56</v>
      </c>
      <c r="L432" s="20">
        <v>35.062487798120003</v>
      </c>
      <c r="M432" s="20">
        <v>1.4372</v>
      </c>
      <c r="N432" s="20">
        <v>3.4058999999999999</v>
      </c>
      <c r="O432" s="20">
        <v>2.84</v>
      </c>
      <c r="P432" s="20">
        <v>1.4919</v>
      </c>
      <c r="Q432" s="20">
        <v>1.2041459999999999</v>
      </c>
      <c r="R432" s="20">
        <v>1.9791859999999999</v>
      </c>
      <c r="S432" s="20">
        <v>1.2925</v>
      </c>
      <c r="T432" s="20">
        <v>668</v>
      </c>
      <c r="U432" s="20">
        <v>841</v>
      </c>
      <c r="V432" s="20">
        <v>467</v>
      </c>
      <c r="W432" s="20">
        <v>965</v>
      </c>
      <c r="X432" s="20">
        <v>631</v>
      </c>
      <c r="Y432" s="20" t="s">
        <v>192</v>
      </c>
      <c r="Z432" s="20">
        <v>252</v>
      </c>
      <c r="AA432" s="20">
        <v>611</v>
      </c>
      <c r="AB432" s="20">
        <v>180</v>
      </c>
      <c r="AC432" s="20" t="s">
        <v>192</v>
      </c>
      <c r="AD432" s="20" t="s">
        <v>192</v>
      </c>
      <c r="AE432" s="20">
        <v>105.77</v>
      </c>
      <c r="AF432" s="20">
        <v>119.86</v>
      </c>
      <c r="AG432" s="20">
        <v>112.83</v>
      </c>
      <c r="AH432" s="20">
        <v>326</v>
      </c>
      <c r="AI432" s="20">
        <v>303</v>
      </c>
      <c r="AJ432" s="20">
        <v>275.75</v>
      </c>
      <c r="AK432" s="20" t="s">
        <v>192</v>
      </c>
      <c r="AL432" s="20">
        <v>153.47999999999999</v>
      </c>
      <c r="AM432" s="20">
        <v>170.12</v>
      </c>
      <c r="AN432" s="20" t="s">
        <v>192</v>
      </c>
      <c r="AO432" s="20">
        <v>0.36890000000000001</v>
      </c>
      <c r="AP432" s="20">
        <v>0.65486999999999995</v>
      </c>
      <c r="AQ432" s="20">
        <v>1.6605197840000001</v>
      </c>
      <c r="AR432" s="20">
        <v>1.192919882</v>
      </c>
      <c r="AS432" s="20">
        <v>2.5331999999999999</v>
      </c>
      <c r="AT432" s="20">
        <v>14.8812</v>
      </c>
      <c r="AU432" s="20">
        <v>0.70240000000000002</v>
      </c>
      <c r="AV432" s="20">
        <v>0.51870000000000005</v>
      </c>
      <c r="AW432" s="20">
        <v>0.30909999999999999</v>
      </c>
      <c r="AX432" s="20">
        <v>2587.4699999999998</v>
      </c>
      <c r="AY432" s="20">
        <v>345.78</v>
      </c>
      <c r="AZ432" s="20">
        <v>274.22000000000003</v>
      </c>
      <c r="BA432" s="20">
        <v>625.45765194043997</v>
      </c>
      <c r="BB432" s="20">
        <v>759.11308092203001</v>
      </c>
      <c r="BC432" s="20">
        <v>627</v>
      </c>
      <c r="BD432" s="20">
        <v>1.9996</v>
      </c>
      <c r="BE432" s="20" t="s">
        <v>192</v>
      </c>
      <c r="BF432" s="20">
        <v>1.5417000000000001</v>
      </c>
      <c r="BG432" s="20">
        <v>31.5</v>
      </c>
      <c r="BH432" s="20">
        <v>185.625</v>
      </c>
      <c r="BI432" s="20">
        <v>147.5</v>
      </c>
      <c r="BJ432" s="20">
        <v>90</v>
      </c>
      <c r="BK432" s="20">
        <v>112.5</v>
      </c>
      <c r="BL432" s="20">
        <v>1780.05</v>
      </c>
      <c r="BM432" s="20">
        <v>28.38</v>
      </c>
      <c r="BN432" s="20">
        <v>2994.64</v>
      </c>
      <c r="BO432" s="20">
        <v>611.79999999999995</v>
      </c>
      <c r="BP432" s="20">
        <v>6670.7</v>
      </c>
      <c r="BQ432" s="20">
        <v>7871.57</v>
      </c>
      <c r="BR432" s="20">
        <v>1009.6</v>
      </c>
      <c r="BS432" s="20">
        <v>387.56</v>
      </c>
      <c r="BT432" s="20">
        <v>438.53</v>
      </c>
      <c r="BU432" s="20">
        <v>5.3636999999999997</v>
      </c>
    </row>
    <row r="433" spans="1:73" x14ac:dyDescent="0.4">
      <c r="A433" s="16" t="s">
        <v>619</v>
      </c>
      <c r="B433" s="16">
        <f t="shared" si="6"/>
        <v>1995</v>
      </c>
      <c r="C433" s="17">
        <v>16.08333333333</v>
      </c>
      <c r="D433" s="17">
        <v>15.86</v>
      </c>
      <c r="E433" s="17">
        <v>14.97</v>
      </c>
      <c r="F433" s="17">
        <v>17.420000000000002</v>
      </c>
      <c r="G433" s="17">
        <v>41.05</v>
      </c>
      <c r="H433" s="17">
        <v>36.15</v>
      </c>
      <c r="I433" s="17">
        <v>1.44</v>
      </c>
      <c r="J433" s="17">
        <v>2.8</v>
      </c>
      <c r="K433" s="17">
        <v>3.48</v>
      </c>
      <c r="L433" s="17">
        <v>33.155259203009997</v>
      </c>
      <c r="M433" s="17">
        <v>1.3640000000000001</v>
      </c>
      <c r="N433" s="17">
        <v>3.2111999999999998</v>
      </c>
      <c r="O433" s="17">
        <v>2.6402999999999999</v>
      </c>
      <c r="P433" s="17">
        <v>1.5698000000000001</v>
      </c>
      <c r="Q433" s="17">
        <v>1.222782</v>
      </c>
      <c r="R433" s="17">
        <v>2.2046869999999998</v>
      </c>
      <c r="S433" s="17">
        <v>1.282</v>
      </c>
      <c r="T433" s="17">
        <v>693</v>
      </c>
      <c r="U433" s="17">
        <v>876</v>
      </c>
      <c r="V433" s="17">
        <v>502</v>
      </c>
      <c r="W433" s="17">
        <v>969</v>
      </c>
      <c r="X433" s="17">
        <v>655</v>
      </c>
      <c r="Y433" s="17" t="s">
        <v>192</v>
      </c>
      <c r="Z433" s="17">
        <v>261</v>
      </c>
      <c r="AA433" s="17">
        <v>626</v>
      </c>
      <c r="AB433" s="17">
        <v>193</v>
      </c>
      <c r="AC433" s="17" t="s">
        <v>192</v>
      </c>
      <c r="AD433" s="17" t="s">
        <v>192</v>
      </c>
      <c r="AE433" s="17">
        <v>112.97</v>
      </c>
      <c r="AF433" s="17">
        <v>126.99</v>
      </c>
      <c r="AG433" s="17">
        <v>119.1</v>
      </c>
      <c r="AH433" s="17">
        <v>345.6</v>
      </c>
      <c r="AI433" s="17">
        <v>327</v>
      </c>
      <c r="AJ433" s="17">
        <v>296</v>
      </c>
      <c r="AK433" s="17" t="s">
        <v>192</v>
      </c>
      <c r="AL433" s="17">
        <v>173.36</v>
      </c>
      <c r="AM433" s="17">
        <v>190.7</v>
      </c>
      <c r="AN433" s="17" t="s">
        <v>192</v>
      </c>
      <c r="AO433" s="17">
        <v>0.53541000000000005</v>
      </c>
      <c r="AP433" s="17">
        <v>0.68669999999999998</v>
      </c>
      <c r="AQ433" s="17">
        <v>1.6331824960000001</v>
      </c>
      <c r="AR433" s="17">
        <v>1.24340568</v>
      </c>
      <c r="AS433" s="17">
        <v>2.5400999999999998</v>
      </c>
      <c r="AT433" s="17">
        <v>14.551</v>
      </c>
      <c r="AU433" s="17">
        <v>0.70479999999999998</v>
      </c>
      <c r="AV433" s="17">
        <v>0.54020000000000001</v>
      </c>
      <c r="AW433" s="17">
        <v>0.29959999999999998</v>
      </c>
      <c r="AX433" s="17">
        <v>2642.87</v>
      </c>
      <c r="AY433" s="17">
        <v>351.79</v>
      </c>
      <c r="AZ433" s="17">
        <v>259.57</v>
      </c>
      <c r="BA433" s="17">
        <v>615.63612283751002</v>
      </c>
      <c r="BB433" s="17">
        <v>752.31998638686002</v>
      </c>
      <c r="BC433" s="17">
        <v>584.72</v>
      </c>
      <c r="BD433" s="17">
        <v>1.9258</v>
      </c>
      <c r="BE433" s="17" t="s">
        <v>192</v>
      </c>
      <c r="BF433" s="17">
        <v>1.3340000000000001</v>
      </c>
      <c r="BG433" s="17">
        <v>33.5</v>
      </c>
      <c r="BH433" s="17">
        <v>180.8</v>
      </c>
      <c r="BI433" s="17">
        <v>147.5</v>
      </c>
      <c r="BJ433" s="17">
        <v>90</v>
      </c>
      <c r="BK433" s="17">
        <v>112.5</v>
      </c>
      <c r="BL433" s="17">
        <v>1860.1</v>
      </c>
      <c r="BM433" s="17">
        <v>28.38</v>
      </c>
      <c r="BN433" s="17">
        <v>3075.67</v>
      </c>
      <c r="BO433" s="17">
        <v>621.9</v>
      </c>
      <c r="BP433" s="17">
        <v>6668.9</v>
      </c>
      <c r="BQ433" s="17">
        <v>8596.57</v>
      </c>
      <c r="BR433" s="17">
        <v>1026.8</v>
      </c>
      <c r="BS433" s="17">
        <v>386.23</v>
      </c>
      <c r="BT433" s="17">
        <v>433.63</v>
      </c>
      <c r="BU433" s="17">
        <v>5.1647999999999996</v>
      </c>
    </row>
    <row r="434" spans="1:73" x14ac:dyDescent="0.4">
      <c r="A434" s="18" t="s">
        <v>620</v>
      </c>
      <c r="B434" s="16">
        <f t="shared" si="6"/>
        <v>1995</v>
      </c>
      <c r="C434" s="20">
        <v>16.466666666670001</v>
      </c>
      <c r="D434" s="20">
        <v>16.07</v>
      </c>
      <c r="E434" s="20">
        <v>15.37</v>
      </c>
      <c r="F434" s="20">
        <v>17.96</v>
      </c>
      <c r="G434" s="20">
        <v>40.880000000000003</v>
      </c>
      <c r="H434" s="20">
        <v>35.700000000000003</v>
      </c>
      <c r="I434" s="20">
        <v>1.56</v>
      </c>
      <c r="J434" s="20">
        <v>2.8</v>
      </c>
      <c r="K434" s="20">
        <v>3.46</v>
      </c>
      <c r="L434" s="20">
        <v>34.598914078070003</v>
      </c>
      <c r="M434" s="20">
        <v>1.4129</v>
      </c>
      <c r="N434" s="20">
        <v>3.3776999999999999</v>
      </c>
      <c r="O434" s="20">
        <v>2.87</v>
      </c>
      <c r="P434" s="20">
        <v>1.5047999999999999</v>
      </c>
      <c r="Q434" s="20">
        <v>1.398069</v>
      </c>
      <c r="R434" s="20">
        <v>1.8762270000000001</v>
      </c>
      <c r="S434" s="20">
        <v>1.24</v>
      </c>
      <c r="T434" s="20">
        <v>686</v>
      </c>
      <c r="U434" s="20">
        <v>885</v>
      </c>
      <c r="V434" s="20">
        <v>493</v>
      </c>
      <c r="W434" s="20">
        <v>980</v>
      </c>
      <c r="X434" s="20">
        <v>616</v>
      </c>
      <c r="Y434" s="20" t="s">
        <v>192</v>
      </c>
      <c r="Z434" s="20">
        <v>257</v>
      </c>
      <c r="AA434" s="20">
        <v>616</v>
      </c>
      <c r="AB434" s="20">
        <v>190</v>
      </c>
      <c r="AC434" s="20" t="s">
        <v>192</v>
      </c>
      <c r="AD434" s="20" t="s">
        <v>192</v>
      </c>
      <c r="AE434" s="20">
        <v>104.87</v>
      </c>
      <c r="AF434" s="20">
        <v>126.44</v>
      </c>
      <c r="AG434" s="20">
        <v>118.7</v>
      </c>
      <c r="AH434" s="20">
        <v>339.5</v>
      </c>
      <c r="AI434" s="20">
        <v>318</v>
      </c>
      <c r="AJ434" s="20">
        <v>286</v>
      </c>
      <c r="AK434" s="20" t="s">
        <v>192</v>
      </c>
      <c r="AL434" s="20">
        <v>168.47</v>
      </c>
      <c r="AM434" s="20">
        <v>184.45</v>
      </c>
      <c r="AN434" s="20" t="s">
        <v>192</v>
      </c>
      <c r="AO434" s="20">
        <v>0.52</v>
      </c>
      <c r="AP434" s="20">
        <v>0.60838999999999999</v>
      </c>
      <c r="AQ434" s="20">
        <v>1.6865342999999999</v>
      </c>
      <c r="AR434" s="20">
        <v>1.311087514</v>
      </c>
      <c r="AS434" s="20">
        <v>2.5192000000000001</v>
      </c>
      <c r="AT434" s="20">
        <v>13.448</v>
      </c>
      <c r="AU434" s="20">
        <v>0.69369999999999998</v>
      </c>
      <c r="AV434" s="20">
        <v>0.51680000000000004</v>
      </c>
      <c r="AW434" s="20">
        <v>0.28620000000000001</v>
      </c>
      <c r="AX434" s="20">
        <v>2691.66</v>
      </c>
      <c r="AY434" s="20">
        <v>341.96</v>
      </c>
      <c r="AZ434" s="20">
        <v>235.66</v>
      </c>
      <c r="BA434" s="20">
        <v>583.33668584301995</v>
      </c>
      <c r="BB434" s="20">
        <v>741.71674429781001</v>
      </c>
      <c r="BC434" s="20">
        <v>560.55999999999995</v>
      </c>
      <c r="BD434" s="20">
        <v>1.8753</v>
      </c>
      <c r="BE434" s="20" t="s">
        <v>192</v>
      </c>
      <c r="BF434" s="20">
        <v>1.2979000000000001</v>
      </c>
      <c r="BG434" s="20">
        <v>33.5</v>
      </c>
      <c r="BH434" s="20">
        <v>185.25</v>
      </c>
      <c r="BI434" s="20">
        <v>147.5</v>
      </c>
      <c r="BJ434" s="20">
        <v>90</v>
      </c>
      <c r="BK434" s="20">
        <v>112.5</v>
      </c>
      <c r="BL434" s="20">
        <v>1888.32</v>
      </c>
      <c r="BM434" s="20">
        <v>28.38</v>
      </c>
      <c r="BN434" s="20">
        <v>3036.84</v>
      </c>
      <c r="BO434" s="20">
        <v>623.6</v>
      </c>
      <c r="BP434" s="20">
        <v>6992.3</v>
      </c>
      <c r="BQ434" s="20">
        <v>8944.66</v>
      </c>
      <c r="BR434" s="20">
        <v>1014.4</v>
      </c>
      <c r="BS434" s="20">
        <v>383.67</v>
      </c>
      <c r="BT434" s="20">
        <v>425.34</v>
      </c>
      <c r="BU434" s="20">
        <v>5.3982000000000001</v>
      </c>
    </row>
    <row r="435" spans="1:73" x14ac:dyDescent="0.4">
      <c r="A435" s="16" t="s">
        <v>621</v>
      </c>
      <c r="B435" s="16">
        <f t="shared" si="6"/>
        <v>1995</v>
      </c>
      <c r="C435" s="17">
        <v>16.82</v>
      </c>
      <c r="D435" s="17">
        <v>16.78</v>
      </c>
      <c r="E435" s="17">
        <v>15.65</v>
      </c>
      <c r="F435" s="17">
        <v>18.03</v>
      </c>
      <c r="G435" s="17">
        <v>40.93</v>
      </c>
      <c r="H435" s="17">
        <v>35.93</v>
      </c>
      <c r="I435" s="17">
        <v>1.64</v>
      </c>
      <c r="J435" s="17">
        <v>2.78</v>
      </c>
      <c r="K435" s="17">
        <v>3.46</v>
      </c>
      <c r="L435" s="17">
        <v>35.475304468170002</v>
      </c>
      <c r="M435" s="17">
        <v>1.3971</v>
      </c>
      <c r="N435" s="17">
        <v>2.9643000000000002</v>
      </c>
      <c r="O435" s="17">
        <v>2.5364</v>
      </c>
      <c r="P435" s="17">
        <v>1.5497000000000001</v>
      </c>
      <c r="Q435" s="17">
        <v>1.566794</v>
      </c>
      <c r="R435" s="17">
        <v>1.777377</v>
      </c>
      <c r="S435" s="17">
        <v>1.3049999999999999</v>
      </c>
      <c r="T435" s="17">
        <v>677</v>
      </c>
      <c r="U435" s="17">
        <v>970</v>
      </c>
      <c r="V435" s="17">
        <v>505</v>
      </c>
      <c r="W435" s="17">
        <v>981</v>
      </c>
      <c r="X435" s="17">
        <v>586</v>
      </c>
      <c r="Y435" s="17" t="s">
        <v>192</v>
      </c>
      <c r="Z435" s="17">
        <v>266</v>
      </c>
      <c r="AA435" s="17">
        <v>614</v>
      </c>
      <c r="AB435" s="17">
        <v>206</v>
      </c>
      <c r="AC435" s="17" t="s">
        <v>192</v>
      </c>
      <c r="AD435" s="17" t="s">
        <v>192</v>
      </c>
      <c r="AE435" s="17">
        <v>104.82</v>
      </c>
      <c r="AF435" s="17">
        <v>130.47999999999999</v>
      </c>
      <c r="AG435" s="17">
        <v>127.26</v>
      </c>
      <c r="AH435" s="17">
        <v>359.75</v>
      </c>
      <c r="AI435" s="17">
        <v>332</v>
      </c>
      <c r="AJ435" s="17">
        <v>284.75</v>
      </c>
      <c r="AK435" s="17" t="s">
        <v>192</v>
      </c>
      <c r="AL435" s="17">
        <v>185.61</v>
      </c>
      <c r="AM435" s="17">
        <v>193.64</v>
      </c>
      <c r="AN435" s="17" t="s">
        <v>192</v>
      </c>
      <c r="AO435" s="17">
        <v>0.52</v>
      </c>
      <c r="AP435" s="17">
        <v>0.53754999999999997</v>
      </c>
      <c r="AQ435" s="17">
        <v>1.76479831</v>
      </c>
      <c r="AR435" s="17">
        <v>1.336661106</v>
      </c>
      <c r="AS435" s="17">
        <v>2.5598000000000001</v>
      </c>
      <c r="AT435" s="17">
        <v>12.2136</v>
      </c>
      <c r="AU435" s="17">
        <v>0.68830000000000002</v>
      </c>
      <c r="AV435" s="17">
        <v>0.51170000000000004</v>
      </c>
      <c r="AW435" s="17">
        <v>0.25769999999999998</v>
      </c>
      <c r="AX435" s="17">
        <v>2689.09</v>
      </c>
      <c r="AY435" s="17">
        <v>337.09</v>
      </c>
      <c r="AZ435" s="17">
        <v>221.73</v>
      </c>
      <c r="BA435" s="17">
        <v>565.65656565657002</v>
      </c>
      <c r="BB435" s="17">
        <v>728.69897473166998</v>
      </c>
      <c r="BC435" s="17">
        <v>527.42999999999995</v>
      </c>
      <c r="BD435" s="17">
        <v>2.0102000000000002</v>
      </c>
      <c r="BE435" s="17" t="s">
        <v>192</v>
      </c>
      <c r="BF435" s="17">
        <v>1.3471</v>
      </c>
      <c r="BG435" s="17">
        <v>33.5</v>
      </c>
      <c r="BH435" s="17">
        <v>192</v>
      </c>
      <c r="BI435" s="17">
        <v>147.5</v>
      </c>
      <c r="BJ435" s="17">
        <v>90</v>
      </c>
      <c r="BK435" s="17">
        <v>112.5</v>
      </c>
      <c r="BL435" s="17">
        <v>1760.83</v>
      </c>
      <c r="BM435" s="17">
        <v>28.38</v>
      </c>
      <c r="BN435" s="17">
        <v>2915.52</v>
      </c>
      <c r="BO435" s="17">
        <v>592.70000000000005</v>
      </c>
      <c r="BP435" s="17">
        <v>6328.1</v>
      </c>
      <c r="BQ435" s="17">
        <v>8405.2099999999991</v>
      </c>
      <c r="BR435" s="17">
        <v>986.2</v>
      </c>
      <c r="BS435" s="17">
        <v>383.06</v>
      </c>
      <c r="BT435" s="17">
        <v>429.65</v>
      </c>
      <c r="BU435" s="17">
        <v>5.4295</v>
      </c>
    </row>
    <row r="436" spans="1:73" x14ac:dyDescent="0.4">
      <c r="A436" s="18" t="s">
        <v>622</v>
      </c>
      <c r="B436" s="16">
        <f t="shared" si="6"/>
        <v>1995</v>
      </c>
      <c r="C436" s="20">
        <v>16.123333333329999</v>
      </c>
      <c r="D436" s="20">
        <v>16.12</v>
      </c>
      <c r="E436" s="20">
        <v>14.92</v>
      </c>
      <c r="F436" s="20">
        <v>17.329999999999998</v>
      </c>
      <c r="G436" s="20">
        <v>40.97</v>
      </c>
      <c r="H436" s="20">
        <v>35.75</v>
      </c>
      <c r="I436" s="20">
        <v>1.77</v>
      </c>
      <c r="J436" s="20">
        <v>2.75</v>
      </c>
      <c r="K436" s="20">
        <v>3.45</v>
      </c>
      <c r="L436" s="20">
        <v>36.904548842170001</v>
      </c>
      <c r="M436" s="20">
        <v>1.3946000000000001</v>
      </c>
      <c r="N436" s="20">
        <v>2.8058000000000001</v>
      </c>
      <c r="O436" s="20">
        <v>2.4859</v>
      </c>
      <c r="P436" s="20">
        <v>1.5572999999999999</v>
      </c>
      <c r="Q436" s="20">
        <v>1.6167609999999999</v>
      </c>
      <c r="R436" s="20">
        <v>1.7872749999999999</v>
      </c>
      <c r="S436" s="20">
        <v>1.268</v>
      </c>
      <c r="T436" s="20">
        <v>718</v>
      </c>
      <c r="U436" s="20">
        <v>1055</v>
      </c>
      <c r="V436" s="20">
        <v>522</v>
      </c>
      <c r="W436" s="20">
        <v>990</v>
      </c>
      <c r="X436" s="20">
        <v>615</v>
      </c>
      <c r="Y436" s="20" t="s">
        <v>192</v>
      </c>
      <c r="Z436" s="20">
        <v>271</v>
      </c>
      <c r="AA436" s="20">
        <v>638</v>
      </c>
      <c r="AB436" s="20">
        <v>214</v>
      </c>
      <c r="AC436" s="20" t="s">
        <v>192</v>
      </c>
      <c r="AD436" s="20" t="s">
        <v>192</v>
      </c>
      <c r="AE436" s="20">
        <v>112.7</v>
      </c>
      <c r="AF436" s="20">
        <v>140.86000000000001</v>
      </c>
      <c r="AG436" s="20">
        <v>137.07</v>
      </c>
      <c r="AH436" s="20">
        <v>382.6</v>
      </c>
      <c r="AI436" s="20">
        <v>351</v>
      </c>
      <c r="AJ436" s="20">
        <v>294.39999999999998</v>
      </c>
      <c r="AK436" s="20" t="s">
        <v>192</v>
      </c>
      <c r="AL436" s="20">
        <v>194.04</v>
      </c>
      <c r="AM436" s="20">
        <v>203.73</v>
      </c>
      <c r="AN436" s="20" t="s">
        <v>192</v>
      </c>
      <c r="AO436" s="20">
        <v>0.43320999999999998</v>
      </c>
      <c r="AP436" s="20">
        <v>0.54620999999999997</v>
      </c>
      <c r="AQ436" s="20">
        <v>1.8223388920000001</v>
      </c>
      <c r="AR436" s="20">
        <v>1.2945528639999999</v>
      </c>
      <c r="AS436" s="20">
        <v>2.6714000000000002</v>
      </c>
      <c r="AT436" s="20">
        <v>12.2356</v>
      </c>
      <c r="AU436" s="20">
        <v>0.69779999999999998</v>
      </c>
      <c r="AV436" s="20">
        <v>0.50619999999999998</v>
      </c>
      <c r="AW436" s="20">
        <v>0.26040000000000002</v>
      </c>
      <c r="AX436" s="20">
        <v>2689.44</v>
      </c>
      <c r="AY436" s="20">
        <v>344.06</v>
      </c>
      <c r="AZ436" s="20">
        <v>233.86</v>
      </c>
      <c r="BA436" s="20">
        <v>546.44808743169006</v>
      </c>
      <c r="BB436" s="20">
        <v>723.49069347963996</v>
      </c>
      <c r="BC436" s="20">
        <v>526.54999999999995</v>
      </c>
      <c r="BD436" s="20">
        <v>2.0093000000000001</v>
      </c>
      <c r="BE436" s="20" t="s">
        <v>192</v>
      </c>
      <c r="BF436" s="20">
        <v>1.4100999999999999</v>
      </c>
      <c r="BG436" s="20">
        <v>33.5</v>
      </c>
      <c r="BH436" s="20">
        <v>204.8</v>
      </c>
      <c r="BI436" s="20">
        <v>150</v>
      </c>
      <c r="BJ436" s="20">
        <v>90</v>
      </c>
      <c r="BK436" s="20">
        <v>112.5</v>
      </c>
      <c r="BL436" s="20">
        <v>1674.32</v>
      </c>
      <c r="BM436" s="20">
        <v>28.38</v>
      </c>
      <c r="BN436" s="20">
        <v>2813.55</v>
      </c>
      <c r="BO436" s="20">
        <v>639.1</v>
      </c>
      <c r="BP436" s="20">
        <v>6220.7</v>
      </c>
      <c r="BQ436" s="20">
        <v>8061.73</v>
      </c>
      <c r="BR436" s="20">
        <v>979.1</v>
      </c>
      <c r="BS436" s="20">
        <v>383.14</v>
      </c>
      <c r="BT436" s="20">
        <v>412.66</v>
      </c>
      <c r="BU436" s="20">
        <v>5.3741000000000003</v>
      </c>
    </row>
    <row r="437" spans="1:73" x14ac:dyDescent="0.4">
      <c r="A437" s="16" t="s">
        <v>623</v>
      </c>
      <c r="B437" s="16">
        <f t="shared" si="6"/>
        <v>1995</v>
      </c>
      <c r="C437" s="17">
        <v>16.74333333333</v>
      </c>
      <c r="D437" s="17">
        <v>16.88</v>
      </c>
      <c r="E437" s="17">
        <v>15.56</v>
      </c>
      <c r="F437" s="17">
        <v>17.79</v>
      </c>
      <c r="G437" s="17">
        <v>39.590000000000003</v>
      </c>
      <c r="H437" s="17">
        <v>36.07</v>
      </c>
      <c r="I437" s="17">
        <v>2.04</v>
      </c>
      <c r="J437" s="17">
        <v>2.75</v>
      </c>
      <c r="K437" s="17">
        <v>3.41</v>
      </c>
      <c r="L437" s="17">
        <v>40.156159781500001</v>
      </c>
      <c r="M437" s="17">
        <v>1.4350000000000001</v>
      </c>
      <c r="N437" s="17">
        <v>2.7612999999999999</v>
      </c>
      <c r="O437" s="17">
        <v>2.4411999999999998</v>
      </c>
      <c r="P437" s="17">
        <v>1.6267</v>
      </c>
      <c r="Q437" s="17">
        <v>1.8022339999999999</v>
      </c>
      <c r="R437" s="17">
        <v>1.8427439999999999</v>
      </c>
      <c r="S437" s="17">
        <v>1.2350000000000001</v>
      </c>
      <c r="T437" s="17">
        <v>750</v>
      </c>
      <c r="U437" s="17">
        <v>1016</v>
      </c>
      <c r="V437" s="17">
        <v>602</v>
      </c>
      <c r="W437" s="17">
        <v>995</v>
      </c>
      <c r="X437" s="17">
        <v>607</v>
      </c>
      <c r="Y437" s="17" t="s">
        <v>192</v>
      </c>
      <c r="Z437" s="17">
        <v>282</v>
      </c>
      <c r="AA437" s="17">
        <v>623</v>
      </c>
      <c r="AB437" s="17">
        <v>225</v>
      </c>
      <c r="AC437" s="17" t="s">
        <v>192</v>
      </c>
      <c r="AD437" s="17" t="s">
        <v>192</v>
      </c>
      <c r="AE437" s="17">
        <v>125.76</v>
      </c>
      <c r="AF437" s="17">
        <v>143.94999999999999</v>
      </c>
      <c r="AG437" s="17">
        <v>141.80000000000001</v>
      </c>
      <c r="AH437" s="17">
        <v>340.5</v>
      </c>
      <c r="AI437" s="17">
        <v>322</v>
      </c>
      <c r="AJ437" s="17">
        <v>298.25</v>
      </c>
      <c r="AK437" s="17" t="s">
        <v>192</v>
      </c>
      <c r="AL437" s="17">
        <v>198.27</v>
      </c>
      <c r="AM437" s="17">
        <v>203.93</v>
      </c>
      <c r="AN437" s="17" t="s">
        <v>192</v>
      </c>
      <c r="AO437" s="17">
        <v>0.44091999999999998</v>
      </c>
      <c r="AP437" s="17">
        <v>0.56423999999999996</v>
      </c>
      <c r="AQ437" s="17">
        <v>1.937640518</v>
      </c>
      <c r="AR437" s="17">
        <v>1.3150558299999999</v>
      </c>
      <c r="AS437" s="17">
        <v>2.6545999999999998</v>
      </c>
      <c r="AT437" s="17">
        <v>12.4285</v>
      </c>
      <c r="AU437" s="17">
        <v>0.69530000000000003</v>
      </c>
      <c r="AV437" s="17">
        <v>0.49819999999999998</v>
      </c>
      <c r="AW437" s="17">
        <v>0.2641</v>
      </c>
      <c r="AX437" s="17">
        <v>2744.74</v>
      </c>
      <c r="AY437" s="17">
        <v>337.67</v>
      </c>
      <c r="AZ437" s="17">
        <v>230.96</v>
      </c>
      <c r="BA437" s="17">
        <v>521.84590197482999</v>
      </c>
      <c r="BB437" s="17">
        <v>716.07334023150997</v>
      </c>
      <c r="BC437" s="17">
        <v>539.65</v>
      </c>
      <c r="BD437" s="17">
        <v>1.9662999999999999</v>
      </c>
      <c r="BE437" s="17" t="s">
        <v>192</v>
      </c>
      <c r="BF437" s="17">
        <v>1.6133</v>
      </c>
      <c r="BG437" s="17">
        <v>33.5</v>
      </c>
      <c r="BH437" s="17">
        <v>224.875</v>
      </c>
      <c r="BI437" s="17">
        <v>160.69999999999999</v>
      </c>
      <c r="BJ437" s="17">
        <v>90</v>
      </c>
      <c r="BK437" s="17">
        <v>112.5</v>
      </c>
      <c r="BL437" s="17">
        <v>1654.07</v>
      </c>
      <c r="BM437" s="17">
        <v>28.38</v>
      </c>
      <c r="BN437" s="17">
        <v>2977.36</v>
      </c>
      <c r="BO437" s="17">
        <v>713.6</v>
      </c>
      <c r="BP437" s="17">
        <v>6386.9</v>
      </c>
      <c r="BQ437" s="17">
        <v>8505.91</v>
      </c>
      <c r="BR437" s="17">
        <v>1030.7</v>
      </c>
      <c r="BS437" s="17">
        <v>385.31</v>
      </c>
      <c r="BT437" s="17">
        <v>413.12</v>
      </c>
      <c r="BU437" s="17">
        <v>5.3151000000000002</v>
      </c>
    </row>
    <row r="438" spans="1:73" x14ac:dyDescent="0.4">
      <c r="A438" s="18" t="s">
        <v>624</v>
      </c>
      <c r="B438" s="16">
        <f t="shared" si="6"/>
        <v>1995</v>
      </c>
      <c r="C438" s="20">
        <v>17.86666666667</v>
      </c>
      <c r="D438" s="20">
        <v>17.96</v>
      </c>
      <c r="E438" s="20">
        <v>16.809999999999999</v>
      </c>
      <c r="F438" s="20">
        <v>18.829999999999998</v>
      </c>
      <c r="G438" s="20">
        <v>39.35</v>
      </c>
      <c r="H438" s="20">
        <v>35.01</v>
      </c>
      <c r="I438" s="20">
        <v>2.71</v>
      </c>
      <c r="J438" s="20">
        <v>2.73</v>
      </c>
      <c r="K438" s="20">
        <v>3.37</v>
      </c>
      <c r="L438" s="20">
        <v>48.170040462499998</v>
      </c>
      <c r="M438" s="20">
        <v>1.3778999999999999</v>
      </c>
      <c r="N438" s="20">
        <v>2.3422000000000001</v>
      </c>
      <c r="O438" s="20">
        <v>2.0478999999999998</v>
      </c>
      <c r="P438" s="20">
        <v>1.4802</v>
      </c>
      <c r="Q438" s="20">
        <v>1.4797480000000001</v>
      </c>
      <c r="R438" s="20">
        <v>1.6908609999999999</v>
      </c>
      <c r="S438" s="20">
        <v>1.27</v>
      </c>
      <c r="T438" s="20">
        <v>718</v>
      </c>
      <c r="U438" s="20">
        <v>1013</v>
      </c>
      <c r="V438" s="20">
        <v>647</v>
      </c>
      <c r="W438" s="20">
        <v>988</v>
      </c>
      <c r="X438" s="20">
        <v>590</v>
      </c>
      <c r="Y438" s="20" t="s">
        <v>192</v>
      </c>
      <c r="Z438" s="20">
        <v>296</v>
      </c>
      <c r="AA438" s="20">
        <v>579</v>
      </c>
      <c r="AB438" s="20">
        <v>250</v>
      </c>
      <c r="AC438" s="20" t="s">
        <v>192</v>
      </c>
      <c r="AD438" s="20" t="s">
        <v>192</v>
      </c>
      <c r="AE438" s="20">
        <v>125</v>
      </c>
      <c r="AF438" s="20">
        <v>148.65</v>
      </c>
      <c r="AG438" s="20">
        <v>153</v>
      </c>
      <c r="AH438" s="20">
        <v>341.5</v>
      </c>
      <c r="AI438" s="20">
        <v>312</v>
      </c>
      <c r="AJ438" s="20">
        <v>277.75</v>
      </c>
      <c r="AK438" s="20" t="s">
        <v>192</v>
      </c>
      <c r="AL438" s="20">
        <v>205.33</v>
      </c>
      <c r="AM438" s="20">
        <v>208.92</v>
      </c>
      <c r="AN438" s="20" t="s">
        <v>192</v>
      </c>
      <c r="AO438" s="20">
        <v>0.40784999999999999</v>
      </c>
      <c r="AP438" s="20">
        <v>0.44323000000000001</v>
      </c>
      <c r="AQ438" s="20">
        <v>1.909862306</v>
      </c>
      <c r="AR438" s="20">
        <v>1.291245934</v>
      </c>
      <c r="AS438" s="20">
        <v>2.6156999999999999</v>
      </c>
      <c r="AT438" s="20">
        <v>12.2081</v>
      </c>
      <c r="AU438" s="20">
        <v>0.6845</v>
      </c>
      <c r="AV438" s="20">
        <v>0.50039999999999996</v>
      </c>
      <c r="AW438" s="20">
        <v>0.27139999999999997</v>
      </c>
      <c r="AX438" s="20">
        <v>2800.9</v>
      </c>
      <c r="AY438" s="20">
        <v>302.2</v>
      </c>
      <c r="AZ438" s="20">
        <v>241.78</v>
      </c>
      <c r="BA438" s="20">
        <v>523.81336127005</v>
      </c>
      <c r="BB438" s="20">
        <v>715.84779644152002</v>
      </c>
      <c r="BC438" s="20">
        <v>540.20000000000005</v>
      </c>
      <c r="BD438" s="20">
        <v>1.9373</v>
      </c>
      <c r="BE438" s="20" t="s">
        <v>192</v>
      </c>
      <c r="BF438" s="20">
        <v>1.6359999999999999</v>
      </c>
      <c r="BG438" s="20">
        <v>33.5</v>
      </c>
      <c r="BH438" s="20">
        <v>229.16666666667001</v>
      </c>
      <c r="BI438" s="20">
        <v>162.5</v>
      </c>
      <c r="BJ438" s="20">
        <v>90</v>
      </c>
      <c r="BK438" s="20">
        <v>112.5</v>
      </c>
      <c r="BL438" s="20">
        <v>1656.74</v>
      </c>
      <c r="BM438" s="20">
        <v>28.38</v>
      </c>
      <c r="BN438" s="20">
        <v>2926.26</v>
      </c>
      <c r="BO438" s="20">
        <v>731.6</v>
      </c>
      <c r="BP438" s="20">
        <v>6289.5</v>
      </c>
      <c r="BQ438" s="20">
        <v>8090.89</v>
      </c>
      <c r="BR438" s="20">
        <v>1018.1</v>
      </c>
      <c r="BS438" s="20">
        <v>387.44</v>
      </c>
      <c r="BT438" s="20">
        <v>408.71</v>
      </c>
      <c r="BU438" s="20">
        <v>5.1768999999999998</v>
      </c>
    </row>
    <row r="439" spans="1:73" x14ac:dyDescent="0.4">
      <c r="A439" s="16" t="s">
        <v>625</v>
      </c>
      <c r="B439" s="16">
        <f t="shared" si="6"/>
        <v>1996</v>
      </c>
      <c r="C439" s="17">
        <v>17.8</v>
      </c>
      <c r="D439" s="17">
        <v>17.940000000000001</v>
      </c>
      <c r="E439" s="17">
        <v>16.57</v>
      </c>
      <c r="F439" s="17">
        <v>18.89</v>
      </c>
      <c r="G439" s="17">
        <v>39.369999999999997</v>
      </c>
      <c r="H439" s="17">
        <v>34.75</v>
      </c>
      <c r="I439" s="17">
        <v>2.93</v>
      </c>
      <c r="J439" s="17">
        <v>2.75</v>
      </c>
      <c r="K439" s="17">
        <v>3.43</v>
      </c>
      <c r="L439" s="17">
        <v>50.977311609840001</v>
      </c>
      <c r="M439" s="17">
        <v>1.349</v>
      </c>
      <c r="N439" s="17">
        <v>2.4394</v>
      </c>
      <c r="O439" s="17">
        <v>1.9839</v>
      </c>
      <c r="P439" s="17">
        <v>1.5205</v>
      </c>
      <c r="Q439" s="17">
        <v>1.7156469999999999</v>
      </c>
      <c r="R439" s="17">
        <v>1.475975</v>
      </c>
      <c r="S439" s="17">
        <v>1.37</v>
      </c>
      <c r="T439" s="17">
        <v>711</v>
      </c>
      <c r="U439" s="17">
        <v>986</v>
      </c>
      <c r="V439" s="17">
        <v>649</v>
      </c>
      <c r="W439" s="17">
        <v>959</v>
      </c>
      <c r="X439" s="17">
        <v>535</v>
      </c>
      <c r="Y439" s="17">
        <v>686</v>
      </c>
      <c r="Z439" s="17">
        <v>305</v>
      </c>
      <c r="AA439" s="17">
        <v>554</v>
      </c>
      <c r="AB439" s="17">
        <v>260</v>
      </c>
      <c r="AC439" s="17" t="s">
        <v>192</v>
      </c>
      <c r="AD439" s="17" t="s">
        <v>192</v>
      </c>
      <c r="AE439" s="17">
        <v>124.93</v>
      </c>
      <c r="AF439" s="17">
        <v>156.13</v>
      </c>
      <c r="AG439" s="17">
        <v>154.30000000000001</v>
      </c>
      <c r="AH439" s="17">
        <v>369.2</v>
      </c>
      <c r="AI439" s="17">
        <v>331</v>
      </c>
      <c r="AJ439" s="17">
        <v>271.60000000000002</v>
      </c>
      <c r="AK439" s="17" t="s">
        <v>192</v>
      </c>
      <c r="AL439" s="17">
        <v>196.98</v>
      </c>
      <c r="AM439" s="17">
        <v>206.88</v>
      </c>
      <c r="AN439" s="17" t="s">
        <v>192</v>
      </c>
      <c r="AO439" s="17">
        <v>0.41337000000000002</v>
      </c>
      <c r="AP439" s="17">
        <v>0.41753000000000001</v>
      </c>
      <c r="AQ439" s="17">
        <v>1.8629039000000001</v>
      </c>
      <c r="AR439" s="17">
        <v>1.28860039</v>
      </c>
      <c r="AS439" s="17">
        <v>2.6082999999999998</v>
      </c>
      <c r="AT439" s="17">
        <v>11.978400000000001</v>
      </c>
      <c r="AU439" s="17">
        <v>0.6865</v>
      </c>
      <c r="AV439" s="17">
        <v>0.49380000000000002</v>
      </c>
      <c r="AW439" s="17">
        <v>0.2762</v>
      </c>
      <c r="AX439" s="17">
        <v>2869.95</v>
      </c>
      <c r="AY439" s="17">
        <v>279.69</v>
      </c>
      <c r="AZ439" s="17">
        <v>234.29</v>
      </c>
      <c r="BA439" s="17">
        <v>519.41825155825995</v>
      </c>
      <c r="BB439" s="17">
        <v>719.34948924819003</v>
      </c>
      <c r="BC439" s="17">
        <v>529.12</v>
      </c>
      <c r="BD439" s="17">
        <v>1.9003000000000001</v>
      </c>
      <c r="BE439" s="17" t="s">
        <v>192</v>
      </c>
      <c r="BF439" s="17">
        <v>1.5498000000000001</v>
      </c>
      <c r="BG439" s="17">
        <v>33.5</v>
      </c>
      <c r="BH439" s="17">
        <v>226.3</v>
      </c>
      <c r="BI439" s="17">
        <v>162.5</v>
      </c>
      <c r="BJ439" s="17">
        <v>90</v>
      </c>
      <c r="BK439" s="17">
        <v>112.5</v>
      </c>
      <c r="BL439" s="17">
        <v>1589.34</v>
      </c>
      <c r="BM439" s="17">
        <v>30</v>
      </c>
      <c r="BN439" s="17">
        <v>2616.41</v>
      </c>
      <c r="BO439" s="17">
        <v>709.5</v>
      </c>
      <c r="BP439" s="17">
        <v>6271.6</v>
      </c>
      <c r="BQ439" s="17">
        <v>7862.05</v>
      </c>
      <c r="BR439" s="17">
        <v>1019.1</v>
      </c>
      <c r="BS439" s="17">
        <v>399.45</v>
      </c>
      <c r="BT439" s="17">
        <v>415.48</v>
      </c>
      <c r="BU439" s="17">
        <v>5.4604999999999997</v>
      </c>
    </row>
    <row r="440" spans="1:73" x14ac:dyDescent="0.4">
      <c r="A440" s="18" t="s">
        <v>626</v>
      </c>
      <c r="B440" s="16">
        <f t="shared" si="6"/>
        <v>1996</v>
      </c>
      <c r="C440" s="20">
        <v>17.696666666670001</v>
      </c>
      <c r="D440" s="20">
        <v>17.97</v>
      </c>
      <c r="E440" s="20">
        <v>16.05</v>
      </c>
      <c r="F440" s="20">
        <v>19.07</v>
      </c>
      <c r="G440" s="20">
        <v>39.28</v>
      </c>
      <c r="H440" s="20">
        <v>34.25</v>
      </c>
      <c r="I440" s="20">
        <v>4.4000000000000004</v>
      </c>
      <c r="J440" s="20">
        <v>2.77</v>
      </c>
      <c r="K440" s="20">
        <v>3.48</v>
      </c>
      <c r="L440" s="20">
        <v>68.957024033389999</v>
      </c>
      <c r="M440" s="20">
        <v>1.3702000000000001</v>
      </c>
      <c r="N440" s="20">
        <v>2.7357</v>
      </c>
      <c r="O440" s="20">
        <v>2.1360999999999999</v>
      </c>
      <c r="P440" s="20">
        <v>1.5156000000000001</v>
      </c>
      <c r="Q440" s="20">
        <v>1.783177</v>
      </c>
      <c r="R440" s="20">
        <v>1.423616</v>
      </c>
      <c r="S440" s="20">
        <v>1.34</v>
      </c>
      <c r="T440" s="20">
        <v>738</v>
      </c>
      <c r="U440" s="20">
        <v>980</v>
      </c>
      <c r="V440" s="20">
        <v>641</v>
      </c>
      <c r="W440" s="20">
        <v>925</v>
      </c>
      <c r="X440" s="20">
        <v>518</v>
      </c>
      <c r="Y440" s="20">
        <v>716</v>
      </c>
      <c r="Z440" s="20">
        <v>299</v>
      </c>
      <c r="AA440" s="20">
        <v>548</v>
      </c>
      <c r="AB440" s="20">
        <v>253</v>
      </c>
      <c r="AC440" s="20" t="s">
        <v>192</v>
      </c>
      <c r="AD440" s="20" t="s">
        <v>192</v>
      </c>
      <c r="AE440" s="20">
        <v>123.31</v>
      </c>
      <c r="AF440" s="20">
        <v>164.81</v>
      </c>
      <c r="AG440" s="20">
        <v>159.81</v>
      </c>
      <c r="AH440" s="20">
        <v>368</v>
      </c>
      <c r="AI440" s="20">
        <v>320</v>
      </c>
      <c r="AJ440" s="20">
        <v>256.25</v>
      </c>
      <c r="AK440" s="20" t="s">
        <v>192</v>
      </c>
      <c r="AL440" s="20">
        <v>203.96</v>
      </c>
      <c r="AM440" s="20">
        <v>218.89</v>
      </c>
      <c r="AN440" s="20" t="s">
        <v>192</v>
      </c>
      <c r="AO440" s="20">
        <v>0.59084000000000003</v>
      </c>
      <c r="AP440" s="20">
        <v>0.43447000000000002</v>
      </c>
      <c r="AQ440" s="20">
        <v>1.8124181020000001</v>
      </c>
      <c r="AR440" s="20">
        <v>1.2528855459999999</v>
      </c>
      <c r="AS440" s="20">
        <v>2.6313</v>
      </c>
      <c r="AT440" s="20">
        <v>12.097899999999999</v>
      </c>
      <c r="AU440" s="20">
        <v>0.68920000000000003</v>
      </c>
      <c r="AV440" s="20">
        <v>0.4975</v>
      </c>
      <c r="AW440" s="20">
        <v>0.28239999999999998</v>
      </c>
      <c r="AX440" s="20">
        <v>2890.78</v>
      </c>
      <c r="AY440" s="20">
        <v>272.77999999999997</v>
      </c>
      <c r="AZ440" s="20">
        <v>246.43</v>
      </c>
      <c r="BA440" s="20">
        <v>505.89215569574998</v>
      </c>
      <c r="BB440" s="20">
        <v>713.65616759500995</v>
      </c>
      <c r="BC440" s="20">
        <v>548.59</v>
      </c>
      <c r="BD440" s="20">
        <v>1.8749</v>
      </c>
      <c r="BE440" s="20" t="s">
        <v>192</v>
      </c>
      <c r="BF440" s="20">
        <v>1.5578000000000001</v>
      </c>
      <c r="BG440" s="20">
        <v>33.5</v>
      </c>
      <c r="BH440" s="20">
        <v>225.875</v>
      </c>
      <c r="BI440" s="20">
        <v>169.1</v>
      </c>
      <c r="BJ440" s="20">
        <v>90</v>
      </c>
      <c r="BK440" s="20">
        <v>112.5</v>
      </c>
      <c r="BL440" s="20">
        <v>1591.55</v>
      </c>
      <c r="BM440" s="20">
        <v>30</v>
      </c>
      <c r="BN440" s="20">
        <v>2537.71</v>
      </c>
      <c r="BO440" s="20">
        <v>769.7</v>
      </c>
      <c r="BP440" s="20">
        <v>6195.5</v>
      </c>
      <c r="BQ440" s="20">
        <v>8215.5499999999993</v>
      </c>
      <c r="BR440" s="20">
        <v>1035.8</v>
      </c>
      <c r="BS440" s="20">
        <v>404.76</v>
      </c>
      <c r="BT440" s="20">
        <v>420.21</v>
      </c>
      <c r="BU440" s="20">
        <v>5.6566999999999998</v>
      </c>
    </row>
    <row r="441" spans="1:73" x14ac:dyDescent="0.4">
      <c r="A441" s="16" t="s">
        <v>627</v>
      </c>
      <c r="B441" s="16">
        <f t="shared" si="6"/>
        <v>1996</v>
      </c>
      <c r="C441" s="17">
        <v>19.399999999999999</v>
      </c>
      <c r="D441" s="17">
        <v>19.989999999999998</v>
      </c>
      <c r="E441" s="17">
        <v>17.05</v>
      </c>
      <c r="F441" s="17">
        <v>21.16</v>
      </c>
      <c r="G441" s="17">
        <v>39.01</v>
      </c>
      <c r="H441" s="17">
        <v>32.92</v>
      </c>
      <c r="I441" s="17">
        <v>2.95</v>
      </c>
      <c r="J441" s="17">
        <v>2.67</v>
      </c>
      <c r="K441" s="17">
        <v>3.47</v>
      </c>
      <c r="L441" s="17">
        <v>50.866961041700002</v>
      </c>
      <c r="M441" s="17">
        <v>1.3392999999999999</v>
      </c>
      <c r="N441" s="17">
        <v>2.6640999999999999</v>
      </c>
      <c r="O441" s="17">
        <v>2.0049000000000001</v>
      </c>
      <c r="P441" s="17">
        <v>1.5666</v>
      </c>
      <c r="Q441" s="17">
        <v>1.921497</v>
      </c>
      <c r="R441" s="17">
        <v>1.4115169999999999</v>
      </c>
      <c r="S441" s="17">
        <v>1.3667</v>
      </c>
      <c r="T441" s="17">
        <v>723</v>
      </c>
      <c r="U441" s="17">
        <v>988</v>
      </c>
      <c r="V441" s="17">
        <v>616</v>
      </c>
      <c r="W441" s="17">
        <v>911</v>
      </c>
      <c r="X441" s="17">
        <v>519</v>
      </c>
      <c r="Y441" s="17">
        <v>715</v>
      </c>
      <c r="Z441" s="17">
        <v>295</v>
      </c>
      <c r="AA441" s="17">
        <v>538</v>
      </c>
      <c r="AB441" s="17">
        <v>246</v>
      </c>
      <c r="AC441" s="17" t="s">
        <v>192</v>
      </c>
      <c r="AD441" s="17" t="s">
        <v>192</v>
      </c>
      <c r="AE441" s="17">
        <v>124.47</v>
      </c>
      <c r="AF441" s="17">
        <v>184.86</v>
      </c>
      <c r="AG441" s="17">
        <v>165.84</v>
      </c>
      <c r="AH441" s="17">
        <v>359.5</v>
      </c>
      <c r="AI441" s="17">
        <v>313</v>
      </c>
      <c r="AJ441" s="17">
        <v>259.5</v>
      </c>
      <c r="AK441" s="17" t="s">
        <v>192</v>
      </c>
      <c r="AL441" s="17">
        <v>205.51</v>
      </c>
      <c r="AM441" s="17">
        <v>215.32</v>
      </c>
      <c r="AN441" s="17" t="s">
        <v>192</v>
      </c>
      <c r="AO441" s="17">
        <v>0.5</v>
      </c>
      <c r="AP441" s="17">
        <v>0.47438999999999998</v>
      </c>
      <c r="AQ441" s="17">
        <v>1.720044524</v>
      </c>
      <c r="AR441" s="17">
        <v>1.215186544</v>
      </c>
      <c r="AS441" s="17">
        <v>2.6387999999999998</v>
      </c>
      <c r="AT441" s="17">
        <v>12.015000000000001</v>
      </c>
      <c r="AU441" s="17">
        <v>0.68500000000000005</v>
      </c>
      <c r="AV441" s="17">
        <v>0.49759999999999999</v>
      </c>
      <c r="AW441" s="17">
        <v>0.28460000000000002</v>
      </c>
      <c r="AX441" s="17">
        <v>2965.09</v>
      </c>
      <c r="AY441" s="17">
        <v>271.79000000000002</v>
      </c>
      <c r="AZ441" s="17">
        <v>253.01</v>
      </c>
      <c r="BA441" s="17">
        <v>504.04222094839002</v>
      </c>
      <c r="BB441" s="17">
        <v>728.66736912034003</v>
      </c>
      <c r="BC441" s="17">
        <v>529.22</v>
      </c>
      <c r="BD441" s="17">
        <v>1.8345</v>
      </c>
      <c r="BE441" s="17" t="s">
        <v>192</v>
      </c>
      <c r="BF441" s="17">
        <v>1.4763999999999999</v>
      </c>
      <c r="BG441" s="17">
        <v>33.5</v>
      </c>
      <c r="BH441" s="17">
        <v>221</v>
      </c>
      <c r="BI441" s="17">
        <v>173.5</v>
      </c>
      <c r="BJ441" s="17">
        <v>90</v>
      </c>
      <c r="BK441" s="17">
        <v>112.5</v>
      </c>
      <c r="BL441" s="17">
        <v>1612.48</v>
      </c>
      <c r="BM441" s="17">
        <v>30</v>
      </c>
      <c r="BN441" s="17">
        <v>2561.02</v>
      </c>
      <c r="BO441" s="17">
        <v>817.9</v>
      </c>
      <c r="BP441" s="17">
        <v>6196.4</v>
      </c>
      <c r="BQ441" s="17">
        <v>8021.74</v>
      </c>
      <c r="BR441" s="17">
        <v>1063.9000000000001</v>
      </c>
      <c r="BS441" s="17">
        <v>396.21</v>
      </c>
      <c r="BT441" s="17">
        <v>411.19</v>
      </c>
      <c r="BU441" s="17">
        <v>5.5240999999999998</v>
      </c>
    </row>
    <row r="442" spans="1:73" x14ac:dyDescent="0.4">
      <c r="A442" s="18" t="s">
        <v>628</v>
      </c>
      <c r="B442" s="16">
        <f t="shared" si="6"/>
        <v>1996</v>
      </c>
      <c r="C442" s="20">
        <v>20.66</v>
      </c>
      <c r="D442" s="20">
        <v>21.01</v>
      </c>
      <c r="E442" s="20">
        <v>17.77</v>
      </c>
      <c r="F442" s="20">
        <v>23.2</v>
      </c>
      <c r="G442" s="20">
        <v>39.33</v>
      </c>
      <c r="H442" s="20">
        <v>33.67</v>
      </c>
      <c r="I442" s="20">
        <v>2.23</v>
      </c>
      <c r="J442" s="20">
        <v>3.1</v>
      </c>
      <c r="K442" s="20">
        <v>3.56</v>
      </c>
      <c r="L442" s="20">
        <v>44.228915096240002</v>
      </c>
      <c r="M442" s="20">
        <v>1.4563999999999999</v>
      </c>
      <c r="N442" s="20">
        <v>2.7227000000000001</v>
      </c>
      <c r="O442" s="20">
        <v>1.9988999999999999</v>
      </c>
      <c r="P442" s="20">
        <v>1.6972</v>
      </c>
      <c r="Q442" s="20">
        <v>1.931025</v>
      </c>
      <c r="R442" s="20">
        <v>1.7456449999999999</v>
      </c>
      <c r="S442" s="20">
        <v>1.415</v>
      </c>
      <c r="T442" s="20">
        <v>756</v>
      </c>
      <c r="U442" s="20">
        <v>1015</v>
      </c>
      <c r="V442" s="20">
        <v>583</v>
      </c>
      <c r="W442" s="20">
        <v>895</v>
      </c>
      <c r="X442" s="20">
        <v>562</v>
      </c>
      <c r="Y442" s="20">
        <v>755</v>
      </c>
      <c r="Z442" s="20">
        <v>316</v>
      </c>
      <c r="AA442" s="20">
        <v>582</v>
      </c>
      <c r="AB442" s="20">
        <v>270</v>
      </c>
      <c r="AC442" s="20" t="s">
        <v>192</v>
      </c>
      <c r="AD442" s="20" t="s">
        <v>192</v>
      </c>
      <c r="AE442" s="20">
        <v>132.69</v>
      </c>
      <c r="AF442" s="20">
        <v>190.37</v>
      </c>
      <c r="AG442" s="20">
        <v>188.66</v>
      </c>
      <c r="AH442" s="20">
        <v>327.2</v>
      </c>
      <c r="AI442" s="20">
        <v>281</v>
      </c>
      <c r="AJ442" s="20">
        <v>244.8</v>
      </c>
      <c r="AK442" s="20" t="s">
        <v>192</v>
      </c>
      <c r="AL442" s="20">
        <v>247.52</v>
      </c>
      <c r="AM442" s="20">
        <v>257.61</v>
      </c>
      <c r="AN442" s="20" t="s">
        <v>192</v>
      </c>
      <c r="AO442" s="20">
        <v>0.60516999999999999</v>
      </c>
      <c r="AP442" s="20">
        <v>0.52878999999999998</v>
      </c>
      <c r="AQ442" s="20">
        <v>1.7151943599999999</v>
      </c>
      <c r="AR442" s="20">
        <v>1.2350281240000001</v>
      </c>
      <c r="AS442" s="20">
        <v>3.0922000000000001</v>
      </c>
      <c r="AT442" s="20">
        <v>12.897</v>
      </c>
      <c r="AU442" s="20">
        <v>0.67969999999999997</v>
      </c>
      <c r="AV442" s="20">
        <v>0.498</v>
      </c>
      <c r="AW442" s="20">
        <v>0.2641</v>
      </c>
      <c r="AX442" s="20">
        <v>2981.05</v>
      </c>
      <c r="AY442" s="20">
        <v>270.27</v>
      </c>
      <c r="AZ442" s="20">
        <v>252.48</v>
      </c>
      <c r="BA442" s="20">
        <v>489.62005483745003</v>
      </c>
      <c r="BB442" s="20">
        <v>751.36769792347002</v>
      </c>
      <c r="BC442" s="20">
        <v>521.11</v>
      </c>
      <c r="BD442" s="20">
        <v>1.825</v>
      </c>
      <c r="BE442" s="20" t="s">
        <v>192</v>
      </c>
      <c r="BF442" s="20">
        <v>1.4573</v>
      </c>
      <c r="BG442" s="20">
        <v>33.5</v>
      </c>
      <c r="BH442" s="20">
        <v>210.75</v>
      </c>
      <c r="BI442" s="20">
        <v>173.5</v>
      </c>
      <c r="BJ442" s="20">
        <v>160.4</v>
      </c>
      <c r="BK442" s="20">
        <v>112.5</v>
      </c>
      <c r="BL442" s="20">
        <v>1587.23</v>
      </c>
      <c r="BM442" s="20">
        <v>30</v>
      </c>
      <c r="BN442" s="20">
        <v>2595.7800000000002</v>
      </c>
      <c r="BO442" s="20">
        <v>815</v>
      </c>
      <c r="BP442" s="20">
        <v>6480.9</v>
      </c>
      <c r="BQ442" s="20">
        <v>8042.85</v>
      </c>
      <c r="BR442" s="20">
        <v>1045.4000000000001</v>
      </c>
      <c r="BS442" s="20">
        <v>392.85</v>
      </c>
      <c r="BT442" s="20">
        <v>404.39</v>
      </c>
      <c r="BU442" s="20">
        <v>5.4208999999999996</v>
      </c>
    </row>
    <row r="443" spans="1:73" x14ac:dyDescent="0.4">
      <c r="A443" s="16" t="s">
        <v>629</v>
      </c>
      <c r="B443" s="16">
        <f t="shared" si="6"/>
        <v>1996</v>
      </c>
      <c r="C443" s="17">
        <v>19.06333333333</v>
      </c>
      <c r="D443" s="17">
        <v>19.12</v>
      </c>
      <c r="E443" s="17">
        <v>16.989999999999998</v>
      </c>
      <c r="F443" s="17">
        <v>21.08</v>
      </c>
      <c r="G443" s="17">
        <v>38.200000000000003</v>
      </c>
      <c r="H443" s="17">
        <v>33.28</v>
      </c>
      <c r="I443" s="17">
        <v>2.2400000000000002</v>
      </c>
      <c r="J443" s="17">
        <v>2.81</v>
      </c>
      <c r="K443" s="17">
        <v>3.6</v>
      </c>
      <c r="L443" s="17">
        <v>42.998796596529999</v>
      </c>
      <c r="M443" s="17">
        <v>1.5241</v>
      </c>
      <c r="N443" s="17">
        <v>2.8498999999999999</v>
      </c>
      <c r="O443" s="17">
        <v>2.0106000000000002</v>
      </c>
      <c r="P443" s="17">
        <v>1.7266999999999999</v>
      </c>
      <c r="Q443" s="17">
        <v>1.839466</v>
      </c>
      <c r="R443" s="17">
        <v>1.9155139999999999</v>
      </c>
      <c r="S443" s="17">
        <v>1.425</v>
      </c>
      <c r="T443" s="17">
        <v>778</v>
      </c>
      <c r="U443" s="17">
        <v>1015</v>
      </c>
      <c r="V443" s="17">
        <v>564</v>
      </c>
      <c r="W443" s="17">
        <v>897</v>
      </c>
      <c r="X443" s="17">
        <v>552</v>
      </c>
      <c r="Y443" s="17">
        <v>775</v>
      </c>
      <c r="Z443" s="17">
        <v>322</v>
      </c>
      <c r="AA443" s="17">
        <v>591</v>
      </c>
      <c r="AB443" s="17">
        <v>271</v>
      </c>
      <c r="AC443" s="17" t="s">
        <v>192</v>
      </c>
      <c r="AD443" s="17" t="s">
        <v>192</v>
      </c>
      <c r="AE443" s="17">
        <v>137.79</v>
      </c>
      <c r="AF443" s="17">
        <v>204.02</v>
      </c>
      <c r="AG443" s="17">
        <v>185.76</v>
      </c>
      <c r="AH443" s="17">
        <v>332.25</v>
      </c>
      <c r="AI443" s="17">
        <v>279</v>
      </c>
      <c r="AJ443" s="17">
        <v>244.5</v>
      </c>
      <c r="AK443" s="17" t="s">
        <v>192</v>
      </c>
      <c r="AL443" s="17">
        <v>213.43</v>
      </c>
      <c r="AM443" s="17">
        <v>262.11</v>
      </c>
      <c r="AN443" s="17" t="s">
        <v>192</v>
      </c>
      <c r="AO443" s="17">
        <v>0.53571999999999997</v>
      </c>
      <c r="AP443" s="17">
        <v>0.52009000000000005</v>
      </c>
      <c r="AQ443" s="17">
        <v>1.7015257159999999</v>
      </c>
      <c r="AR443" s="17">
        <v>1.329826784</v>
      </c>
      <c r="AS443" s="17">
        <v>3.3439000000000001</v>
      </c>
      <c r="AT443" s="17">
        <v>13.933199999999999</v>
      </c>
      <c r="AU443" s="17">
        <v>0.67969999999999997</v>
      </c>
      <c r="AV443" s="17">
        <v>0.498</v>
      </c>
      <c r="AW443" s="17">
        <v>0.25109999999999999</v>
      </c>
      <c r="AX443" s="17">
        <v>2987.62</v>
      </c>
      <c r="AY443" s="17">
        <v>279.31</v>
      </c>
      <c r="AZ443" s="17">
        <v>261.64999999999998</v>
      </c>
      <c r="BA443" s="17">
        <v>481.56566629425998</v>
      </c>
      <c r="BB443" s="17">
        <v>753.09737591143005</v>
      </c>
      <c r="BC443" s="17">
        <v>535.48</v>
      </c>
      <c r="BD443" s="17">
        <v>1.8288</v>
      </c>
      <c r="BE443" s="17" t="s">
        <v>192</v>
      </c>
      <c r="BF443" s="17">
        <v>1.4843999999999999</v>
      </c>
      <c r="BG443" s="17">
        <v>33.5</v>
      </c>
      <c r="BH443" s="17">
        <v>186.125</v>
      </c>
      <c r="BI443" s="17">
        <v>173.5</v>
      </c>
      <c r="BJ443" s="17">
        <v>169.5</v>
      </c>
      <c r="BK443" s="17">
        <v>112.5</v>
      </c>
      <c r="BL443" s="17">
        <v>1589.26</v>
      </c>
      <c r="BM443" s="17">
        <v>30</v>
      </c>
      <c r="BN443" s="17">
        <v>2658.26</v>
      </c>
      <c r="BO443" s="17">
        <v>840.2</v>
      </c>
      <c r="BP443" s="17">
        <v>6412.4</v>
      </c>
      <c r="BQ443" s="17">
        <v>8026.55</v>
      </c>
      <c r="BR443" s="17">
        <v>1035.8</v>
      </c>
      <c r="BS443" s="17">
        <v>391.93</v>
      </c>
      <c r="BT443" s="17">
        <v>401.42</v>
      </c>
      <c r="BU443" s="17">
        <v>5.3651999999999997</v>
      </c>
    </row>
    <row r="444" spans="1:73" x14ac:dyDescent="0.4">
      <c r="A444" s="18" t="s">
        <v>630</v>
      </c>
      <c r="B444" s="16">
        <f t="shared" si="6"/>
        <v>1996</v>
      </c>
      <c r="C444" s="20">
        <v>18.513333333329999</v>
      </c>
      <c r="D444" s="20">
        <v>18.27</v>
      </c>
      <c r="E444" s="20">
        <v>17</v>
      </c>
      <c r="F444" s="20">
        <v>20.27</v>
      </c>
      <c r="G444" s="20">
        <v>38.200000000000003</v>
      </c>
      <c r="H444" s="20">
        <v>32.4</v>
      </c>
      <c r="I444" s="20">
        <v>2.4900000000000002</v>
      </c>
      <c r="J444" s="20">
        <v>2.81</v>
      </c>
      <c r="K444" s="20">
        <v>3.6</v>
      </c>
      <c r="L444" s="20">
        <v>46.034639839950003</v>
      </c>
      <c r="M444" s="20">
        <v>1.5375000000000001</v>
      </c>
      <c r="N444" s="20">
        <v>2.7658999999999998</v>
      </c>
      <c r="O444" s="20">
        <v>1.8984000000000001</v>
      </c>
      <c r="P444" s="20">
        <v>1.6628000000000001</v>
      </c>
      <c r="Q444" s="20">
        <v>1.741527</v>
      </c>
      <c r="R444" s="20">
        <v>1.8494120000000001</v>
      </c>
      <c r="S444" s="20">
        <v>1.3975</v>
      </c>
      <c r="T444" s="20">
        <v>816</v>
      </c>
      <c r="U444" s="20">
        <v>950</v>
      </c>
      <c r="V444" s="20">
        <v>563</v>
      </c>
      <c r="W444" s="20">
        <v>904</v>
      </c>
      <c r="X444" s="20">
        <v>508</v>
      </c>
      <c r="Y444" s="20">
        <v>762</v>
      </c>
      <c r="Z444" s="20">
        <v>308</v>
      </c>
      <c r="AA444" s="20">
        <v>563</v>
      </c>
      <c r="AB444" s="20">
        <v>266</v>
      </c>
      <c r="AC444" s="20" t="s">
        <v>192</v>
      </c>
      <c r="AD444" s="20" t="s">
        <v>192</v>
      </c>
      <c r="AE444" s="20">
        <v>138.13999999999999</v>
      </c>
      <c r="AF444" s="20">
        <v>197.55</v>
      </c>
      <c r="AG444" s="20">
        <v>174.88</v>
      </c>
      <c r="AH444" s="20">
        <v>341.5</v>
      </c>
      <c r="AI444" s="20">
        <v>285</v>
      </c>
      <c r="AJ444" s="20">
        <v>240.25</v>
      </c>
      <c r="AK444" s="20" t="s">
        <v>192</v>
      </c>
      <c r="AL444" s="20">
        <v>180.6</v>
      </c>
      <c r="AM444" s="20">
        <v>227.34</v>
      </c>
      <c r="AN444" s="20" t="s">
        <v>192</v>
      </c>
      <c r="AO444" s="20">
        <v>0.48458000000000001</v>
      </c>
      <c r="AP444" s="20">
        <v>0.55905000000000005</v>
      </c>
      <c r="AQ444" s="20">
        <v>1.6541263859999999</v>
      </c>
      <c r="AR444" s="20">
        <v>1.425066368</v>
      </c>
      <c r="AS444" s="20">
        <v>3.5337999999999998</v>
      </c>
      <c r="AT444" s="20">
        <v>14.1464</v>
      </c>
      <c r="AU444" s="20">
        <v>0.68079999999999996</v>
      </c>
      <c r="AV444" s="20">
        <v>0.49580000000000002</v>
      </c>
      <c r="AW444" s="20">
        <v>0.26829999999999998</v>
      </c>
      <c r="AX444" s="20">
        <v>2996.06</v>
      </c>
      <c r="AY444" s="20">
        <v>280.10000000000002</v>
      </c>
      <c r="AZ444" s="20">
        <v>255.85</v>
      </c>
      <c r="BA444" s="20">
        <v>502.24076649668001</v>
      </c>
      <c r="BB444" s="20">
        <v>747.90020714315006</v>
      </c>
      <c r="BC444" s="20">
        <v>523.62</v>
      </c>
      <c r="BD444" s="20">
        <v>1.8291999999999999</v>
      </c>
      <c r="BE444" s="20" t="s">
        <v>192</v>
      </c>
      <c r="BF444" s="20">
        <v>1.4711000000000001</v>
      </c>
      <c r="BG444" s="20">
        <v>33.5</v>
      </c>
      <c r="BH444" s="20">
        <v>182.125</v>
      </c>
      <c r="BI444" s="20">
        <v>174.63</v>
      </c>
      <c r="BJ444" s="20">
        <v>172.125</v>
      </c>
      <c r="BK444" s="20">
        <v>112.5</v>
      </c>
      <c r="BL444" s="20">
        <v>1482.48</v>
      </c>
      <c r="BM444" s="20">
        <v>30</v>
      </c>
      <c r="BN444" s="20">
        <v>2173.4</v>
      </c>
      <c r="BO444" s="20">
        <v>796.5</v>
      </c>
      <c r="BP444" s="20">
        <v>6191.9</v>
      </c>
      <c r="BQ444" s="20">
        <v>7709.48</v>
      </c>
      <c r="BR444" s="20">
        <v>1008.5</v>
      </c>
      <c r="BS444" s="20">
        <v>385.27</v>
      </c>
      <c r="BT444" s="20">
        <v>392.25</v>
      </c>
      <c r="BU444" s="20">
        <v>5.1615000000000002</v>
      </c>
    </row>
    <row r="445" spans="1:73" x14ac:dyDescent="0.4">
      <c r="A445" s="16" t="s">
        <v>631</v>
      </c>
      <c r="B445" s="16">
        <f t="shared" si="6"/>
        <v>1996</v>
      </c>
      <c r="C445" s="17">
        <v>19.586666666669998</v>
      </c>
      <c r="D445" s="17">
        <v>19.61</v>
      </c>
      <c r="E445" s="17">
        <v>17.79</v>
      </c>
      <c r="F445" s="17">
        <v>21.36</v>
      </c>
      <c r="G445" s="17">
        <v>38.4</v>
      </c>
      <c r="H445" s="17">
        <v>32.1</v>
      </c>
      <c r="I445" s="17">
        <v>2.48</v>
      </c>
      <c r="J445" s="17">
        <v>2.78</v>
      </c>
      <c r="K445" s="17">
        <v>3.61</v>
      </c>
      <c r="L445" s="17">
        <v>45.777361879410002</v>
      </c>
      <c r="M445" s="17">
        <v>1.4950000000000001</v>
      </c>
      <c r="N445" s="17">
        <v>2.7</v>
      </c>
      <c r="O445" s="17">
        <v>1.7077</v>
      </c>
      <c r="P445" s="17">
        <v>1.7901</v>
      </c>
      <c r="Q445" s="17">
        <v>1.8553919999999999</v>
      </c>
      <c r="R445" s="17">
        <v>2.1408499999999999</v>
      </c>
      <c r="S445" s="17">
        <v>1.3740000000000001</v>
      </c>
      <c r="T445" s="17">
        <v>775</v>
      </c>
      <c r="U445" s="17">
        <v>993</v>
      </c>
      <c r="V445" s="17">
        <v>547</v>
      </c>
      <c r="W445" s="17">
        <v>902</v>
      </c>
      <c r="X445" s="17">
        <v>476</v>
      </c>
      <c r="Y445" s="17">
        <v>734</v>
      </c>
      <c r="Z445" s="17">
        <v>312</v>
      </c>
      <c r="AA445" s="17">
        <v>549</v>
      </c>
      <c r="AB445" s="17">
        <v>265</v>
      </c>
      <c r="AC445" s="17" t="s">
        <v>192</v>
      </c>
      <c r="AD445" s="17" t="s">
        <v>192</v>
      </c>
      <c r="AE445" s="17">
        <v>133.09</v>
      </c>
      <c r="AF445" s="17">
        <v>197.8</v>
      </c>
      <c r="AG445" s="17">
        <v>163.63999999999999</v>
      </c>
      <c r="AH445" s="17">
        <v>358</v>
      </c>
      <c r="AI445" s="17">
        <v>293</v>
      </c>
      <c r="AJ445" s="17">
        <v>229.2</v>
      </c>
      <c r="AK445" s="17" t="s">
        <v>192</v>
      </c>
      <c r="AL445" s="17">
        <v>181.08</v>
      </c>
      <c r="AM445" s="17">
        <v>202.6</v>
      </c>
      <c r="AN445" s="17" t="s">
        <v>192</v>
      </c>
      <c r="AO445" s="17">
        <v>0.42504999999999998</v>
      </c>
      <c r="AP445" s="17">
        <v>0.52744999999999997</v>
      </c>
      <c r="AQ445" s="17">
        <v>1.6841092179999999</v>
      </c>
      <c r="AR445" s="17">
        <v>1.4607812120000001</v>
      </c>
      <c r="AS445" s="17">
        <v>3.5449999999999999</v>
      </c>
      <c r="AT445" s="17">
        <v>13.558400000000001</v>
      </c>
      <c r="AU445" s="17">
        <v>0.69689999999999996</v>
      </c>
      <c r="AV445" s="17">
        <v>0.48060000000000003</v>
      </c>
      <c r="AW445" s="17">
        <v>0.28239999999999998</v>
      </c>
      <c r="AX445" s="17">
        <v>3050.38</v>
      </c>
      <c r="AY445" s="17">
        <v>284.68</v>
      </c>
      <c r="AZ445" s="17">
        <v>259.69</v>
      </c>
      <c r="BA445" s="17">
        <v>520.28114815251001</v>
      </c>
      <c r="BB445" s="17">
        <v>743.96678033917999</v>
      </c>
      <c r="BC445" s="17">
        <v>521.39</v>
      </c>
      <c r="BD445" s="17">
        <v>1.758</v>
      </c>
      <c r="BE445" s="17" t="s">
        <v>192</v>
      </c>
      <c r="BF445" s="17">
        <v>1.3513999999999999</v>
      </c>
      <c r="BG445" s="17">
        <v>32.9</v>
      </c>
      <c r="BH445" s="17">
        <v>188</v>
      </c>
      <c r="BI445" s="17">
        <v>175.63</v>
      </c>
      <c r="BJ445" s="17">
        <v>184.5</v>
      </c>
      <c r="BK445" s="17">
        <v>112.5</v>
      </c>
      <c r="BL445" s="17">
        <v>1458.7</v>
      </c>
      <c r="BM445" s="17">
        <v>30</v>
      </c>
      <c r="BN445" s="17">
        <v>1985.57</v>
      </c>
      <c r="BO445" s="17">
        <v>783.7</v>
      </c>
      <c r="BP445" s="17">
        <v>6250.2</v>
      </c>
      <c r="BQ445" s="17">
        <v>7203.65</v>
      </c>
      <c r="BR445" s="17">
        <v>1000.1</v>
      </c>
      <c r="BS445" s="17">
        <v>383.47</v>
      </c>
      <c r="BT445" s="17">
        <v>393.66</v>
      </c>
      <c r="BU445" s="17">
        <v>5.0652999999999997</v>
      </c>
    </row>
    <row r="446" spans="1:73" x14ac:dyDescent="0.4">
      <c r="A446" s="18" t="s">
        <v>632</v>
      </c>
      <c r="B446" s="16">
        <f t="shared" si="6"/>
        <v>1996</v>
      </c>
      <c r="C446" s="20">
        <v>20.440000000000001</v>
      </c>
      <c r="D446" s="20">
        <v>20.58</v>
      </c>
      <c r="E446" s="20">
        <v>18.77</v>
      </c>
      <c r="F446" s="20">
        <v>21.97</v>
      </c>
      <c r="G446" s="20">
        <v>38.35</v>
      </c>
      <c r="H446" s="20">
        <v>32.03</v>
      </c>
      <c r="I446" s="20">
        <v>2.0299999999999998</v>
      </c>
      <c r="J446" s="20">
        <v>2.79</v>
      </c>
      <c r="K446" s="20">
        <v>3.68</v>
      </c>
      <c r="L446" s="20">
        <v>40.407808351390003</v>
      </c>
      <c r="M446" s="20">
        <v>1.5008999999999999</v>
      </c>
      <c r="N446" s="20">
        <v>2.7827000000000002</v>
      </c>
      <c r="O446" s="20">
        <v>1.7464999999999999</v>
      </c>
      <c r="P446" s="20">
        <v>1.7371000000000001</v>
      </c>
      <c r="Q446" s="20">
        <v>1.954701</v>
      </c>
      <c r="R446" s="20">
        <v>1.8214490000000001</v>
      </c>
      <c r="S446" s="20">
        <v>1.4350000000000001</v>
      </c>
      <c r="T446" s="20">
        <v>742</v>
      </c>
      <c r="U446" s="20">
        <v>970</v>
      </c>
      <c r="V446" s="20">
        <v>539</v>
      </c>
      <c r="W446" s="20">
        <v>885</v>
      </c>
      <c r="X446" s="20">
        <v>513</v>
      </c>
      <c r="Y446" s="20">
        <v>725</v>
      </c>
      <c r="Z446" s="20">
        <v>317</v>
      </c>
      <c r="AA446" s="20">
        <v>565</v>
      </c>
      <c r="AB446" s="20">
        <v>270</v>
      </c>
      <c r="AC446" s="20" t="s">
        <v>192</v>
      </c>
      <c r="AD446" s="20" t="s">
        <v>192</v>
      </c>
      <c r="AE446" s="20">
        <v>115.01</v>
      </c>
      <c r="AF446" s="20">
        <v>185.5</v>
      </c>
      <c r="AG446" s="20">
        <v>152.47</v>
      </c>
      <c r="AH446" s="20">
        <v>335.5</v>
      </c>
      <c r="AI446" s="20">
        <v>276</v>
      </c>
      <c r="AJ446" s="20">
        <v>213</v>
      </c>
      <c r="AK446" s="20" t="s">
        <v>192</v>
      </c>
      <c r="AL446" s="20">
        <v>174.99</v>
      </c>
      <c r="AM446" s="20">
        <v>191.63</v>
      </c>
      <c r="AN446" s="20" t="s">
        <v>192</v>
      </c>
      <c r="AO446" s="20">
        <v>0.40565000000000001</v>
      </c>
      <c r="AP446" s="20">
        <v>0.52725</v>
      </c>
      <c r="AQ446" s="20">
        <v>1.755318444</v>
      </c>
      <c r="AR446" s="20">
        <v>1.47048154</v>
      </c>
      <c r="AS446" s="20">
        <v>3.5133000000000001</v>
      </c>
      <c r="AT446" s="20">
        <v>13.1175</v>
      </c>
      <c r="AU446" s="20">
        <v>0.67659999999999998</v>
      </c>
      <c r="AV446" s="20">
        <v>0.49270000000000003</v>
      </c>
      <c r="AW446" s="20">
        <v>0.2727</v>
      </c>
      <c r="AX446" s="20">
        <v>3140.87</v>
      </c>
      <c r="AY446" s="20">
        <v>286.56</v>
      </c>
      <c r="AZ446" s="20">
        <v>263.48</v>
      </c>
      <c r="BA446" s="20">
        <v>513.83399209486004</v>
      </c>
      <c r="BB446" s="20">
        <v>743.42955556098002</v>
      </c>
      <c r="BC446" s="20">
        <v>538.27</v>
      </c>
      <c r="BD446" s="20">
        <v>1.6830000000000001</v>
      </c>
      <c r="BE446" s="20" t="s">
        <v>192</v>
      </c>
      <c r="BF446" s="20">
        <v>1.3033999999999999</v>
      </c>
      <c r="BG446" s="20">
        <v>32.5</v>
      </c>
      <c r="BH446" s="20">
        <v>189.875</v>
      </c>
      <c r="BI446" s="20">
        <v>178.6</v>
      </c>
      <c r="BJ446" s="20">
        <v>187</v>
      </c>
      <c r="BK446" s="20">
        <v>112.5</v>
      </c>
      <c r="BL446" s="20">
        <v>1463.36</v>
      </c>
      <c r="BM446" s="20">
        <v>30</v>
      </c>
      <c r="BN446" s="20">
        <v>2008.57</v>
      </c>
      <c r="BO446" s="20">
        <v>815.7</v>
      </c>
      <c r="BP446" s="20">
        <v>6110.2</v>
      </c>
      <c r="BQ446" s="20">
        <v>7054.36</v>
      </c>
      <c r="BR446" s="20">
        <v>1006.9</v>
      </c>
      <c r="BS446" s="20">
        <v>387.35</v>
      </c>
      <c r="BT446" s="20">
        <v>400.03</v>
      </c>
      <c r="BU446" s="20">
        <v>5.1353999999999997</v>
      </c>
    </row>
    <row r="447" spans="1:73" x14ac:dyDescent="0.4">
      <c r="A447" s="16" t="s">
        <v>633</v>
      </c>
      <c r="B447" s="16">
        <f t="shared" si="6"/>
        <v>1996</v>
      </c>
      <c r="C447" s="17">
        <v>22.25666666667</v>
      </c>
      <c r="D447" s="17">
        <v>22.59</v>
      </c>
      <c r="E447" s="17">
        <v>20.260000000000002</v>
      </c>
      <c r="F447" s="17">
        <v>23.92</v>
      </c>
      <c r="G447" s="17">
        <v>38.1</v>
      </c>
      <c r="H447" s="17">
        <v>33.380000000000003</v>
      </c>
      <c r="I447" s="17">
        <v>1.84</v>
      </c>
      <c r="J447" s="17">
        <v>2.79</v>
      </c>
      <c r="K447" s="17">
        <v>3.68</v>
      </c>
      <c r="L447" s="17">
        <v>38.100567486389998</v>
      </c>
      <c r="M447" s="17">
        <v>1.476</v>
      </c>
      <c r="N447" s="17">
        <v>2.6168999999999998</v>
      </c>
      <c r="O447" s="17">
        <v>1.6389</v>
      </c>
      <c r="P447" s="17">
        <v>1.7435</v>
      </c>
      <c r="Q447" s="17">
        <v>2.1046170000000002</v>
      </c>
      <c r="R447" s="17">
        <v>1.6786540000000001</v>
      </c>
      <c r="S447" s="17">
        <v>1.4472</v>
      </c>
      <c r="T447" s="17">
        <v>721</v>
      </c>
      <c r="U447" s="17">
        <v>929</v>
      </c>
      <c r="V447" s="17">
        <v>566</v>
      </c>
      <c r="W447" s="17">
        <v>879</v>
      </c>
      <c r="X447" s="17">
        <v>545</v>
      </c>
      <c r="Y447" s="17">
        <v>707</v>
      </c>
      <c r="Z447" s="17">
        <v>319</v>
      </c>
      <c r="AA447" s="17">
        <v>569</v>
      </c>
      <c r="AB447" s="17">
        <v>286</v>
      </c>
      <c r="AC447" s="17" t="s">
        <v>192</v>
      </c>
      <c r="AD447" s="17" t="s">
        <v>192</v>
      </c>
      <c r="AE447" s="17">
        <v>103.4</v>
      </c>
      <c r="AF447" s="17">
        <v>145.38999999999999</v>
      </c>
      <c r="AG447" s="17">
        <v>130.35</v>
      </c>
      <c r="AH447" s="17">
        <v>328.4</v>
      </c>
      <c r="AI447" s="17">
        <v>274</v>
      </c>
      <c r="AJ447" s="17">
        <v>214.4</v>
      </c>
      <c r="AK447" s="17" t="s">
        <v>192</v>
      </c>
      <c r="AL447" s="17">
        <v>169.71</v>
      </c>
      <c r="AM447" s="17">
        <v>178.71</v>
      </c>
      <c r="AN447" s="17" t="s">
        <v>192</v>
      </c>
      <c r="AO447" s="17">
        <v>0.39639000000000002</v>
      </c>
      <c r="AP447" s="17">
        <v>0.52842</v>
      </c>
      <c r="AQ447" s="17">
        <v>1.745397654</v>
      </c>
      <c r="AR447" s="17">
        <v>1.47048154</v>
      </c>
      <c r="AS447" s="17">
        <v>3.4718</v>
      </c>
      <c r="AT447" s="17">
        <v>13.0899</v>
      </c>
      <c r="AU447" s="17">
        <v>0.68079999999999996</v>
      </c>
      <c r="AV447" s="17">
        <v>0.49320000000000003</v>
      </c>
      <c r="AW447" s="17">
        <v>0.26279999999999998</v>
      </c>
      <c r="AX447" s="17">
        <v>3149.7</v>
      </c>
      <c r="AY447" s="17">
        <v>282.74</v>
      </c>
      <c r="AZ447" s="17">
        <v>258.69</v>
      </c>
      <c r="BA447" s="17">
        <v>506.99062067352003</v>
      </c>
      <c r="BB447" s="17">
        <v>755.30517965912998</v>
      </c>
      <c r="BC447" s="17">
        <v>537.61</v>
      </c>
      <c r="BD447" s="17">
        <v>1.6612</v>
      </c>
      <c r="BE447" s="17" t="s">
        <v>192</v>
      </c>
      <c r="BF447" s="17">
        <v>1.3048999999999999</v>
      </c>
      <c r="BG447" s="17">
        <v>32.5</v>
      </c>
      <c r="BH447" s="17">
        <v>186.7</v>
      </c>
      <c r="BI447" s="17">
        <v>181.5</v>
      </c>
      <c r="BJ447" s="17">
        <v>181.4</v>
      </c>
      <c r="BK447" s="17">
        <v>112.5</v>
      </c>
      <c r="BL447" s="17">
        <v>1407.38</v>
      </c>
      <c r="BM447" s="17">
        <v>30</v>
      </c>
      <c r="BN447" s="17">
        <v>1941.45</v>
      </c>
      <c r="BO447" s="17">
        <v>796.4</v>
      </c>
      <c r="BP447" s="17">
        <v>6101.9</v>
      </c>
      <c r="BQ447" s="17">
        <v>7318.05</v>
      </c>
      <c r="BR447" s="17">
        <v>1000.3</v>
      </c>
      <c r="BS447" s="17">
        <v>383.14</v>
      </c>
      <c r="BT447" s="17">
        <v>389.86</v>
      </c>
      <c r="BU447" s="17">
        <v>5.0388000000000002</v>
      </c>
    </row>
    <row r="448" spans="1:73" x14ac:dyDescent="0.4">
      <c r="A448" s="18" t="s">
        <v>634</v>
      </c>
      <c r="B448" s="16">
        <f t="shared" si="6"/>
        <v>1996</v>
      </c>
      <c r="C448" s="20">
        <v>23.61</v>
      </c>
      <c r="D448" s="20">
        <v>24.18</v>
      </c>
      <c r="E448" s="20">
        <v>21.71</v>
      </c>
      <c r="F448" s="20">
        <v>24.94</v>
      </c>
      <c r="G448" s="20">
        <v>37.6</v>
      </c>
      <c r="H448" s="20">
        <v>34.25</v>
      </c>
      <c r="I448" s="20">
        <v>2.37</v>
      </c>
      <c r="J448" s="20">
        <v>2.94</v>
      </c>
      <c r="K448" s="20">
        <v>3.79</v>
      </c>
      <c r="L448" s="20">
        <v>45.324175370680003</v>
      </c>
      <c r="M448" s="20">
        <v>1.4770000000000001</v>
      </c>
      <c r="N448" s="20">
        <v>2.7381000000000002</v>
      </c>
      <c r="O448" s="20">
        <v>1.6075999999999999</v>
      </c>
      <c r="P448" s="20">
        <v>1.7265999999999999</v>
      </c>
      <c r="Q448" s="20">
        <v>2.1416059999999999</v>
      </c>
      <c r="R448" s="20">
        <v>1.546468</v>
      </c>
      <c r="S448" s="20">
        <v>1.4918750000000001</v>
      </c>
      <c r="T448" s="20">
        <v>722</v>
      </c>
      <c r="U448" s="20">
        <v>917</v>
      </c>
      <c r="V448" s="20">
        <v>581</v>
      </c>
      <c r="W448" s="20">
        <v>874</v>
      </c>
      <c r="X448" s="20">
        <v>532</v>
      </c>
      <c r="Y448" s="20">
        <v>693</v>
      </c>
      <c r="Z448" s="20">
        <v>290</v>
      </c>
      <c r="AA448" s="20">
        <v>528</v>
      </c>
      <c r="AB448" s="20">
        <v>270</v>
      </c>
      <c r="AC448" s="20" t="s">
        <v>192</v>
      </c>
      <c r="AD448" s="20" t="s">
        <v>192</v>
      </c>
      <c r="AE448" s="20">
        <v>102.41</v>
      </c>
      <c r="AF448" s="20">
        <v>127.85</v>
      </c>
      <c r="AG448" s="20">
        <v>113.32</v>
      </c>
      <c r="AH448" s="20">
        <v>312.75</v>
      </c>
      <c r="AI448" s="20">
        <v>260</v>
      </c>
      <c r="AJ448" s="20">
        <v>208</v>
      </c>
      <c r="AK448" s="20" t="s">
        <v>192</v>
      </c>
      <c r="AL448" s="20">
        <v>158.44</v>
      </c>
      <c r="AM448" s="20">
        <v>178</v>
      </c>
      <c r="AN448" s="20" t="s">
        <v>192</v>
      </c>
      <c r="AO448" s="20">
        <v>0.37545000000000001</v>
      </c>
      <c r="AP448" s="20">
        <v>0.47370000000000001</v>
      </c>
      <c r="AQ448" s="20">
        <v>1.793899294</v>
      </c>
      <c r="AR448" s="20">
        <v>1.447994416</v>
      </c>
      <c r="AS448" s="20">
        <v>3.5926</v>
      </c>
      <c r="AT448" s="20">
        <v>13.1175</v>
      </c>
      <c r="AU448" s="20">
        <v>0.69230000000000003</v>
      </c>
      <c r="AV448" s="20">
        <v>0.49299999999999999</v>
      </c>
      <c r="AW448" s="20">
        <v>0.2452</v>
      </c>
      <c r="AX448" s="20">
        <v>3157.84</v>
      </c>
      <c r="AY448" s="20">
        <v>300</v>
      </c>
      <c r="AZ448" s="20">
        <v>252.67</v>
      </c>
      <c r="BA448" s="20">
        <v>503.22255985445003</v>
      </c>
      <c r="BB448" s="20">
        <v>758.92666564173999</v>
      </c>
      <c r="BC448" s="20">
        <v>525.09</v>
      </c>
      <c r="BD448" s="20">
        <v>1.6616</v>
      </c>
      <c r="BE448" s="20" t="s">
        <v>192</v>
      </c>
      <c r="BF448" s="20">
        <v>1.2412000000000001</v>
      </c>
      <c r="BG448" s="20">
        <v>32.5</v>
      </c>
      <c r="BH448" s="20">
        <v>183.75</v>
      </c>
      <c r="BI448" s="20">
        <v>182.5</v>
      </c>
      <c r="BJ448" s="20">
        <v>172.25</v>
      </c>
      <c r="BK448" s="20">
        <v>112.5</v>
      </c>
      <c r="BL448" s="20">
        <v>1336.34</v>
      </c>
      <c r="BM448" s="20">
        <v>30</v>
      </c>
      <c r="BN448" s="20">
        <v>1961.17</v>
      </c>
      <c r="BO448" s="20">
        <v>741.9</v>
      </c>
      <c r="BP448" s="20">
        <v>5941.9</v>
      </c>
      <c r="BQ448" s="20">
        <v>7031.39</v>
      </c>
      <c r="BR448" s="20">
        <v>1003.1</v>
      </c>
      <c r="BS448" s="20">
        <v>381.07</v>
      </c>
      <c r="BT448" s="20">
        <v>384.18</v>
      </c>
      <c r="BU448" s="20">
        <v>4.9276</v>
      </c>
    </row>
    <row r="449" spans="1:73" x14ac:dyDescent="0.4">
      <c r="A449" s="16" t="s">
        <v>635</v>
      </c>
      <c r="B449" s="16">
        <f t="shared" si="6"/>
        <v>1996</v>
      </c>
      <c r="C449" s="17">
        <v>22.39</v>
      </c>
      <c r="D449" s="17">
        <v>22.64</v>
      </c>
      <c r="E449" s="17">
        <v>20.87</v>
      </c>
      <c r="F449" s="17">
        <v>23.66</v>
      </c>
      <c r="G449" s="17">
        <v>35.700000000000003</v>
      </c>
      <c r="H449" s="17">
        <v>34.14</v>
      </c>
      <c r="I449" s="17">
        <v>3.03</v>
      </c>
      <c r="J449" s="17">
        <v>2.96</v>
      </c>
      <c r="K449" s="17">
        <v>4.03</v>
      </c>
      <c r="L449" s="17">
        <v>53.596479562459997</v>
      </c>
      <c r="M449" s="17">
        <v>1.4676</v>
      </c>
      <c r="N449" s="17">
        <v>2.7353000000000001</v>
      </c>
      <c r="O449" s="17">
        <v>1.5476000000000001</v>
      </c>
      <c r="P449" s="17">
        <v>1.6061000000000001</v>
      </c>
      <c r="Q449" s="17">
        <v>1.8560110000000001</v>
      </c>
      <c r="R449" s="17">
        <v>1.4623949999999999</v>
      </c>
      <c r="S449" s="17">
        <v>1.5</v>
      </c>
      <c r="T449" s="17">
        <v>760</v>
      </c>
      <c r="U449" s="17">
        <v>904</v>
      </c>
      <c r="V449" s="17">
        <v>600</v>
      </c>
      <c r="W449" s="17">
        <v>868</v>
      </c>
      <c r="X449" s="17">
        <v>550</v>
      </c>
      <c r="Y449" s="17">
        <v>721</v>
      </c>
      <c r="Z449" s="17">
        <v>286</v>
      </c>
      <c r="AA449" s="17">
        <v>517</v>
      </c>
      <c r="AB449" s="17">
        <v>274</v>
      </c>
      <c r="AC449" s="17" t="s">
        <v>192</v>
      </c>
      <c r="AD449" s="17" t="s">
        <v>192</v>
      </c>
      <c r="AE449" s="17">
        <v>99.99</v>
      </c>
      <c r="AF449" s="17">
        <v>117.74</v>
      </c>
      <c r="AG449" s="17">
        <v>105.55</v>
      </c>
      <c r="AH449" s="17">
        <v>315</v>
      </c>
      <c r="AI449" s="17">
        <v>258</v>
      </c>
      <c r="AJ449" s="17">
        <v>205.75</v>
      </c>
      <c r="AK449" s="17" t="s">
        <v>192</v>
      </c>
      <c r="AL449" s="17">
        <v>158.21</v>
      </c>
      <c r="AM449" s="17">
        <v>176.41</v>
      </c>
      <c r="AN449" s="17" t="s">
        <v>192</v>
      </c>
      <c r="AO449" s="17">
        <v>0.42659000000000002</v>
      </c>
      <c r="AP449" s="17">
        <v>0.47499000000000002</v>
      </c>
      <c r="AQ449" s="17">
        <v>1.767223392</v>
      </c>
      <c r="AR449" s="17">
        <v>1.4513013459999999</v>
      </c>
      <c r="AS449" s="17">
        <v>3.7719999999999998</v>
      </c>
      <c r="AT449" s="17">
        <v>13.646599999999999</v>
      </c>
      <c r="AU449" s="17">
        <v>0.7046</v>
      </c>
      <c r="AV449" s="17">
        <v>0.48770000000000002</v>
      </c>
      <c r="AW449" s="17">
        <v>0.23630000000000001</v>
      </c>
      <c r="AX449" s="17">
        <v>3213.38</v>
      </c>
      <c r="AY449" s="17">
        <v>303.54000000000002</v>
      </c>
      <c r="AZ449" s="17">
        <v>253.21</v>
      </c>
      <c r="BA449" s="17">
        <v>558.12313958953996</v>
      </c>
      <c r="BB449" s="17">
        <v>753.66427692286004</v>
      </c>
      <c r="BC449" s="17">
        <v>526.22</v>
      </c>
      <c r="BD449" s="17">
        <v>1.677</v>
      </c>
      <c r="BE449" s="17" t="s">
        <v>192</v>
      </c>
      <c r="BF449" s="17">
        <v>1.2703</v>
      </c>
      <c r="BG449" s="17">
        <v>32.5</v>
      </c>
      <c r="BH449" s="17">
        <v>188.25</v>
      </c>
      <c r="BI449" s="17">
        <v>182.5</v>
      </c>
      <c r="BJ449" s="17">
        <v>172.625</v>
      </c>
      <c r="BK449" s="17">
        <v>112.5</v>
      </c>
      <c r="BL449" s="17">
        <v>1449.52</v>
      </c>
      <c r="BM449" s="17">
        <v>30</v>
      </c>
      <c r="BN449" s="17">
        <v>2230.86</v>
      </c>
      <c r="BO449" s="17">
        <v>716.6</v>
      </c>
      <c r="BP449" s="17">
        <v>5991.7</v>
      </c>
      <c r="BQ449" s="17">
        <v>6943.38</v>
      </c>
      <c r="BR449" s="17">
        <v>1046.5</v>
      </c>
      <c r="BS449" s="17">
        <v>377.85</v>
      </c>
      <c r="BT449" s="17">
        <v>381.98</v>
      </c>
      <c r="BU449" s="17">
        <v>4.8331999999999997</v>
      </c>
    </row>
    <row r="450" spans="1:73" x14ac:dyDescent="0.4">
      <c r="A450" s="18" t="s">
        <v>636</v>
      </c>
      <c r="B450" s="16">
        <f t="shared" si="6"/>
        <v>1996</v>
      </c>
      <c r="C450" s="20">
        <v>23.623333333329999</v>
      </c>
      <c r="D450" s="20">
        <v>23.9</v>
      </c>
      <c r="E450" s="20">
        <v>21.65</v>
      </c>
      <c r="F450" s="20">
        <v>25.32</v>
      </c>
      <c r="G450" s="20">
        <v>35.35</v>
      </c>
      <c r="H450" s="20">
        <v>35.04</v>
      </c>
      <c r="I450" s="20">
        <v>3.82</v>
      </c>
      <c r="J450" s="20">
        <v>2.96</v>
      </c>
      <c r="K450" s="20">
        <v>4.08</v>
      </c>
      <c r="L450" s="20">
        <v>63.223618916109999</v>
      </c>
      <c r="M450" s="20">
        <v>1.4738</v>
      </c>
      <c r="N450" s="20">
        <v>2.5798000000000001</v>
      </c>
      <c r="O450" s="20">
        <v>1.3902000000000001</v>
      </c>
      <c r="P450" s="20">
        <v>1.6337999999999999</v>
      </c>
      <c r="Q450" s="20">
        <v>1.824765</v>
      </c>
      <c r="R450" s="20">
        <v>1.5634110000000001</v>
      </c>
      <c r="S450" s="20">
        <v>1.5131250000000001</v>
      </c>
      <c r="T450" s="20">
        <v>777</v>
      </c>
      <c r="U450" s="20">
        <v>897</v>
      </c>
      <c r="V450" s="20">
        <v>583</v>
      </c>
      <c r="W450" s="20">
        <v>868</v>
      </c>
      <c r="X450" s="20">
        <v>561</v>
      </c>
      <c r="Y450" s="20">
        <v>747</v>
      </c>
      <c r="Z450" s="20">
        <v>289</v>
      </c>
      <c r="AA450" s="20">
        <v>514</v>
      </c>
      <c r="AB450" s="20">
        <v>279</v>
      </c>
      <c r="AC450" s="20" t="s">
        <v>192</v>
      </c>
      <c r="AD450" s="20" t="s">
        <v>192</v>
      </c>
      <c r="AE450" s="20">
        <v>100.76</v>
      </c>
      <c r="AF450" s="20">
        <v>117.69</v>
      </c>
      <c r="AG450" s="20">
        <v>105.77</v>
      </c>
      <c r="AH450" s="20">
        <v>319.2</v>
      </c>
      <c r="AI450" s="20">
        <v>263</v>
      </c>
      <c r="AJ450" s="20">
        <v>205.2</v>
      </c>
      <c r="AK450" s="20" t="s">
        <v>192</v>
      </c>
      <c r="AL450" s="20">
        <v>158.6</v>
      </c>
      <c r="AM450" s="20">
        <v>175.7</v>
      </c>
      <c r="AN450" s="20" t="s">
        <v>192</v>
      </c>
      <c r="AO450" s="20">
        <v>0.47620000000000001</v>
      </c>
      <c r="AP450" s="20">
        <v>0.43387999999999999</v>
      </c>
      <c r="AQ450" s="20">
        <v>1.787285434</v>
      </c>
      <c r="AR450" s="20">
        <v>1.4371917780000001</v>
      </c>
      <c r="AS450" s="20">
        <v>3.7919</v>
      </c>
      <c r="AT450" s="20">
        <v>13.834</v>
      </c>
      <c r="AU450" s="20">
        <v>0.64549999999999996</v>
      </c>
      <c r="AV450" s="20">
        <v>0.48709999999999998</v>
      </c>
      <c r="AW450" s="20">
        <v>0.23680000000000001</v>
      </c>
      <c r="AX450" s="20">
        <v>3261.76</v>
      </c>
      <c r="AY450" s="20">
        <v>300.38</v>
      </c>
      <c r="AZ450" s="20">
        <v>233.76</v>
      </c>
      <c r="BA450" s="20">
        <v>543.65450279458003</v>
      </c>
      <c r="BB450" s="20">
        <v>726.85184544222</v>
      </c>
      <c r="BC450" s="20">
        <v>518.62</v>
      </c>
      <c r="BD450" s="20">
        <v>1.7464999999999999</v>
      </c>
      <c r="BE450" s="20" t="s">
        <v>192</v>
      </c>
      <c r="BF450" s="20">
        <v>1.2571000000000001</v>
      </c>
      <c r="BG450" s="20">
        <v>32.5</v>
      </c>
      <c r="BH450" s="20">
        <v>188.5</v>
      </c>
      <c r="BI450" s="20">
        <v>182.5</v>
      </c>
      <c r="BJ450" s="20">
        <v>174.5</v>
      </c>
      <c r="BK450" s="20">
        <v>112.5</v>
      </c>
      <c r="BL450" s="20">
        <v>1500.29</v>
      </c>
      <c r="BM450" s="20">
        <v>30</v>
      </c>
      <c r="BN450" s="20">
        <v>2268.08</v>
      </c>
      <c r="BO450" s="20">
        <v>688.8</v>
      </c>
      <c r="BP450" s="20">
        <v>5836.3</v>
      </c>
      <c r="BQ450" s="20">
        <v>6580.75</v>
      </c>
      <c r="BR450" s="20">
        <v>1036.3</v>
      </c>
      <c r="BS450" s="20">
        <v>369</v>
      </c>
      <c r="BT450" s="20">
        <v>370.7</v>
      </c>
      <c r="BU450" s="20">
        <v>4.8263999999999996</v>
      </c>
    </row>
    <row r="451" spans="1:73" x14ac:dyDescent="0.4">
      <c r="A451" s="16" t="s">
        <v>637</v>
      </c>
      <c r="B451" s="16">
        <f t="shared" si="6"/>
        <v>1997</v>
      </c>
      <c r="C451" s="17">
        <v>23.226666666669999</v>
      </c>
      <c r="D451" s="17">
        <v>23.47</v>
      </c>
      <c r="E451" s="17">
        <v>21.28</v>
      </c>
      <c r="F451" s="17">
        <v>24.93</v>
      </c>
      <c r="G451" s="17">
        <v>35.229999999999997</v>
      </c>
      <c r="H451" s="17">
        <v>34.57</v>
      </c>
      <c r="I451" s="17">
        <v>3.31</v>
      </c>
      <c r="J451" s="17">
        <v>2.89</v>
      </c>
      <c r="K451" s="17">
        <v>4.13</v>
      </c>
      <c r="L451" s="17">
        <v>56.731595336719998</v>
      </c>
      <c r="M451" s="17">
        <v>1.4278999999999999</v>
      </c>
      <c r="N451" s="17">
        <v>2.9291</v>
      </c>
      <c r="O451" s="17">
        <v>1.4813000000000001</v>
      </c>
      <c r="P451" s="17">
        <v>1.6523000000000001</v>
      </c>
      <c r="Q451" s="17">
        <v>1.7656210000000001</v>
      </c>
      <c r="R451" s="17">
        <v>1.6187929999999999</v>
      </c>
      <c r="S451" s="17">
        <v>1.5725</v>
      </c>
      <c r="T451" s="17">
        <v>768</v>
      </c>
      <c r="U451" s="17">
        <v>893</v>
      </c>
      <c r="V451" s="17">
        <v>576</v>
      </c>
      <c r="W451" s="17">
        <v>874</v>
      </c>
      <c r="X451" s="17">
        <v>567</v>
      </c>
      <c r="Y451" s="17">
        <v>754</v>
      </c>
      <c r="Z451" s="17">
        <v>301</v>
      </c>
      <c r="AA451" s="17">
        <v>534</v>
      </c>
      <c r="AB451" s="17">
        <v>280</v>
      </c>
      <c r="AC451" s="17" t="s">
        <v>192</v>
      </c>
      <c r="AD451" s="17" t="s">
        <v>192</v>
      </c>
      <c r="AE451" s="17">
        <v>98.97</v>
      </c>
      <c r="AF451" s="17">
        <v>118.36</v>
      </c>
      <c r="AG451" s="17">
        <v>105.65</v>
      </c>
      <c r="AH451" s="17">
        <v>356</v>
      </c>
      <c r="AI451" s="17">
        <v>291</v>
      </c>
      <c r="AJ451" s="17">
        <v>217.5</v>
      </c>
      <c r="AK451" s="17" t="s">
        <v>192</v>
      </c>
      <c r="AL451" s="17">
        <v>154.01</v>
      </c>
      <c r="AM451" s="17">
        <v>175.73</v>
      </c>
      <c r="AN451" s="17">
        <v>0.93589999999999995</v>
      </c>
      <c r="AO451" s="17">
        <v>0.66690000000000005</v>
      </c>
      <c r="AP451" s="17">
        <v>0.42459999999999998</v>
      </c>
      <c r="AQ451" s="17">
        <v>1.765239234</v>
      </c>
      <c r="AR451" s="17">
        <v>1.4153660400000001</v>
      </c>
      <c r="AS451" s="17">
        <v>3.7930000000000001</v>
      </c>
      <c r="AT451" s="17">
        <v>13.889099999999999</v>
      </c>
      <c r="AU451" s="17">
        <v>0.68959999999999999</v>
      </c>
      <c r="AV451" s="17">
        <v>0.4824</v>
      </c>
      <c r="AW451" s="17">
        <v>0.23569999999999999</v>
      </c>
      <c r="AX451" s="17">
        <v>3333.84</v>
      </c>
      <c r="AY451" s="17">
        <v>286.14</v>
      </c>
      <c r="AZ451" s="17">
        <v>240.56</v>
      </c>
      <c r="BA451" s="17">
        <v>516.90081042662996</v>
      </c>
      <c r="BB451" s="17">
        <v>743.81747336711999</v>
      </c>
      <c r="BC451" s="17">
        <v>499.93</v>
      </c>
      <c r="BD451" s="17">
        <v>1.7609999999999999</v>
      </c>
      <c r="BE451" s="17" t="s">
        <v>192</v>
      </c>
      <c r="BF451" s="17">
        <v>1.2313000000000001</v>
      </c>
      <c r="BG451" s="17">
        <v>32.5</v>
      </c>
      <c r="BH451" s="17">
        <v>188</v>
      </c>
      <c r="BI451" s="17">
        <v>181.9</v>
      </c>
      <c r="BJ451" s="17">
        <v>173.5</v>
      </c>
      <c r="BK451" s="17">
        <v>112.5</v>
      </c>
      <c r="BL451" s="17">
        <v>1575.61</v>
      </c>
      <c r="BM451" s="17">
        <v>30.15</v>
      </c>
      <c r="BN451" s="17">
        <v>2434.9299999999998</v>
      </c>
      <c r="BO451" s="17">
        <v>692.3</v>
      </c>
      <c r="BP451" s="17">
        <v>5877.7</v>
      </c>
      <c r="BQ451" s="17">
        <v>7071.55</v>
      </c>
      <c r="BR451" s="17">
        <v>1086.5</v>
      </c>
      <c r="BS451" s="17">
        <v>355.11</v>
      </c>
      <c r="BT451" s="17">
        <v>360.1</v>
      </c>
      <c r="BU451" s="17">
        <v>4.7747000000000002</v>
      </c>
    </row>
    <row r="452" spans="1:73" x14ac:dyDescent="0.4">
      <c r="A452" s="18" t="s">
        <v>638</v>
      </c>
      <c r="B452" s="16">
        <f t="shared" si="6"/>
        <v>1997</v>
      </c>
      <c r="C452" s="20">
        <v>20.420000000000002</v>
      </c>
      <c r="D452" s="20">
        <v>20.83</v>
      </c>
      <c r="E452" s="20">
        <v>18.600000000000001</v>
      </c>
      <c r="F452" s="20">
        <v>21.83</v>
      </c>
      <c r="G452" s="20">
        <v>34.6</v>
      </c>
      <c r="H452" s="20">
        <v>33.799999999999997</v>
      </c>
      <c r="I452" s="20">
        <v>2.2200000000000002</v>
      </c>
      <c r="J452" s="20">
        <v>2.89</v>
      </c>
      <c r="K452" s="20">
        <v>4.22</v>
      </c>
      <c r="L452" s="20">
        <v>43.55629326343</v>
      </c>
      <c r="M452" s="20">
        <v>1.3726</v>
      </c>
      <c r="N452" s="20">
        <v>3.7119</v>
      </c>
      <c r="O452" s="20">
        <v>1.6623000000000001</v>
      </c>
      <c r="P452" s="20">
        <v>1.6758</v>
      </c>
      <c r="Q452" s="20">
        <v>1.817979</v>
      </c>
      <c r="R452" s="20">
        <v>1.5968899999999999</v>
      </c>
      <c r="S452" s="20">
        <v>1.6125</v>
      </c>
      <c r="T452" s="20">
        <v>768</v>
      </c>
      <c r="U452" s="20">
        <v>870</v>
      </c>
      <c r="V452" s="20">
        <v>558</v>
      </c>
      <c r="W452" s="20">
        <v>886</v>
      </c>
      <c r="X452" s="20">
        <v>580</v>
      </c>
      <c r="Y452" s="20">
        <v>757</v>
      </c>
      <c r="Z452" s="20">
        <v>308</v>
      </c>
      <c r="AA452" s="20">
        <v>527</v>
      </c>
      <c r="AB452" s="20">
        <v>282</v>
      </c>
      <c r="AC452" s="20" t="s">
        <v>192</v>
      </c>
      <c r="AD452" s="20" t="s">
        <v>192</v>
      </c>
      <c r="AE452" s="20">
        <v>97.73</v>
      </c>
      <c r="AF452" s="20">
        <v>121.67</v>
      </c>
      <c r="AG452" s="20">
        <v>111.22</v>
      </c>
      <c r="AH452" s="20">
        <v>347</v>
      </c>
      <c r="AI452" s="20">
        <v>283</v>
      </c>
      <c r="AJ452" s="20">
        <v>225.75</v>
      </c>
      <c r="AK452" s="20" t="s">
        <v>192</v>
      </c>
      <c r="AL452" s="20">
        <v>143.58000000000001</v>
      </c>
      <c r="AM452" s="20">
        <v>172.35</v>
      </c>
      <c r="AN452" s="20">
        <v>0.97304999999999997</v>
      </c>
      <c r="AO452" s="20">
        <v>0.78539999999999999</v>
      </c>
      <c r="AP452" s="20">
        <v>0.40672999999999998</v>
      </c>
      <c r="AQ452" s="20">
        <v>1.8386530800000001</v>
      </c>
      <c r="AR452" s="20">
        <v>1.3787693480000001</v>
      </c>
      <c r="AS452" s="20">
        <v>3.6739000000000002</v>
      </c>
      <c r="AT452" s="20">
        <v>13.889099999999999</v>
      </c>
      <c r="AU452" s="20">
        <v>0.65410000000000001</v>
      </c>
      <c r="AV452" s="20">
        <v>0.4824</v>
      </c>
      <c r="AW452" s="20">
        <v>0.23830000000000001</v>
      </c>
      <c r="AX452" s="20">
        <v>3353.29</v>
      </c>
      <c r="AY452" s="20">
        <v>282.95</v>
      </c>
      <c r="AZ452" s="20">
        <v>235.18</v>
      </c>
      <c r="BA452" s="20">
        <v>530.52274174153001</v>
      </c>
      <c r="BB452" s="20">
        <v>753.28368325589997</v>
      </c>
      <c r="BC452" s="20">
        <v>487.78</v>
      </c>
      <c r="BD452" s="20">
        <v>1.7730999999999999</v>
      </c>
      <c r="BE452" s="20" t="s">
        <v>192</v>
      </c>
      <c r="BF452" s="20">
        <v>1.2206999999999999</v>
      </c>
      <c r="BG452" s="20">
        <v>32.5</v>
      </c>
      <c r="BH452" s="20">
        <v>187.375</v>
      </c>
      <c r="BI452" s="20">
        <v>181</v>
      </c>
      <c r="BJ452" s="20">
        <v>160.375</v>
      </c>
      <c r="BK452" s="20">
        <v>112.5</v>
      </c>
      <c r="BL452" s="20">
        <v>1580.01</v>
      </c>
      <c r="BM452" s="20">
        <v>30.15</v>
      </c>
      <c r="BN452" s="20">
        <v>2405.85</v>
      </c>
      <c r="BO452" s="20">
        <v>660.2</v>
      </c>
      <c r="BP452" s="20">
        <v>5883.2</v>
      </c>
      <c r="BQ452" s="20">
        <v>7734.53</v>
      </c>
      <c r="BR452" s="20">
        <v>1179.4000000000001</v>
      </c>
      <c r="BS452" s="20">
        <v>346.58</v>
      </c>
      <c r="BT452" s="20">
        <v>365.01</v>
      </c>
      <c r="BU452" s="20">
        <v>5.0721999999999996</v>
      </c>
    </row>
    <row r="453" spans="1:73" x14ac:dyDescent="0.4">
      <c r="A453" s="16" t="s">
        <v>639</v>
      </c>
      <c r="B453" s="16">
        <f t="shared" si="6"/>
        <v>1997</v>
      </c>
      <c r="C453" s="17">
        <v>19.329999999999998</v>
      </c>
      <c r="D453" s="17">
        <v>19.21</v>
      </c>
      <c r="E453" s="17">
        <v>18.09</v>
      </c>
      <c r="F453" s="17">
        <v>20.69</v>
      </c>
      <c r="G453" s="17">
        <v>34.5</v>
      </c>
      <c r="H453" s="17">
        <v>33.4</v>
      </c>
      <c r="I453" s="17">
        <v>1.89</v>
      </c>
      <c r="J453" s="17">
        <v>2.83</v>
      </c>
      <c r="K453" s="17">
        <v>4.25</v>
      </c>
      <c r="L453" s="17">
        <v>39.284066661399997</v>
      </c>
      <c r="M453" s="17">
        <v>1.5236000000000001</v>
      </c>
      <c r="N453" s="17">
        <v>4.2923999999999998</v>
      </c>
      <c r="O453" s="17">
        <v>1.7687999999999999</v>
      </c>
      <c r="P453" s="17">
        <v>1.7381</v>
      </c>
      <c r="Q453" s="17">
        <v>1.784457</v>
      </c>
      <c r="R453" s="17">
        <v>1.6374299999999999</v>
      </c>
      <c r="S453" s="17">
        <v>1.7925</v>
      </c>
      <c r="T453" s="17">
        <v>737</v>
      </c>
      <c r="U453" s="17">
        <v>908</v>
      </c>
      <c r="V453" s="17">
        <v>554</v>
      </c>
      <c r="W453" s="17">
        <v>896</v>
      </c>
      <c r="X453" s="17">
        <v>559</v>
      </c>
      <c r="Y453" s="17">
        <v>730</v>
      </c>
      <c r="Z453" s="17">
        <v>332</v>
      </c>
      <c r="AA453" s="17">
        <v>541</v>
      </c>
      <c r="AB453" s="17">
        <v>300</v>
      </c>
      <c r="AC453" s="17" t="s">
        <v>192</v>
      </c>
      <c r="AD453" s="17" t="s">
        <v>192</v>
      </c>
      <c r="AE453" s="17">
        <v>99.75</v>
      </c>
      <c r="AF453" s="17">
        <v>127.6</v>
      </c>
      <c r="AG453" s="17">
        <v>119.66</v>
      </c>
      <c r="AH453" s="17">
        <v>323.39999999999998</v>
      </c>
      <c r="AI453" s="17">
        <v>273</v>
      </c>
      <c r="AJ453" s="17">
        <v>231.6</v>
      </c>
      <c r="AK453" s="17" t="s">
        <v>192</v>
      </c>
      <c r="AL453" s="17">
        <v>153.80000000000001</v>
      </c>
      <c r="AM453" s="17">
        <v>176.61</v>
      </c>
      <c r="AN453" s="17">
        <v>1.10937</v>
      </c>
      <c r="AO453" s="17">
        <v>0.76473000000000002</v>
      </c>
      <c r="AP453" s="17">
        <v>0.41961999999999999</v>
      </c>
      <c r="AQ453" s="17">
        <v>2.04037581</v>
      </c>
      <c r="AR453" s="17">
        <v>1.362896084</v>
      </c>
      <c r="AS453" s="17">
        <v>3.4992999999999999</v>
      </c>
      <c r="AT453" s="17">
        <v>13.9994</v>
      </c>
      <c r="AU453" s="17">
        <v>0.64570000000000005</v>
      </c>
      <c r="AV453" s="17">
        <v>0.48080000000000001</v>
      </c>
      <c r="AW453" s="17">
        <v>0.24490000000000001</v>
      </c>
      <c r="AX453" s="17">
        <v>3402.27</v>
      </c>
      <c r="AY453" s="17">
        <v>279.74</v>
      </c>
      <c r="AZ453" s="17">
        <v>242.04</v>
      </c>
      <c r="BA453" s="17">
        <v>542.00542005420004</v>
      </c>
      <c r="BB453" s="17">
        <v>756.64171913515997</v>
      </c>
      <c r="BC453" s="17">
        <v>497.39</v>
      </c>
      <c r="BD453" s="17">
        <v>1.7771999999999999</v>
      </c>
      <c r="BE453" s="17" t="s">
        <v>192</v>
      </c>
      <c r="BF453" s="17">
        <v>1.2266999999999999</v>
      </c>
      <c r="BG453" s="17">
        <v>32.5</v>
      </c>
      <c r="BH453" s="17">
        <v>187.4</v>
      </c>
      <c r="BI453" s="17">
        <v>181</v>
      </c>
      <c r="BJ453" s="17">
        <v>148</v>
      </c>
      <c r="BK453" s="17">
        <v>112.5</v>
      </c>
      <c r="BL453" s="17">
        <v>1631.57</v>
      </c>
      <c r="BM453" s="17">
        <v>30.15</v>
      </c>
      <c r="BN453" s="17">
        <v>2421.29</v>
      </c>
      <c r="BO453" s="17">
        <v>694.6</v>
      </c>
      <c r="BP453" s="17">
        <v>5909.2</v>
      </c>
      <c r="BQ453" s="17">
        <v>7895.87</v>
      </c>
      <c r="BR453" s="17">
        <v>1254.8</v>
      </c>
      <c r="BS453" s="17">
        <v>351.81</v>
      </c>
      <c r="BT453" s="17">
        <v>378.9</v>
      </c>
      <c r="BU453" s="17">
        <v>5.1962000000000002</v>
      </c>
    </row>
    <row r="454" spans="1:73" x14ac:dyDescent="0.4">
      <c r="A454" s="18" t="s">
        <v>640</v>
      </c>
      <c r="B454" s="16">
        <f t="shared" si="6"/>
        <v>1997</v>
      </c>
      <c r="C454" s="20">
        <v>17.88</v>
      </c>
      <c r="D454" s="20">
        <v>17.47</v>
      </c>
      <c r="E454" s="20">
        <v>16.77</v>
      </c>
      <c r="F454" s="20">
        <v>19.399999999999999</v>
      </c>
      <c r="G454" s="20">
        <v>35.4</v>
      </c>
      <c r="H454" s="20">
        <v>32.99</v>
      </c>
      <c r="I454" s="20">
        <v>2.0310000000000001</v>
      </c>
      <c r="J454" s="20">
        <v>2.77</v>
      </c>
      <c r="K454" s="20">
        <v>4.07</v>
      </c>
      <c r="L454" s="20">
        <v>40.589094971290002</v>
      </c>
      <c r="M454" s="20">
        <v>1.571</v>
      </c>
      <c r="N454" s="20">
        <v>4.5632999999999999</v>
      </c>
      <c r="O454" s="20">
        <v>1.7061999999999999</v>
      </c>
      <c r="P454" s="20">
        <v>1.8831</v>
      </c>
      <c r="Q454" s="20">
        <v>1.917767</v>
      </c>
      <c r="R454" s="20">
        <v>1.749072</v>
      </c>
      <c r="S454" s="20">
        <v>1.9824999999999999</v>
      </c>
      <c r="T454" s="20">
        <v>710</v>
      </c>
      <c r="U454" s="20">
        <v>920</v>
      </c>
      <c r="V454" s="20">
        <v>547</v>
      </c>
      <c r="W454" s="20">
        <v>938</v>
      </c>
      <c r="X454" s="20">
        <v>562</v>
      </c>
      <c r="Y454" s="20">
        <v>705</v>
      </c>
      <c r="Z454" s="20">
        <v>338</v>
      </c>
      <c r="AA454" s="20">
        <v>541</v>
      </c>
      <c r="AB454" s="20">
        <v>301</v>
      </c>
      <c r="AC454" s="20" t="s">
        <v>192</v>
      </c>
      <c r="AD454" s="20" t="s">
        <v>192</v>
      </c>
      <c r="AE454" s="20">
        <v>97.87</v>
      </c>
      <c r="AF454" s="20">
        <v>124.4</v>
      </c>
      <c r="AG454" s="20">
        <v>118</v>
      </c>
      <c r="AH454" s="20">
        <v>304.5</v>
      </c>
      <c r="AI454" s="20">
        <v>262</v>
      </c>
      <c r="AJ454" s="20">
        <v>217.25</v>
      </c>
      <c r="AK454" s="20" t="s">
        <v>192</v>
      </c>
      <c r="AL454" s="20">
        <v>158.62</v>
      </c>
      <c r="AM454" s="20">
        <v>183.49</v>
      </c>
      <c r="AN454" s="20">
        <v>1.02335</v>
      </c>
      <c r="AO454" s="20">
        <v>0.58974000000000004</v>
      </c>
      <c r="AP454" s="20">
        <v>0.45118999999999998</v>
      </c>
      <c r="AQ454" s="20">
        <v>1.997606182</v>
      </c>
      <c r="AR454" s="20">
        <v>1.35143206</v>
      </c>
      <c r="AS454" s="20">
        <v>3.3109999999999999</v>
      </c>
      <c r="AT454" s="20">
        <v>14.412699999999999</v>
      </c>
      <c r="AU454" s="20">
        <v>0.63360000000000005</v>
      </c>
      <c r="AV454" s="20">
        <v>0.47910000000000003</v>
      </c>
      <c r="AW454" s="20">
        <v>0.24909999999999999</v>
      </c>
      <c r="AX454" s="20">
        <v>3451.87</v>
      </c>
      <c r="AY454" s="20">
        <v>277.66000000000003</v>
      </c>
      <c r="AZ454" s="20">
        <v>240.16</v>
      </c>
      <c r="BA454" s="20">
        <v>555.31453362256002</v>
      </c>
      <c r="BB454" s="20">
        <v>749.83030892449005</v>
      </c>
      <c r="BC454" s="20">
        <v>486.03</v>
      </c>
      <c r="BD454" s="20">
        <v>1.7392000000000001</v>
      </c>
      <c r="BE454" s="20" t="s">
        <v>192</v>
      </c>
      <c r="BF454" s="20">
        <v>1.1506000000000001</v>
      </c>
      <c r="BG454" s="20">
        <v>32.5</v>
      </c>
      <c r="BH454" s="20">
        <v>188.5</v>
      </c>
      <c r="BI454" s="20">
        <v>177.63</v>
      </c>
      <c r="BJ454" s="20">
        <v>135</v>
      </c>
      <c r="BK454" s="20">
        <v>112.5</v>
      </c>
      <c r="BL454" s="20">
        <v>1561.44</v>
      </c>
      <c r="BM454" s="20">
        <v>30.15</v>
      </c>
      <c r="BN454" s="20">
        <v>2391.1799999999998</v>
      </c>
      <c r="BO454" s="20">
        <v>642.5</v>
      </c>
      <c r="BP454" s="20">
        <v>5713.3</v>
      </c>
      <c r="BQ454" s="20">
        <v>7315.52</v>
      </c>
      <c r="BR454" s="20">
        <v>1240.4000000000001</v>
      </c>
      <c r="BS454" s="20">
        <v>344.47</v>
      </c>
      <c r="BT454" s="20">
        <v>371.08</v>
      </c>
      <c r="BU454" s="20">
        <v>4.7725999999999997</v>
      </c>
    </row>
    <row r="455" spans="1:73" x14ac:dyDescent="0.4">
      <c r="A455" s="16" t="s">
        <v>641</v>
      </c>
      <c r="B455" s="16">
        <f t="shared" si="6"/>
        <v>1997</v>
      </c>
      <c r="C455" s="17">
        <v>19.367433333329998</v>
      </c>
      <c r="D455" s="17">
        <v>19.142499999999998</v>
      </c>
      <c r="E455" s="17">
        <v>18.454999999999998</v>
      </c>
      <c r="F455" s="17">
        <v>20.504799999999999</v>
      </c>
      <c r="G455" s="17">
        <v>35.729999999999997</v>
      </c>
      <c r="H455" s="17">
        <v>32.53</v>
      </c>
      <c r="I455" s="17">
        <v>2.2400000000000002</v>
      </c>
      <c r="J455" s="17">
        <v>2.74</v>
      </c>
      <c r="K455" s="17">
        <v>4.03</v>
      </c>
      <c r="L455" s="17">
        <v>42.957340987530003</v>
      </c>
      <c r="M455" s="17">
        <v>1.5691999999999999</v>
      </c>
      <c r="N455" s="17">
        <v>5.8922999999999996</v>
      </c>
      <c r="O455" s="17">
        <v>2.0634999999999999</v>
      </c>
      <c r="P455" s="17">
        <v>2.0609000000000002</v>
      </c>
      <c r="Q455" s="17">
        <v>1.982243</v>
      </c>
      <c r="R455" s="17">
        <v>2.2103769999999998</v>
      </c>
      <c r="S455" s="17">
        <v>1.99</v>
      </c>
      <c r="T455" s="17">
        <v>654</v>
      </c>
      <c r="U455" s="17">
        <v>953</v>
      </c>
      <c r="V455" s="17">
        <v>548</v>
      </c>
      <c r="W455" s="17">
        <v>981</v>
      </c>
      <c r="X455" s="17">
        <v>553</v>
      </c>
      <c r="Y455" s="17">
        <v>668</v>
      </c>
      <c r="Z455" s="17">
        <v>298</v>
      </c>
      <c r="AA455" s="17">
        <v>541</v>
      </c>
      <c r="AB455" s="17">
        <v>300</v>
      </c>
      <c r="AC455" s="17" t="s">
        <v>192</v>
      </c>
      <c r="AD455" s="17" t="s">
        <v>192</v>
      </c>
      <c r="AE455" s="17">
        <v>100.07</v>
      </c>
      <c r="AF455" s="17">
        <v>118.77</v>
      </c>
      <c r="AG455" s="17">
        <v>114.2</v>
      </c>
      <c r="AH455" s="17">
        <v>324.5</v>
      </c>
      <c r="AI455" s="17">
        <v>267</v>
      </c>
      <c r="AJ455" s="17">
        <v>215.5</v>
      </c>
      <c r="AK455" s="17" t="s">
        <v>192</v>
      </c>
      <c r="AL455" s="17">
        <v>152.65</v>
      </c>
      <c r="AM455" s="17">
        <v>172.59</v>
      </c>
      <c r="AN455" s="17">
        <v>0.97484000000000004</v>
      </c>
      <c r="AO455" s="17">
        <v>0.38580999999999999</v>
      </c>
      <c r="AP455" s="17">
        <v>0.47014</v>
      </c>
      <c r="AQ455" s="17">
        <v>1.8975164339999999</v>
      </c>
      <c r="AR455" s="17">
        <v>1.3423931179999999</v>
      </c>
      <c r="AS455" s="17">
        <v>3.3391000000000002</v>
      </c>
      <c r="AT455" s="17">
        <v>14.6387</v>
      </c>
      <c r="AU455" s="17">
        <v>0.63490000000000002</v>
      </c>
      <c r="AV455" s="17">
        <v>0.47839999999999999</v>
      </c>
      <c r="AW455" s="17">
        <v>0.2447</v>
      </c>
      <c r="AX455" s="17">
        <v>3557.14</v>
      </c>
      <c r="AY455" s="17">
        <v>278.60000000000002</v>
      </c>
      <c r="AZ455" s="17">
        <v>252.18</v>
      </c>
      <c r="BA455" s="17">
        <v>600.72086503804996</v>
      </c>
      <c r="BB455" s="17">
        <v>747.55718951969004</v>
      </c>
      <c r="BC455" s="17">
        <v>512.65</v>
      </c>
      <c r="BD455" s="17">
        <v>1.7493000000000001</v>
      </c>
      <c r="BE455" s="17" t="s">
        <v>192</v>
      </c>
      <c r="BF455" s="17">
        <v>1.1067</v>
      </c>
      <c r="BG455" s="17">
        <v>32.5</v>
      </c>
      <c r="BH455" s="17">
        <v>188.5</v>
      </c>
      <c r="BI455" s="17">
        <v>170</v>
      </c>
      <c r="BJ455" s="17">
        <v>113.125</v>
      </c>
      <c r="BK455" s="17">
        <v>112.5</v>
      </c>
      <c r="BL455" s="17">
        <v>1625.25</v>
      </c>
      <c r="BM455" s="17">
        <v>30.15</v>
      </c>
      <c r="BN455" s="17">
        <v>2514.33</v>
      </c>
      <c r="BO455" s="17">
        <v>618.6</v>
      </c>
      <c r="BP455" s="17">
        <v>5711.2</v>
      </c>
      <c r="BQ455" s="17">
        <v>7482.85</v>
      </c>
      <c r="BR455" s="17">
        <v>1310.5</v>
      </c>
      <c r="BS455" s="17">
        <v>343.84</v>
      </c>
      <c r="BT455" s="17">
        <v>387.5</v>
      </c>
      <c r="BU455" s="17">
        <v>4.7496</v>
      </c>
    </row>
    <row r="456" spans="1:73" x14ac:dyDescent="0.4">
      <c r="A456" s="18" t="s">
        <v>642</v>
      </c>
      <c r="B456" s="16">
        <f t="shared" ref="B456:B519" si="7">VALUE(LEFT(A456,4))</f>
        <v>1997</v>
      </c>
      <c r="C456" s="20">
        <v>17.920000000000002</v>
      </c>
      <c r="D456" s="20">
        <v>17.55</v>
      </c>
      <c r="E456" s="20">
        <v>17.34</v>
      </c>
      <c r="F456" s="20">
        <v>18.87</v>
      </c>
      <c r="G456" s="20">
        <v>34.5</v>
      </c>
      <c r="H456" s="20">
        <v>32.28</v>
      </c>
      <c r="I456" s="20">
        <v>2.2000000000000002</v>
      </c>
      <c r="J456" s="20">
        <v>2.76</v>
      </c>
      <c r="K456" s="20">
        <v>4.03</v>
      </c>
      <c r="L456" s="20">
        <v>42.566685516379998</v>
      </c>
      <c r="M456" s="20">
        <v>1.6882999999999999</v>
      </c>
      <c r="N456" s="20">
        <v>4.8947000000000003</v>
      </c>
      <c r="O456" s="20">
        <v>1.9563999999999999</v>
      </c>
      <c r="P456" s="20">
        <v>2.0823999999999998</v>
      </c>
      <c r="Q456" s="20">
        <v>2.0195729999999998</v>
      </c>
      <c r="R456" s="20">
        <v>2.2956949999999998</v>
      </c>
      <c r="S456" s="20">
        <v>1.9319999999999999</v>
      </c>
      <c r="T456" s="20">
        <v>637</v>
      </c>
      <c r="U456" s="20">
        <v>969</v>
      </c>
      <c r="V456" s="20">
        <v>558</v>
      </c>
      <c r="W456" s="20">
        <v>1047</v>
      </c>
      <c r="X456" s="20">
        <v>533</v>
      </c>
      <c r="Y456" s="20">
        <v>635</v>
      </c>
      <c r="Z456" s="20">
        <v>278</v>
      </c>
      <c r="AA456" s="20">
        <v>550</v>
      </c>
      <c r="AB456" s="20">
        <v>274</v>
      </c>
      <c r="AC456" s="20" t="s">
        <v>192</v>
      </c>
      <c r="AD456" s="20" t="s">
        <v>192</v>
      </c>
      <c r="AE456" s="20">
        <v>94.94</v>
      </c>
      <c r="AF456" s="20">
        <v>112.05</v>
      </c>
      <c r="AG456" s="20">
        <v>104.28</v>
      </c>
      <c r="AH456" s="20">
        <v>323.2</v>
      </c>
      <c r="AI456" s="20">
        <v>266</v>
      </c>
      <c r="AJ456" s="20">
        <v>220.6</v>
      </c>
      <c r="AK456" s="20" t="s">
        <v>192</v>
      </c>
      <c r="AL456" s="20">
        <v>131.59</v>
      </c>
      <c r="AM456" s="20">
        <v>148.38999999999999</v>
      </c>
      <c r="AN456" s="20">
        <v>0.79871999999999999</v>
      </c>
      <c r="AO456" s="20">
        <v>0.46778999999999998</v>
      </c>
      <c r="AP456" s="20">
        <v>0.43974999999999997</v>
      </c>
      <c r="AQ456" s="20">
        <v>1.7564207540000001</v>
      </c>
      <c r="AR456" s="20">
        <v>1.3423931179999999</v>
      </c>
      <c r="AS456" s="20">
        <v>3.3344</v>
      </c>
      <c r="AT456" s="20">
        <v>14.8812</v>
      </c>
      <c r="AU456" s="20">
        <v>0.63929999999999998</v>
      </c>
      <c r="AV456" s="20">
        <v>0.47689999999999999</v>
      </c>
      <c r="AW456" s="20">
        <v>0.252</v>
      </c>
      <c r="AX456" s="20">
        <v>3604.59</v>
      </c>
      <c r="AY456" s="20">
        <v>283.07</v>
      </c>
      <c r="AZ456" s="20">
        <v>264.32</v>
      </c>
      <c r="BA456" s="20">
        <v>591.86824498198996</v>
      </c>
      <c r="BB456" s="20">
        <v>744.94231422445</v>
      </c>
      <c r="BC456" s="20">
        <v>525.38</v>
      </c>
      <c r="BD456" s="20">
        <v>1.7765</v>
      </c>
      <c r="BE456" s="20" t="s">
        <v>192</v>
      </c>
      <c r="BF456" s="20">
        <v>1.1120000000000001</v>
      </c>
      <c r="BG456" s="20">
        <v>32.5</v>
      </c>
      <c r="BH456" s="20">
        <v>187</v>
      </c>
      <c r="BI456" s="20">
        <v>170</v>
      </c>
      <c r="BJ456" s="20">
        <v>108.5</v>
      </c>
      <c r="BK456" s="20">
        <v>112.5</v>
      </c>
      <c r="BL456" s="20">
        <v>1567.55</v>
      </c>
      <c r="BM456" s="20">
        <v>30.15</v>
      </c>
      <c r="BN456" s="20">
        <v>2612.62</v>
      </c>
      <c r="BO456" s="20">
        <v>614.9</v>
      </c>
      <c r="BP456" s="20">
        <v>5566.1</v>
      </c>
      <c r="BQ456" s="20">
        <v>7062.48</v>
      </c>
      <c r="BR456" s="20">
        <v>1354.2</v>
      </c>
      <c r="BS456" s="20">
        <v>340.76</v>
      </c>
      <c r="BT456" s="20">
        <v>430.76</v>
      </c>
      <c r="BU456" s="20">
        <v>4.7568999999999999</v>
      </c>
    </row>
    <row r="457" spans="1:73" x14ac:dyDescent="0.4">
      <c r="A457" s="16" t="s">
        <v>643</v>
      </c>
      <c r="B457" s="16">
        <f t="shared" si="7"/>
        <v>1997</v>
      </c>
      <c r="C457" s="17">
        <v>18.329999999999998</v>
      </c>
      <c r="D457" s="17">
        <v>18.399999999999999</v>
      </c>
      <c r="E457" s="17">
        <v>17.29</v>
      </c>
      <c r="F457" s="17">
        <v>19.3</v>
      </c>
      <c r="G457" s="17">
        <v>35</v>
      </c>
      <c r="H457" s="17">
        <v>31.27</v>
      </c>
      <c r="I457" s="17">
        <v>2.19</v>
      </c>
      <c r="J457" s="17">
        <v>2.67</v>
      </c>
      <c r="K457" s="17">
        <v>3.89</v>
      </c>
      <c r="L457" s="17">
        <v>41.922545099110003</v>
      </c>
      <c r="M457" s="17">
        <v>1.6775</v>
      </c>
      <c r="N457" s="17">
        <v>4.1978</v>
      </c>
      <c r="O457" s="17">
        <v>1.756</v>
      </c>
      <c r="P457" s="17">
        <v>2.1856</v>
      </c>
      <c r="Q457" s="17">
        <v>1.9539139999999999</v>
      </c>
      <c r="R457" s="17">
        <v>2.595415</v>
      </c>
      <c r="S457" s="17">
        <v>2.0074999999999998</v>
      </c>
      <c r="T457" s="17">
        <v>597</v>
      </c>
      <c r="U457" s="17">
        <v>987</v>
      </c>
      <c r="V457" s="17">
        <v>581</v>
      </c>
      <c r="W457" s="17">
        <v>1096</v>
      </c>
      <c r="X457" s="17">
        <v>498</v>
      </c>
      <c r="Y457" s="17">
        <v>594</v>
      </c>
      <c r="Z457" s="17">
        <v>306</v>
      </c>
      <c r="AA457" s="17">
        <v>535</v>
      </c>
      <c r="AB457" s="17">
        <v>248</v>
      </c>
      <c r="AC457" s="17" t="s">
        <v>192</v>
      </c>
      <c r="AD457" s="17" t="s">
        <v>192</v>
      </c>
      <c r="AE457" s="17">
        <v>91.66</v>
      </c>
      <c r="AF457" s="17">
        <v>106.06</v>
      </c>
      <c r="AG457" s="17">
        <v>96.21</v>
      </c>
      <c r="AH457" s="17">
        <v>320</v>
      </c>
      <c r="AI457" s="17">
        <v>267</v>
      </c>
      <c r="AJ457" s="17">
        <v>215.75</v>
      </c>
      <c r="AK457" s="17" t="s">
        <v>192</v>
      </c>
      <c r="AL457" s="17">
        <v>127.78</v>
      </c>
      <c r="AM457" s="17">
        <v>136.21</v>
      </c>
      <c r="AN457" s="17">
        <v>0.9153</v>
      </c>
      <c r="AO457" s="17">
        <v>0.43817</v>
      </c>
      <c r="AP457" s="17">
        <v>0.51549999999999996</v>
      </c>
      <c r="AQ457" s="17">
        <v>1.8022768499999999</v>
      </c>
      <c r="AR457" s="17">
        <v>1.35143206</v>
      </c>
      <c r="AS457" s="17">
        <v>3.3530000000000002</v>
      </c>
      <c r="AT457" s="17">
        <v>14.917999999999999</v>
      </c>
      <c r="AU457" s="17">
        <v>0.63290000000000002</v>
      </c>
      <c r="AV457" s="17">
        <v>0.4859</v>
      </c>
      <c r="AW457" s="17">
        <v>0.24740000000000001</v>
      </c>
      <c r="AX457" s="17">
        <v>3582.17</v>
      </c>
      <c r="AY457" s="17">
        <v>283.77</v>
      </c>
      <c r="AZ457" s="17">
        <v>254.34</v>
      </c>
      <c r="BA457" s="17">
        <v>570.85181017935997</v>
      </c>
      <c r="BB457" s="17">
        <v>705.70634147718999</v>
      </c>
      <c r="BC457" s="17">
        <v>512.34</v>
      </c>
      <c r="BD457" s="17">
        <v>1.7936000000000001</v>
      </c>
      <c r="BE457" s="17" t="s">
        <v>192</v>
      </c>
      <c r="BF457" s="17">
        <v>0.93869999999999998</v>
      </c>
      <c r="BG457" s="17">
        <v>32.5</v>
      </c>
      <c r="BH457" s="17">
        <v>186.875</v>
      </c>
      <c r="BI457" s="17">
        <v>168.2</v>
      </c>
      <c r="BJ457" s="17">
        <v>112.5</v>
      </c>
      <c r="BK457" s="17">
        <v>112.5</v>
      </c>
      <c r="BL457" s="17">
        <v>1591.99</v>
      </c>
      <c r="BM457" s="17">
        <v>30.15</v>
      </c>
      <c r="BN457" s="17">
        <v>2450.46</v>
      </c>
      <c r="BO457" s="17">
        <v>634.29999999999995</v>
      </c>
      <c r="BP457" s="17">
        <v>5442.7</v>
      </c>
      <c r="BQ457" s="17">
        <v>6835.5</v>
      </c>
      <c r="BR457" s="17">
        <v>1518</v>
      </c>
      <c r="BS457" s="17">
        <v>324.10000000000002</v>
      </c>
      <c r="BT457" s="17">
        <v>415.52</v>
      </c>
      <c r="BU457" s="17">
        <v>4.3723999999999998</v>
      </c>
    </row>
    <row r="458" spans="1:73" x14ac:dyDescent="0.4">
      <c r="A458" s="18" t="s">
        <v>644</v>
      </c>
      <c r="B458" s="16">
        <f t="shared" si="7"/>
        <v>1997</v>
      </c>
      <c r="C458" s="20">
        <v>18.7</v>
      </c>
      <c r="D458" s="20">
        <v>18.71</v>
      </c>
      <c r="E458" s="20">
        <v>17.77</v>
      </c>
      <c r="F458" s="20">
        <v>19.62</v>
      </c>
      <c r="G458" s="20">
        <v>36.93</v>
      </c>
      <c r="H458" s="20">
        <v>31.03</v>
      </c>
      <c r="I458" s="20">
        <v>2.4700000000000002</v>
      </c>
      <c r="J458" s="20">
        <v>2.67</v>
      </c>
      <c r="K458" s="20">
        <v>3.69</v>
      </c>
      <c r="L458" s="20">
        <v>45.187190713930001</v>
      </c>
      <c r="M458" s="20">
        <v>1.653</v>
      </c>
      <c r="N458" s="20">
        <v>4.2064000000000004</v>
      </c>
      <c r="O458" s="20">
        <v>1.6413</v>
      </c>
      <c r="P458" s="20">
        <v>2.2448000000000001</v>
      </c>
      <c r="Q458" s="20">
        <v>2.0958399999999999</v>
      </c>
      <c r="R458" s="20">
        <v>2.431108</v>
      </c>
      <c r="S458" s="20">
        <v>2.2075</v>
      </c>
      <c r="T458" s="20">
        <v>567</v>
      </c>
      <c r="U458" s="20">
        <v>924</v>
      </c>
      <c r="V458" s="20">
        <v>621</v>
      </c>
      <c r="W458" s="20">
        <v>1093</v>
      </c>
      <c r="X458" s="20">
        <v>504</v>
      </c>
      <c r="Y458" s="20">
        <v>556</v>
      </c>
      <c r="Z458" s="20">
        <v>265</v>
      </c>
      <c r="AA458" s="20">
        <v>544</v>
      </c>
      <c r="AB458" s="20">
        <v>258</v>
      </c>
      <c r="AC458" s="20" t="s">
        <v>192</v>
      </c>
      <c r="AD458" s="20" t="s">
        <v>192</v>
      </c>
      <c r="AE458" s="20">
        <v>91.3</v>
      </c>
      <c r="AF458" s="20">
        <v>112.92</v>
      </c>
      <c r="AG458" s="20">
        <v>104.06</v>
      </c>
      <c r="AH458" s="20">
        <v>285</v>
      </c>
      <c r="AI458" s="20">
        <v>246</v>
      </c>
      <c r="AJ458" s="20">
        <v>209.25</v>
      </c>
      <c r="AK458" s="20" t="s">
        <v>192</v>
      </c>
      <c r="AL458" s="20">
        <v>140.91</v>
      </c>
      <c r="AM458" s="20">
        <v>150.61000000000001</v>
      </c>
      <c r="AN458" s="20">
        <v>0.92198999999999998</v>
      </c>
      <c r="AO458" s="20">
        <v>0.41887999999999997</v>
      </c>
      <c r="AP458" s="20">
        <v>0.57150999999999996</v>
      </c>
      <c r="AQ458" s="20">
        <v>1.8386530800000001</v>
      </c>
      <c r="AR458" s="20">
        <v>1.3825172020000001</v>
      </c>
      <c r="AS458" s="20">
        <v>3.2166999999999999</v>
      </c>
      <c r="AT458" s="20">
        <v>15.4544</v>
      </c>
      <c r="AU458" s="20">
        <v>0.59899999999999998</v>
      </c>
      <c r="AV458" s="20">
        <v>0.49070000000000003</v>
      </c>
      <c r="AW458" s="20">
        <v>0.25790000000000002</v>
      </c>
      <c r="AX458" s="20">
        <v>3576.49</v>
      </c>
      <c r="AY458" s="20">
        <v>285.70999999999998</v>
      </c>
      <c r="AZ458" s="20">
        <v>244.23</v>
      </c>
      <c r="BA458" s="20">
        <v>556.00322320708995</v>
      </c>
      <c r="BB458" s="20">
        <v>649.00887436919004</v>
      </c>
      <c r="BC458" s="20">
        <v>500.42</v>
      </c>
      <c r="BD458" s="20">
        <v>1.7895000000000001</v>
      </c>
      <c r="BE458" s="20" t="s">
        <v>192</v>
      </c>
      <c r="BF458" s="20">
        <v>0.91579999999999995</v>
      </c>
      <c r="BG458" s="20">
        <v>32.5</v>
      </c>
      <c r="BH458" s="20">
        <v>186.625</v>
      </c>
      <c r="BI458" s="20">
        <v>163.5</v>
      </c>
      <c r="BJ458" s="20">
        <v>102.5</v>
      </c>
      <c r="BK458" s="20">
        <v>112.5</v>
      </c>
      <c r="BL458" s="20">
        <v>1710.58</v>
      </c>
      <c r="BM458" s="20">
        <v>30.15</v>
      </c>
      <c r="BN458" s="20">
        <v>2251.1999999999998</v>
      </c>
      <c r="BO458" s="20">
        <v>608.1</v>
      </c>
      <c r="BP458" s="20">
        <v>5428.4</v>
      </c>
      <c r="BQ458" s="20">
        <v>6761.3</v>
      </c>
      <c r="BR458" s="20">
        <v>1653.5</v>
      </c>
      <c r="BS458" s="20">
        <v>324.01</v>
      </c>
      <c r="BT458" s="20">
        <v>424.55</v>
      </c>
      <c r="BU458" s="20">
        <v>4.4964000000000004</v>
      </c>
    </row>
    <row r="459" spans="1:73" x14ac:dyDescent="0.4">
      <c r="A459" s="16" t="s">
        <v>645</v>
      </c>
      <c r="B459" s="16">
        <f t="shared" si="7"/>
        <v>1997</v>
      </c>
      <c r="C459" s="17">
        <v>18.661746031749999</v>
      </c>
      <c r="D459" s="17">
        <v>18.45</v>
      </c>
      <c r="E459" s="17">
        <v>17.95</v>
      </c>
      <c r="F459" s="17">
        <v>19.585238095240001</v>
      </c>
      <c r="G459" s="17">
        <v>37.15</v>
      </c>
      <c r="H459" s="17">
        <v>29.88</v>
      </c>
      <c r="I459" s="17">
        <v>2.84</v>
      </c>
      <c r="J459" s="17">
        <v>2.7</v>
      </c>
      <c r="K459" s="17">
        <v>3.69</v>
      </c>
      <c r="L459" s="17">
        <v>49.822857885879998</v>
      </c>
      <c r="M459" s="17">
        <v>1.7655000000000001</v>
      </c>
      <c r="N459" s="17">
        <v>4.1859000000000002</v>
      </c>
      <c r="O459" s="17">
        <v>1.6568000000000001</v>
      </c>
      <c r="P459" s="17">
        <v>2.2113</v>
      </c>
      <c r="Q459" s="17">
        <v>2.1778909999999998</v>
      </c>
      <c r="R459" s="17">
        <v>2.374009</v>
      </c>
      <c r="S459" s="17">
        <v>2.0819999999999999</v>
      </c>
      <c r="T459" s="17">
        <v>615</v>
      </c>
      <c r="U459" s="17">
        <v>964</v>
      </c>
      <c r="V459" s="17">
        <v>637</v>
      </c>
      <c r="W459" s="17">
        <v>1083</v>
      </c>
      <c r="X459" s="17">
        <v>525</v>
      </c>
      <c r="Y459" s="17">
        <v>603</v>
      </c>
      <c r="Z459" s="17">
        <v>269</v>
      </c>
      <c r="AA459" s="17">
        <v>555</v>
      </c>
      <c r="AB459" s="17">
        <v>266</v>
      </c>
      <c r="AC459" s="17" t="s">
        <v>192</v>
      </c>
      <c r="AD459" s="17" t="s">
        <v>192</v>
      </c>
      <c r="AE459" s="17">
        <v>92.51</v>
      </c>
      <c r="AF459" s="17">
        <v>112.24</v>
      </c>
      <c r="AG459" s="17">
        <v>106.79</v>
      </c>
      <c r="AH459" s="17">
        <v>270.60000000000002</v>
      </c>
      <c r="AI459" s="17">
        <v>239</v>
      </c>
      <c r="AJ459" s="17">
        <v>202.8</v>
      </c>
      <c r="AK459" s="17" t="s">
        <v>192</v>
      </c>
      <c r="AL459" s="17">
        <v>143.22</v>
      </c>
      <c r="AM459" s="17">
        <v>151.74</v>
      </c>
      <c r="AN459" s="17">
        <v>1.07942</v>
      </c>
      <c r="AO459" s="17">
        <v>0.44850000000000001</v>
      </c>
      <c r="AP459" s="17">
        <v>0.54713000000000001</v>
      </c>
      <c r="AQ459" s="17">
        <v>1.7888286680000001</v>
      </c>
      <c r="AR459" s="17">
        <v>1.39001291</v>
      </c>
      <c r="AS459" s="17">
        <v>3.2115</v>
      </c>
      <c r="AT459" s="17">
        <v>15.5756</v>
      </c>
      <c r="AU459" s="17">
        <v>0.58279999999999998</v>
      </c>
      <c r="AV459" s="17">
        <v>0.4914</v>
      </c>
      <c r="AW459" s="17">
        <v>0.24979999999999999</v>
      </c>
      <c r="AX459" s="17">
        <v>3635.2</v>
      </c>
      <c r="AY459" s="17">
        <v>283.77</v>
      </c>
      <c r="AZ459" s="17">
        <v>232.74</v>
      </c>
      <c r="BA459" s="17">
        <v>581.88831069511002</v>
      </c>
      <c r="BB459" s="17">
        <v>595.33682165190999</v>
      </c>
      <c r="BC459" s="17">
        <v>479.11</v>
      </c>
      <c r="BD459" s="17">
        <v>1.7558</v>
      </c>
      <c r="BE459" s="17" t="s">
        <v>192</v>
      </c>
      <c r="BF459" s="17">
        <v>0.86860000000000004</v>
      </c>
      <c r="BG459" s="17">
        <v>32.5</v>
      </c>
      <c r="BH459" s="17">
        <v>186.6</v>
      </c>
      <c r="BI459" s="17">
        <v>163.5</v>
      </c>
      <c r="BJ459" s="17">
        <v>88.3</v>
      </c>
      <c r="BK459" s="17">
        <v>112.5</v>
      </c>
      <c r="BL459" s="17">
        <v>1610.6</v>
      </c>
      <c r="BM459" s="17">
        <v>30.15</v>
      </c>
      <c r="BN459" s="17">
        <v>2107.3000000000002</v>
      </c>
      <c r="BO459" s="17">
        <v>634.29999999999995</v>
      </c>
      <c r="BP459" s="17">
        <v>5496.3</v>
      </c>
      <c r="BQ459" s="17">
        <v>6503.84</v>
      </c>
      <c r="BR459" s="17">
        <v>1640.9</v>
      </c>
      <c r="BS459" s="17">
        <v>322.82</v>
      </c>
      <c r="BT459" s="17">
        <v>424.73</v>
      </c>
      <c r="BU459" s="17">
        <v>4.7319000000000004</v>
      </c>
    </row>
    <row r="460" spans="1:73" x14ac:dyDescent="0.4">
      <c r="A460" s="18" t="s">
        <v>646</v>
      </c>
      <c r="B460" s="16">
        <f t="shared" si="7"/>
        <v>1997</v>
      </c>
      <c r="C460" s="20">
        <v>20.04</v>
      </c>
      <c r="D460" s="20">
        <v>19.850000000000001</v>
      </c>
      <c r="E460" s="20">
        <v>19.059999999999999</v>
      </c>
      <c r="F460" s="20">
        <v>21.21</v>
      </c>
      <c r="G460" s="20">
        <v>37.15</v>
      </c>
      <c r="H460" s="20">
        <v>29</v>
      </c>
      <c r="I460" s="20">
        <v>3.04</v>
      </c>
      <c r="J460" s="20">
        <v>2.63</v>
      </c>
      <c r="K460" s="20">
        <v>3.62</v>
      </c>
      <c r="L460" s="20">
        <v>51.871329827099999</v>
      </c>
      <c r="M460" s="20">
        <v>1.7410000000000001</v>
      </c>
      <c r="N460" s="20">
        <v>3.6962999999999999</v>
      </c>
      <c r="O460" s="20">
        <v>1.6429</v>
      </c>
      <c r="P460" s="20">
        <v>2.2801</v>
      </c>
      <c r="Q460" s="20">
        <v>2.2389209999999999</v>
      </c>
      <c r="R460" s="20">
        <v>2.3765160000000001</v>
      </c>
      <c r="S460" s="20">
        <v>2.2250000000000001</v>
      </c>
      <c r="T460" s="20">
        <v>627</v>
      </c>
      <c r="U460" s="20">
        <v>1054.04</v>
      </c>
      <c r="V460" s="20">
        <v>658</v>
      </c>
      <c r="W460" s="20">
        <v>1083</v>
      </c>
      <c r="X460" s="20">
        <v>547</v>
      </c>
      <c r="Y460" s="20">
        <v>619</v>
      </c>
      <c r="Z460" s="20">
        <v>278</v>
      </c>
      <c r="AA460" s="20">
        <v>611</v>
      </c>
      <c r="AB460" s="20">
        <v>260</v>
      </c>
      <c r="AC460" s="20" t="s">
        <v>192</v>
      </c>
      <c r="AD460" s="20" t="s">
        <v>192</v>
      </c>
      <c r="AE460" s="20">
        <v>102.71</v>
      </c>
      <c r="AF460" s="20">
        <v>120.36</v>
      </c>
      <c r="AG460" s="20">
        <v>112.83</v>
      </c>
      <c r="AH460" s="20">
        <v>265.75</v>
      </c>
      <c r="AI460" s="20">
        <v>233</v>
      </c>
      <c r="AJ460" s="20">
        <v>192.25</v>
      </c>
      <c r="AK460" s="20" t="s">
        <v>192</v>
      </c>
      <c r="AL460" s="20">
        <v>143.65</v>
      </c>
      <c r="AM460" s="20">
        <v>151.59</v>
      </c>
      <c r="AN460" s="20">
        <v>1.0515399999999999</v>
      </c>
      <c r="AO460" s="20">
        <v>0.38030000000000003</v>
      </c>
      <c r="AP460" s="20">
        <v>0.49347000000000002</v>
      </c>
      <c r="AQ460" s="20">
        <v>1.7645778480000001</v>
      </c>
      <c r="AR460" s="20">
        <v>1.3146149060000001</v>
      </c>
      <c r="AS460" s="20">
        <v>3.2725</v>
      </c>
      <c r="AT460" s="20">
        <v>15.256</v>
      </c>
      <c r="AU460" s="20">
        <v>0.59440000000000004</v>
      </c>
      <c r="AV460" s="20">
        <v>0.49049999999999999</v>
      </c>
      <c r="AW460" s="20">
        <v>0.25090000000000001</v>
      </c>
      <c r="AX460" s="20">
        <v>3621.51</v>
      </c>
      <c r="AY460" s="20">
        <v>295.98</v>
      </c>
      <c r="AZ460" s="20">
        <v>227.39</v>
      </c>
      <c r="BA460" s="20">
        <v>585.46022264457997</v>
      </c>
      <c r="BB460" s="20">
        <v>533.26371042330004</v>
      </c>
      <c r="BC460" s="20">
        <v>454.33</v>
      </c>
      <c r="BD460" s="20">
        <v>1.7141</v>
      </c>
      <c r="BE460" s="20" t="s">
        <v>192</v>
      </c>
      <c r="BF460" s="20">
        <v>0.873</v>
      </c>
      <c r="BG460" s="20">
        <v>32.5</v>
      </c>
      <c r="BH460" s="20">
        <v>186</v>
      </c>
      <c r="BI460" s="20">
        <v>164.3</v>
      </c>
      <c r="BJ460" s="20">
        <v>87.5</v>
      </c>
      <c r="BK460" s="20">
        <v>112.5</v>
      </c>
      <c r="BL460" s="20">
        <v>1607.86</v>
      </c>
      <c r="BM460" s="20">
        <v>30.15</v>
      </c>
      <c r="BN460" s="20">
        <v>2052.2600000000002</v>
      </c>
      <c r="BO460" s="20">
        <v>600.29999999999995</v>
      </c>
      <c r="BP460" s="20">
        <v>5561.3</v>
      </c>
      <c r="BQ460" s="20">
        <v>6380.33</v>
      </c>
      <c r="BR460" s="20">
        <v>1280.0999999999999</v>
      </c>
      <c r="BS460" s="20">
        <v>324.87</v>
      </c>
      <c r="BT460" s="20">
        <v>423.12</v>
      </c>
      <c r="BU460" s="20">
        <v>5.0347999999999997</v>
      </c>
    </row>
    <row r="461" spans="1:73" x14ac:dyDescent="0.4">
      <c r="A461" s="16" t="s">
        <v>647</v>
      </c>
      <c r="B461" s="16">
        <f t="shared" si="7"/>
        <v>1997</v>
      </c>
      <c r="C461" s="17">
        <v>19.086666666669998</v>
      </c>
      <c r="D461" s="17">
        <v>19</v>
      </c>
      <c r="E461" s="17">
        <v>18.38</v>
      </c>
      <c r="F461" s="17">
        <v>19.88</v>
      </c>
      <c r="G461" s="17">
        <v>33.6</v>
      </c>
      <c r="H461" s="17">
        <v>27.69</v>
      </c>
      <c r="I461" s="17">
        <v>3.02</v>
      </c>
      <c r="J461" s="17">
        <v>2.66</v>
      </c>
      <c r="K461" s="17">
        <v>3.68</v>
      </c>
      <c r="L461" s="17">
        <v>51.811731184659997</v>
      </c>
      <c r="M461" s="17">
        <v>1.6963999999999999</v>
      </c>
      <c r="N461" s="17">
        <v>3.5333000000000001</v>
      </c>
      <c r="O461" s="17">
        <v>1.6763999999999999</v>
      </c>
      <c r="P461" s="17">
        <v>2.3323</v>
      </c>
      <c r="Q461" s="17">
        <v>2.2256260000000001</v>
      </c>
      <c r="R461" s="17">
        <v>2.3887969999999998</v>
      </c>
      <c r="S461" s="17">
        <v>2.3824999999999998</v>
      </c>
      <c r="T461" s="17">
        <v>616</v>
      </c>
      <c r="U461" s="17">
        <v>1199</v>
      </c>
      <c r="V461" s="17">
        <v>716</v>
      </c>
      <c r="W461" s="17">
        <v>1090</v>
      </c>
      <c r="X461" s="17">
        <v>556</v>
      </c>
      <c r="Y461" s="17">
        <v>611</v>
      </c>
      <c r="Z461" s="17">
        <v>288</v>
      </c>
      <c r="AA461" s="17">
        <v>676</v>
      </c>
      <c r="AB461" s="17">
        <v>276</v>
      </c>
      <c r="AC461" s="17" t="s">
        <v>192</v>
      </c>
      <c r="AD461" s="17" t="s">
        <v>192</v>
      </c>
      <c r="AE461" s="17">
        <v>102.27</v>
      </c>
      <c r="AF461" s="17">
        <v>117.22</v>
      </c>
      <c r="AG461" s="17">
        <v>112.33</v>
      </c>
      <c r="AH461" s="17">
        <v>252.5</v>
      </c>
      <c r="AI461" s="17">
        <v>221</v>
      </c>
      <c r="AJ461" s="17">
        <v>180.66666666667001</v>
      </c>
      <c r="AK461" s="17" t="s">
        <v>192</v>
      </c>
      <c r="AL461" s="17">
        <v>138.22999999999999</v>
      </c>
      <c r="AM461" s="17">
        <v>149.88</v>
      </c>
      <c r="AN461" s="17">
        <v>0.97497</v>
      </c>
      <c r="AO461" s="17">
        <v>0.43403000000000003</v>
      </c>
      <c r="AP461" s="17">
        <v>0.41498000000000002</v>
      </c>
      <c r="AQ461" s="17">
        <v>1.8346847639999999</v>
      </c>
      <c r="AR461" s="17">
        <v>1.2689792719999999</v>
      </c>
      <c r="AS461" s="17">
        <v>3.3860999999999999</v>
      </c>
      <c r="AT461" s="17">
        <v>15.138500000000001</v>
      </c>
      <c r="AU461" s="17">
        <v>0.6149</v>
      </c>
      <c r="AV461" s="17">
        <v>0.48280000000000001</v>
      </c>
      <c r="AW461" s="17">
        <v>0.26479999999999998</v>
      </c>
      <c r="AX461" s="17">
        <v>3628.68</v>
      </c>
      <c r="AY461" s="17">
        <v>293.52</v>
      </c>
      <c r="AZ461" s="17">
        <v>214.79</v>
      </c>
      <c r="BA461" s="17">
        <v>576.77077235631998</v>
      </c>
      <c r="BB461" s="17">
        <v>519.40097693091002</v>
      </c>
      <c r="BC461" s="17">
        <v>439.04</v>
      </c>
      <c r="BD461" s="17">
        <v>1.7025999999999999</v>
      </c>
      <c r="BE461" s="17" t="s">
        <v>192</v>
      </c>
      <c r="BF461" s="17">
        <v>0.84060000000000001</v>
      </c>
      <c r="BG461" s="17">
        <v>32.5</v>
      </c>
      <c r="BH461" s="17">
        <v>185.5</v>
      </c>
      <c r="BI461" s="17">
        <v>169.38</v>
      </c>
      <c r="BJ461" s="17">
        <v>90.625</v>
      </c>
      <c r="BK461" s="17">
        <v>112.5</v>
      </c>
      <c r="BL461" s="17">
        <v>1598.99</v>
      </c>
      <c r="BM461" s="17">
        <v>30.15</v>
      </c>
      <c r="BN461" s="17">
        <v>1917.45</v>
      </c>
      <c r="BO461" s="17">
        <v>563.4</v>
      </c>
      <c r="BP461" s="17">
        <v>5658</v>
      </c>
      <c r="BQ461" s="17">
        <v>6139.5</v>
      </c>
      <c r="BR461" s="17">
        <v>1173</v>
      </c>
      <c r="BS461" s="17">
        <v>306.04000000000002</v>
      </c>
      <c r="BT461" s="17">
        <v>392.29</v>
      </c>
      <c r="BU461" s="17">
        <v>5.0778999999999996</v>
      </c>
    </row>
    <row r="462" spans="1:73" x14ac:dyDescent="0.4">
      <c r="A462" s="18" t="s">
        <v>648</v>
      </c>
      <c r="B462" s="16">
        <f t="shared" si="7"/>
        <v>1997</v>
      </c>
      <c r="C462" s="20">
        <v>17.09</v>
      </c>
      <c r="D462" s="20">
        <v>17</v>
      </c>
      <c r="E462" s="20">
        <v>16.18</v>
      </c>
      <c r="F462" s="20">
        <v>18.09</v>
      </c>
      <c r="G462" s="20">
        <v>31.4</v>
      </c>
      <c r="H462" s="20">
        <v>27.75</v>
      </c>
      <c r="I462" s="20">
        <v>2.33</v>
      </c>
      <c r="J462" s="20">
        <v>2.65</v>
      </c>
      <c r="K462" s="20">
        <v>3.6</v>
      </c>
      <c r="L462" s="20">
        <v>43.331064581809997</v>
      </c>
      <c r="M462" s="20">
        <v>1.7387999999999999</v>
      </c>
      <c r="N462" s="20">
        <v>3.9119000000000002</v>
      </c>
      <c r="O462" s="20">
        <v>1.821</v>
      </c>
      <c r="P462" s="20">
        <v>2.3746</v>
      </c>
      <c r="Q462" s="20">
        <v>2.2615970000000001</v>
      </c>
      <c r="R462" s="20">
        <v>2.465579</v>
      </c>
      <c r="S462" s="20">
        <v>2.3966669999999999</v>
      </c>
      <c r="T462" s="20">
        <v>586</v>
      </c>
      <c r="U462" s="20">
        <v>1220</v>
      </c>
      <c r="V462" s="20">
        <v>721</v>
      </c>
      <c r="W462" s="20">
        <v>1058</v>
      </c>
      <c r="X462" s="20">
        <v>566</v>
      </c>
      <c r="Y462" s="20">
        <v>590</v>
      </c>
      <c r="Z462" s="20">
        <v>284</v>
      </c>
      <c r="AA462" s="20">
        <v>622</v>
      </c>
      <c r="AB462" s="20">
        <v>264</v>
      </c>
      <c r="AC462" s="20" t="s">
        <v>192</v>
      </c>
      <c r="AD462" s="20" t="s">
        <v>192</v>
      </c>
      <c r="AE462" s="20">
        <v>97.08</v>
      </c>
      <c r="AF462" s="20">
        <v>113.45</v>
      </c>
      <c r="AG462" s="20">
        <v>110.23</v>
      </c>
      <c r="AH462" s="20">
        <v>269.67</v>
      </c>
      <c r="AI462" s="20">
        <v>237</v>
      </c>
      <c r="AJ462" s="20">
        <v>195.66666666667001</v>
      </c>
      <c r="AK462" s="20" t="s">
        <v>192</v>
      </c>
      <c r="AL462" s="20">
        <v>135.74</v>
      </c>
      <c r="AM462" s="20">
        <v>144.62</v>
      </c>
      <c r="AN462" s="20">
        <v>0.85777000000000003</v>
      </c>
      <c r="AO462" s="20">
        <v>0.42438999999999999</v>
      </c>
      <c r="AP462" s="20">
        <v>0.35293999999999998</v>
      </c>
      <c r="AQ462" s="20">
        <v>1.85298311</v>
      </c>
      <c r="AR462" s="20">
        <v>1.2341462759999999</v>
      </c>
      <c r="AS462" s="20">
        <v>3.3302999999999998</v>
      </c>
      <c r="AT462" s="20">
        <v>15.101599999999999</v>
      </c>
      <c r="AU462" s="20">
        <v>0.60560000000000003</v>
      </c>
      <c r="AV462" s="20">
        <v>0.4824</v>
      </c>
      <c r="AW462" s="20">
        <v>0.27229999999999999</v>
      </c>
      <c r="AX462" s="20">
        <v>3631.5</v>
      </c>
      <c r="AY462" s="20">
        <v>286.14</v>
      </c>
      <c r="AZ462" s="20">
        <v>211.1</v>
      </c>
      <c r="BA462" s="20">
        <v>554.60320661490005</v>
      </c>
      <c r="BB462" s="20">
        <v>475.52447552448001</v>
      </c>
      <c r="BC462" s="20">
        <v>425.1</v>
      </c>
      <c r="BD462" s="20">
        <v>1.6391</v>
      </c>
      <c r="BE462" s="20" t="s">
        <v>192</v>
      </c>
      <c r="BF462" s="20">
        <v>0.72550000000000003</v>
      </c>
      <c r="BG462" s="20">
        <v>32.5</v>
      </c>
      <c r="BH462" s="20">
        <v>185.5</v>
      </c>
      <c r="BI462" s="20">
        <v>172.5</v>
      </c>
      <c r="BJ462" s="20">
        <v>90</v>
      </c>
      <c r="BK462" s="20">
        <v>112.5</v>
      </c>
      <c r="BL462" s="20">
        <v>1530.51</v>
      </c>
      <c r="BM462" s="20">
        <v>30.15</v>
      </c>
      <c r="BN462" s="20">
        <v>1762.33</v>
      </c>
      <c r="BO462" s="20">
        <v>526.6</v>
      </c>
      <c r="BP462" s="20">
        <v>5513.8</v>
      </c>
      <c r="BQ462" s="20">
        <v>5945.36</v>
      </c>
      <c r="BR462" s="20">
        <v>1102.2</v>
      </c>
      <c r="BS462" s="20">
        <v>288.74</v>
      </c>
      <c r="BT462" s="20">
        <v>365.42</v>
      </c>
      <c r="BU462" s="20">
        <v>5.8368000000000002</v>
      </c>
    </row>
    <row r="463" spans="1:73" x14ac:dyDescent="0.4">
      <c r="A463" s="16" t="s">
        <v>649</v>
      </c>
      <c r="B463" s="16">
        <f t="shared" si="7"/>
        <v>1998</v>
      </c>
      <c r="C463" s="17">
        <v>15</v>
      </c>
      <c r="D463" s="17">
        <v>15.09</v>
      </c>
      <c r="E463" s="17">
        <v>13.4</v>
      </c>
      <c r="F463" s="17">
        <v>16.510000000000002</v>
      </c>
      <c r="G463" s="17">
        <v>31.4</v>
      </c>
      <c r="H463" s="17">
        <v>27.5</v>
      </c>
      <c r="I463" s="17">
        <v>2.1</v>
      </c>
      <c r="J463" s="17">
        <v>2.65</v>
      </c>
      <c r="K463" s="17">
        <v>3.54</v>
      </c>
      <c r="L463" s="17">
        <v>40.497439152520002</v>
      </c>
      <c r="M463" s="17">
        <v>1.6707000000000001</v>
      </c>
      <c r="N463" s="17">
        <v>3.9198</v>
      </c>
      <c r="O463" s="17">
        <v>1.8389</v>
      </c>
      <c r="P463" s="17">
        <v>2.4775</v>
      </c>
      <c r="Q463" s="17">
        <v>2.3775439999999999</v>
      </c>
      <c r="R463" s="17">
        <v>2.5049860000000002</v>
      </c>
      <c r="S463" s="17">
        <v>2.5499999999999998</v>
      </c>
      <c r="T463" s="17">
        <v>558</v>
      </c>
      <c r="U463" s="17">
        <v>1146</v>
      </c>
      <c r="V463" s="17">
        <v>703</v>
      </c>
      <c r="W463" s="17">
        <v>1055</v>
      </c>
      <c r="X463" s="17">
        <v>621</v>
      </c>
      <c r="Y463" s="17">
        <v>590</v>
      </c>
      <c r="Z463" s="17">
        <v>273</v>
      </c>
      <c r="AA463" s="17">
        <v>625</v>
      </c>
      <c r="AB463" s="17">
        <v>231</v>
      </c>
      <c r="AC463" s="17" t="s">
        <v>192</v>
      </c>
      <c r="AD463" s="17" t="s">
        <v>192</v>
      </c>
      <c r="AE463" s="17">
        <v>95.77</v>
      </c>
      <c r="AF463" s="17">
        <v>114.71</v>
      </c>
      <c r="AG463" s="17">
        <v>111.44</v>
      </c>
      <c r="AH463" s="17">
        <v>288</v>
      </c>
      <c r="AI463" s="17">
        <v>247</v>
      </c>
      <c r="AJ463" s="17">
        <v>184.75</v>
      </c>
      <c r="AK463" s="17" t="s">
        <v>192</v>
      </c>
      <c r="AL463" s="17">
        <v>130.21</v>
      </c>
      <c r="AM463" s="17">
        <v>137.1</v>
      </c>
      <c r="AN463" s="17">
        <v>1.0164200000000001</v>
      </c>
      <c r="AO463" s="17">
        <v>0.45815</v>
      </c>
      <c r="AP463" s="17">
        <v>0.36163000000000001</v>
      </c>
      <c r="AQ463" s="17">
        <v>1.815063646</v>
      </c>
      <c r="AR463" s="17">
        <v>1.2235640999999999</v>
      </c>
      <c r="AS463" s="17">
        <v>3.2326999999999999</v>
      </c>
      <c r="AT463" s="17">
        <v>15.322100000000001</v>
      </c>
      <c r="AU463" s="17">
        <v>0.59570000000000001</v>
      </c>
      <c r="AV463" s="17">
        <v>0.48170000000000002</v>
      </c>
      <c r="AW463" s="17">
        <v>0.254</v>
      </c>
      <c r="AX463" s="17">
        <v>3583.29</v>
      </c>
      <c r="AY463" s="17">
        <v>287.66000000000003</v>
      </c>
      <c r="AZ463" s="17">
        <v>197.1</v>
      </c>
      <c r="BA463" s="17">
        <v>534.22315734104995</v>
      </c>
      <c r="BB463" s="17">
        <v>413.36406006179999</v>
      </c>
      <c r="BC463" s="17">
        <v>409.42</v>
      </c>
      <c r="BD463" s="17">
        <v>1.5904</v>
      </c>
      <c r="BE463" s="17" t="s">
        <v>192</v>
      </c>
      <c r="BF463" s="17">
        <v>0.67620000000000002</v>
      </c>
      <c r="BG463" s="17">
        <v>32.5</v>
      </c>
      <c r="BH463" s="17">
        <v>184</v>
      </c>
      <c r="BI463" s="17">
        <v>172.5</v>
      </c>
      <c r="BJ463" s="17">
        <v>86.25</v>
      </c>
      <c r="BK463" s="17">
        <v>112.5</v>
      </c>
      <c r="BL463" s="17">
        <v>1485.79</v>
      </c>
      <c r="BM463" s="17">
        <v>31</v>
      </c>
      <c r="BN463" s="17">
        <v>1688.45</v>
      </c>
      <c r="BO463" s="17">
        <v>531.6</v>
      </c>
      <c r="BP463" s="17">
        <v>5206.3</v>
      </c>
      <c r="BQ463" s="17">
        <v>5491.75</v>
      </c>
      <c r="BR463" s="17">
        <v>1097.2</v>
      </c>
      <c r="BS463" s="17">
        <v>289.10000000000002</v>
      </c>
      <c r="BT463" s="17">
        <v>373.86</v>
      </c>
      <c r="BU463" s="17">
        <v>5.8871000000000002</v>
      </c>
    </row>
    <row r="464" spans="1:73" x14ac:dyDescent="0.4">
      <c r="A464" s="18" t="s">
        <v>650</v>
      </c>
      <c r="B464" s="16">
        <f t="shared" si="7"/>
        <v>1998</v>
      </c>
      <c r="C464" s="20">
        <v>14.1</v>
      </c>
      <c r="D464" s="20">
        <v>14.06</v>
      </c>
      <c r="E464" s="20">
        <v>12.43</v>
      </c>
      <c r="F464" s="20">
        <v>15.81</v>
      </c>
      <c r="G464" s="20">
        <v>33.44</v>
      </c>
      <c r="H464" s="20">
        <v>26.76</v>
      </c>
      <c r="I464" s="20">
        <v>2.2200000000000002</v>
      </c>
      <c r="J464" s="20">
        <v>2.63</v>
      </c>
      <c r="K464" s="20">
        <v>3.43</v>
      </c>
      <c r="L464" s="20">
        <v>41.785040111779999</v>
      </c>
      <c r="M464" s="20">
        <v>1.6432</v>
      </c>
      <c r="N464" s="20">
        <v>3.9281999999999999</v>
      </c>
      <c r="O464" s="20">
        <v>1.8378000000000001</v>
      </c>
      <c r="P464" s="20">
        <v>2.5139</v>
      </c>
      <c r="Q464" s="20">
        <v>2.3634360000000001</v>
      </c>
      <c r="R464" s="20">
        <v>2.3706499999999999</v>
      </c>
      <c r="S464" s="20">
        <v>2.8075000000000001</v>
      </c>
      <c r="T464" s="20">
        <v>559</v>
      </c>
      <c r="U464" s="20">
        <v>1079</v>
      </c>
      <c r="V464" s="20">
        <v>699</v>
      </c>
      <c r="W464" s="20">
        <v>1029</v>
      </c>
      <c r="X464" s="20">
        <v>659</v>
      </c>
      <c r="Y464" s="20">
        <v>620</v>
      </c>
      <c r="Z464" s="20">
        <v>273</v>
      </c>
      <c r="AA464" s="20">
        <v>634</v>
      </c>
      <c r="AB464" s="20">
        <v>214</v>
      </c>
      <c r="AC464" s="20" t="s">
        <v>192</v>
      </c>
      <c r="AD464" s="20" t="s">
        <v>192</v>
      </c>
      <c r="AE464" s="20">
        <v>91.49</v>
      </c>
      <c r="AF464" s="20">
        <v>113.38</v>
      </c>
      <c r="AG464" s="20">
        <v>111.73</v>
      </c>
      <c r="AH464" s="20">
        <v>297.25</v>
      </c>
      <c r="AI464" s="20">
        <v>246</v>
      </c>
      <c r="AJ464" s="20">
        <v>186.75</v>
      </c>
      <c r="AK464" s="20" t="s">
        <v>192</v>
      </c>
      <c r="AL464" s="20">
        <v>127.32</v>
      </c>
      <c r="AM464" s="20">
        <v>140.05000000000001</v>
      </c>
      <c r="AN464" s="20">
        <v>0.96841999999999995</v>
      </c>
      <c r="AO464" s="20">
        <v>0.43747999999999998</v>
      </c>
      <c r="AP464" s="20">
        <v>0.3947</v>
      </c>
      <c r="AQ464" s="20">
        <v>1.794119756</v>
      </c>
      <c r="AR464" s="20">
        <v>1.2303984219999999</v>
      </c>
      <c r="AS464" s="20">
        <v>3.1036999999999999</v>
      </c>
      <c r="AT464" s="20">
        <v>15.3956</v>
      </c>
      <c r="AU464" s="20">
        <v>0.59730000000000005</v>
      </c>
      <c r="AV464" s="20">
        <v>0.48039999999999999</v>
      </c>
      <c r="AW464" s="20">
        <v>0.23630000000000001</v>
      </c>
      <c r="AX464" s="20">
        <v>3497.56</v>
      </c>
      <c r="AY464" s="20">
        <v>287.8</v>
      </c>
      <c r="AZ464" s="20">
        <v>202.54</v>
      </c>
      <c r="BA464" s="20">
        <v>526.26385554057003</v>
      </c>
      <c r="BB464" s="20">
        <v>504.14914748378999</v>
      </c>
      <c r="BC464" s="20">
        <v>412.69</v>
      </c>
      <c r="BD464" s="20">
        <v>1.5176000000000001</v>
      </c>
      <c r="BE464" s="20" t="s">
        <v>192</v>
      </c>
      <c r="BF464" s="20">
        <v>0.82240000000000002</v>
      </c>
      <c r="BG464" s="20">
        <v>32.5</v>
      </c>
      <c r="BH464" s="20">
        <v>183.5</v>
      </c>
      <c r="BI464" s="20">
        <v>172.5</v>
      </c>
      <c r="BJ464" s="20">
        <v>77.5</v>
      </c>
      <c r="BK464" s="20">
        <v>112.5</v>
      </c>
      <c r="BL464" s="20">
        <v>1465.56</v>
      </c>
      <c r="BM464" s="20">
        <v>31</v>
      </c>
      <c r="BN464" s="20">
        <v>1664.8</v>
      </c>
      <c r="BO464" s="20">
        <v>516.4</v>
      </c>
      <c r="BP464" s="20">
        <v>5242.5</v>
      </c>
      <c r="BQ464" s="20">
        <v>5386.88</v>
      </c>
      <c r="BR464" s="20">
        <v>1044</v>
      </c>
      <c r="BS464" s="20">
        <v>297.49</v>
      </c>
      <c r="BT464" s="20">
        <v>386.08</v>
      </c>
      <c r="BU464" s="20">
        <v>6.8068999999999997</v>
      </c>
    </row>
    <row r="465" spans="1:73" x14ac:dyDescent="0.4">
      <c r="A465" s="16" t="s">
        <v>651</v>
      </c>
      <c r="B465" s="16">
        <f t="shared" si="7"/>
        <v>1998</v>
      </c>
      <c r="C465" s="17">
        <v>13.123333333330001</v>
      </c>
      <c r="D465" s="17">
        <v>13.08</v>
      </c>
      <c r="E465" s="17">
        <v>11.53</v>
      </c>
      <c r="F465" s="17">
        <v>14.76</v>
      </c>
      <c r="G465" s="17">
        <v>31.88</v>
      </c>
      <c r="H465" s="17">
        <v>26.74</v>
      </c>
      <c r="I465" s="17">
        <v>2.23</v>
      </c>
      <c r="J465" s="17">
        <v>2.61</v>
      </c>
      <c r="K465" s="17">
        <v>3.44</v>
      </c>
      <c r="L465" s="17">
        <v>41.818169334609998</v>
      </c>
      <c r="M465" s="17">
        <v>1.7211000000000001</v>
      </c>
      <c r="N465" s="17">
        <v>3.4756</v>
      </c>
      <c r="O465" s="17">
        <v>1.8120000000000001</v>
      </c>
      <c r="P465" s="17">
        <v>2.2342</v>
      </c>
      <c r="Q465" s="17">
        <v>2.3381989999999999</v>
      </c>
      <c r="R465" s="17">
        <v>2.0795309999999998</v>
      </c>
      <c r="S465" s="17">
        <v>2.2850000000000001</v>
      </c>
      <c r="T465" s="17">
        <v>578</v>
      </c>
      <c r="U465" s="17">
        <v>992.5</v>
      </c>
      <c r="V465" s="17">
        <v>682</v>
      </c>
      <c r="W465" s="17">
        <v>949</v>
      </c>
      <c r="X465" s="17">
        <v>671</v>
      </c>
      <c r="Y465" s="17">
        <v>605</v>
      </c>
      <c r="Z465" s="17">
        <v>265</v>
      </c>
      <c r="AA465" s="17">
        <v>652</v>
      </c>
      <c r="AB465" s="17">
        <v>184</v>
      </c>
      <c r="AC465" s="17" t="s">
        <v>192</v>
      </c>
      <c r="AD465" s="17" t="s">
        <v>192</v>
      </c>
      <c r="AE465" s="17">
        <v>93.04</v>
      </c>
      <c r="AF465" s="17">
        <v>114.21</v>
      </c>
      <c r="AG465" s="17">
        <v>110.47</v>
      </c>
      <c r="AH465" s="17">
        <v>296</v>
      </c>
      <c r="AI465" s="17">
        <v>245</v>
      </c>
      <c r="AJ465" s="17">
        <v>193.2</v>
      </c>
      <c r="AK465" s="17" t="s">
        <v>192</v>
      </c>
      <c r="AL465" s="17">
        <v>129.85</v>
      </c>
      <c r="AM465" s="17">
        <v>138.91999999999999</v>
      </c>
      <c r="AN465" s="17">
        <v>1.02965</v>
      </c>
      <c r="AO465" s="17">
        <v>0.45469999999999999</v>
      </c>
      <c r="AP465" s="17">
        <v>0.40836</v>
      </c>
      <c r="AQ465" s="17">
        <v>1.7910332879999999</v>
      </c>
      <c r="AR465" s="17">
        <v>1.2548697040000001</v>
      </c>
      <c r="AS465" s="17">
        <v>3.0394999999999999</v>
      </c>
      <c r="AT465" s="17">
        <v>15.46</v>
      </c>
      <c r="AU465" s="17">
        <v>0.60519999999999996</v>
      </c>
      <c r="AV465" s="17">
        <v>0.4793</v>
      </c>
      <c r="AW465" s="17">
        <v>0.21690000000000001</v>
      </c>
      <c r="AX465" s="17">
        <v>3451.77</v>
      </c>
      <c r="AY465" s="17">
        <v>287.63</v>
      </c>
      <c r="AZ465" s="17">
        <v>190.94</v>
      </c>
      <c r="BA465" s="17">
        <v>530.86359255810999</v>
      </c>
      <c r="BB465" s="17">
        <v>506.12837102584001</v>
      </c>
      <c r="BC465" s="17">
        <v>388.53</v>
      </c>
      <c r="BD465" s="17">
        <v>1.5085999999999999</v>
      </c>
      <c r="BE465" s="17" t="s">
        <v>192</v>
      </c>
      <c r="BF465" s="17">
        <v>0.74490000000000001</v>
      </c>
      <c r="BG465" s="17">
        <v>32.5</v>
      </c>
      <c r="BH465" s="17">
        <v>183.5</v>
      </c>
      <c r="BI465" s="17">
        <v>172.5</v>
      </c>
      <c r="BJ465" s="17">
        <v>84.5</v>
      </c>
      <c r="BK465" s="17">
        <v>112.5</v>
      </c>
      <c r="BL465" s="17">
        <v>1437.7</v>
      </c>
      <c r="BM465" s="17">
        <v>31</v>
      </c>
      <c r="BN465" s="17">
        <v>1747.98</v>
      </c>
      <c r="BO465" s="17">
        <v>559.79999999999995</v>
      </c>
      <c r="BP465" s="17">
        <v>5476.8</v>
      </c>
      <c r="BQ465" s="17">
        <v>5395.8</v>
      </c>
      <c r="BR465" s="17">
        <v>1047.5999999999999</v>
      </c>
      <c r="BS465" s="17">
        <v>295.94</v>
      </c>
      <c r="BT465" s="17">
        <v>398.99</v>
      </c>
      <c r="BU465" s="17">
        <v>6.2428999999999997</v>
      </c>
    </row>
    <row r="466" spans="1:73" x14ac:dyDescent="0.4">
      <c r="A466" s="18" t="s">
        <v>652</v>
      </c>
      <c r="B466" s="16">
        <f t="shared" si="7"/>
        <v>1998</v>
      </c>
      <c r="C466" s="20">
        <v>13.5</v>
      </c>
      <c r="D466" s="20">
        <v>13.39</v>
      </c>
      <c r="E466" s="20">
        <v>11.79</v>
      </c>
      <c r="F466" s="20">
        <v>15.32</v>
      </c>
      <c r="G466" s="20">
        <v>31.18</v>
      </c>
      <c r="H466" s="20">
        <v>27.35</v>
      </c>
      <c r="I466" s="20">
        <v>2.42</v>
      </c>
      <c r="J466" s="20">
        <v>2.54</v>
      </c>
      <c r="K466" s="20">
        <v>3.19</v>
      </c>
      <c r="L466" s="20">
        <v>43.623258610070003</v>
      </c>
      <c r="M466" s="20">
        <v>1.7202</v>
      </c>
      <c r="N466" s="20">
        <v>3.3146</v>
      </c>
      <c r="O466" s="20">
        <v>1.9615</v>
      </c>
      <c r="P466" s="20">
        <v>2.1989999999999998</v>
      </c>
      <c r="Q466" s="20">
        <v>2.200361</v>
      </c>
      <c r="R466" s="20">
        <v>2.4433669999999998</v>
      </c>
      <c r="S466" s="20">
        <v>1.953333</v>
      </c>
      <c r="T466" s="20">
        <v>618</v>
      </c>
      <c r="U466" s="20">
        <v>940</v>
      </c>
      <c r="V466" s="20">
        <v>684</v>
      </c>
      <c r="W466" s="20">
        <v>928</v>
      </c>
      <c r="X466" s="20">
        <v>688</v>
      </c>
      <c r="Y466" s="20">
        <v>643</v>
      </c>
      <c r="Z466" s="20">
        <v>259</v>
      </c>
      <c r="AA466" s="20">
        <v>662</v>
      </c>
      <c r="AB466" s="20">
        <v>165</v>
      </c>
      <c r="AC466" s="20" t="s">
        <v>192</v>
      </c>
      <c r="AD466" s="20" t="s">
        <v>192</v>
      </c>
      <c r="AE466" s="20">
        <v>91.85</v>
      </c>
      <c r="AF466" s="20">
        <v>107.12</v>
      </c>
      <c r="AG466" s="20">
        <v>103.9</v>
      </c>
      <c r="AH466" s="20">
        <v>311.5</v>
      </c>
      <c r="AI466" s="20">
        <v>259</v>
      </c>
      <c r="AJ466" s="20">
        <v>196.75</v>
      </c>
      <c r="AK466" s="20" t="s">
        <v>192</v>
      </c>
      <c r="AL466" s="20">
        <v>118.33</v>
      </c>
      <c r="AM466" s="20">
        <v>130.15</v>
      </c>
      <c r="AN466" s="20">
        <v>1.0388500000000001</v>
      </c>
      <c r="AO466" s="20">
        <v>0.77437</v>
      </c>
      <c r="AP466" s="20">
        <v>0.44383</v>
      </c>
      <c r="AQ466" s="20">
        <v>1.794119756</v>
      </c>
      <c r="AR466" s="20">
        <v>1.2703020439999999</v>
      </c>
      <c r="AS466" s="20">
        <v>2.9662000000000002</v>
      </c>
      <c r="AT466" s="20">
        <v>15.7906</v>
      </c>
      <c r="AU466" s="20">
        <v>0.60909999999999997</v>
      </c>
      <c r="AV466" s="20">
        <v>0.48809999999999998</v>
      </c>
      <c r="AW466" s="20">
        <v>0.21340000000000001</v>
      </c>
      <c r="AX466" s="20">
        <v>3493.49</v>
      </c>
      <c r="AY466" s="20">
        <v>287.67</v>
      </c>
      <c r="AZ466" s="20">
        <v>166.49</v>
      </c>
      <c r="BA466" s="20">
        <v>534.24072064964002</v>
      </c>
      <c r="BB466" s="20">
        <v>505.97917464676999</v>
      </c>
      <c r="BC466" s="20">
        <v>372.14</v>
      </c>
      <c r="BD466" s="20">
        <v>1.4483999999999999</v>
      </c>
      <c r="BE466" s="20" t="s">
        <v>192</v>
      </c>
      <c r="BF466" s="20">
        <v>0.77229999999999999</v>
      </c>
      <c r="BG466" s="20">
        <v>32.5</v>
      </c>
      <c r="BH466" s="20">
        <v>185</v>
      </c>
      <c r="BI466" s="20">
        <v>173.7</v>
      </c>
      <c r="BJ466" s="20">
        <v>100</v>
      </c>
      <c r="BK466" s="20">
        <v>112.5</v>
      </c>
      <c r="BL466" s="20">
        <v>1418.16</v>
      </c>
      <c r="BM466" s="20">
        <v>31</v>
      </c>
      <c r="BN466" s="20">
        <v>1800.9</v>
      </c>
      <c r="BO466" s="20">
        <v>572.70000000000005</v>
      </c>
      <c r="BP466" s="20">
        <v>5714.8</v>
      </c>
      <c r="BQ466" s="20">
        <v>5393.88</v>
      </c>
      <c r="BR466" s="20">
        <v>1097</v>
      </c>
      <c r="BS466" s="20">
        <v>308.29000000000002</v>
      </c>
      <c r="BT466" s="20">
        <v>413.75</v>
      </c>
      <c r="BU466" s="20">
        <v>6.3410000000000002</v>
      </c>
    </row>
    <row r="467" spans="1:73" x14ac:dyDescent="0.4">
      <c r="A467" s="16" t="s">
        <v>653</v>
      </c>
      <c r="B467" s="16">
        <f t="shared" si="7"/>
        <v>1998</v>
      </c>
      <c r="C467" s="17">
        <v>14.02666666667</v>
      </c>
      <c r="D467" s="17">
        <v>14.39</v>
      </c>
      <c r="E467" s="17">
        <v>12.79</v>
      </c>
      <c r="F467" s="17">
        <v>14.9</v>
      </c>
      <c r="G467" s="17">
        <v>30.28</v>
      </c>
      <c r="H467" s="17">
        <v>27.63</v>
      </c>
      <c r="I467" s="17">
        <v>2.14</v>
      </c>
      <c r="J467" s="17">
        <v>2.5099999999999998</v>
      </c>
      <c r="K467" s="17">
        <v>3</v>
      </c>
      <c r="L467" s="17">
        <v>39.951771128840001</v>
      </c>
      <c r="M467" s="17">
        <v>1.7814000000000001</v>
      </c>
      <c r="N467" s="17">
        <v>3.0362</v>
      </c>
      <c r="O467" s="17">
        <v>2.0005000000000002</v>
      </c>
      <c r="P467" s="17">
        <v>2.0272000000000001</v>
      </c>
      <c r="Q467" s="17">
        <v>2.2145670000000002</v>
      </c>
      <c r="R467" s="17">
        <v>2.3095270000000001</v>
      </c>
      <c r="S467" s="17">
        <v>1.5575000000000001</v>
      </c>
      <c r="T467" s="17">
        <v>723</v>
      </c>
      <c r="U467" s="17">
        <v>930</v>
      </c>
      <c r="V467" s="17">
        <v>685</v>
      </c>
      <c r="W467" s="17">
        <v>900</v>
      </c>
      <c r="X467" s="17">
        <v>705</v>
      </c>
      <c r="Y467" s="17">
        <v>776</v>
      </c>
      <c r="Z467" s="17">
        <v>247</v>
      </c>
      <c r="AA467" s="17">
        <v>671</v>
      </c>
      <c r="AB467" s="17">
        <v>162</v>
      </c>
      <c r="AC467" s="17" t="s">
        <v>192</v>
      </c>
      <c r="AD467" s="17" t="s">
        <v>192</v>
      </c>
      <c r="AE467" s="17">
        <v>93.01</v>
      </c>
      <c r="AF467" s="17">
        <v>106.1</v>
      </c>
      <c r="AG467" s="17">
        <v>100.81</v>
      </c>
      <c r="AH467" s="17">
        <v>318.25</v>
      </c>
      <c r="AI467" s="17">
        <v>258.75</v>
      </c>
      <c r="AJ467" s="17">
        <v>197</v>
      </c>
      <c r="AK467" s="17" t="s">
        <v>192</v>
      </c>
      <c r="AL467" s="17">
        <v>112.29</v>
      </c>
      <c r="AM467" s="17">
        <v>128.91999999999999</v>
      </c>
      <c r="AN467" s="17">
        <v>1.10259</v>
      </c>
      <c r="AO467" s="17">
        <v>0.65793999999999997</v>
      </c>
      <c r="AP467" s="17">
        <v>0.44874999999999998</v>
      </c>
      <c r="AQ467" s="17">
        <v>1.7782464920000001</v>
      </c>
      <c r="AR467" s="17">
        <v>1.302489496</v>
      </c>
      <c r="AS467" s="17">
        <v>2.6282999999999999</v>
      </c>
      <c r="AT467" s="17">
        <v>15.917400000000001</v>
      </c>
      <c r="AU467" s="17">
        <v>0.59109999999999996</v>
      </c>
      <c r="AV467" s="17">
        <v>0.4919</v>
      </c>
      <c r="AW467" s="17">
        <v>0.20349999999999999</v>
      </c>
      <c r="AX467" s="17">
        <v>3391.41</v>
      </c>
      <c r="AY467" s="17">
        <v>285.85000000000002</v>
      </c>
      <c r="AZ467" s="17">
        <v>146.68</v>
      </c>
      <c r="BA467" s="17">
        <v>520.84208404038998</v>
      </c>
      <c r="BB467" s="17">
        <v>472.68616002405003</v>
      </c>
      <c r="BC467" s="17">
        <v>362.69</v>
      </c>
      <c r="BD467" s="17">
        <v>1.4189000000000001</v>
      </c>
      <c r="BE467" s="17" t="s">
        <v>192</v>
      </c>
      <c r="BF467" s="17">
        <v>0.78239999999999998</v>
      </c>
      <c r="BG467" s="17">
        <v>32.5</v>
      </c>
      <c r="BH467" s="17">
        <v>186.5</v>
      </c>
      <c r="BI467" s="17">
        <v>176.34</v>
      </c>
      <c r="BJ467" s="17">
        <v>95</v>
      </c>
      <c r="BK467" s="17">
        <v>112.5</v>
      </c>
      <c r="BL467" s="17">
        <v>1364.72</v>
      </c>
      <c r="BM467" s="17">
        <v>31</v>
      </c>
      <c r="BN467" s="17">
        <v>1732.53</v>
      </c>
      <c r="BO467" s="17">
        <v>543.5</v>
      </c>
      <c r="BP467" s="17">
        <v>5874.7</v>
      </c>
      <c r="BQ467" s="17">
        <v>5020</v>
      </c>
      <c r="BR467" s="17">
        <v>1061.0999999999999</v>
      </c>
      <c r="BS467" s="17">
        <v>299.10000000000002</v>
      </c>
      <c r="BT467" s="17">
        <v>388.9</v>
      </c>
      <c r="BU467" s="17">
        <v>5.5750000000000002</v>
      </c>
    </row>
    <row r="468" spans="1:73" x14ac:dyDescent="0.4">
      <c r="A468" s="18" t="s">
        <v>654</v>
      </c>
      <c r="B468" s="16">
        <f t="shared" si="7"/>
        <v>1998</v>
      </c>
      <c r="C468" s="20">
        <v>12.478999999999999</v>
      </c>
      <c r="D468" s="20">
        <v>12.058</v>
      </c>
      <c r="E468" s="20">
        <v>11.673</v>
      </c>
      <c r="F468" s="20">
        <v>13.706</v>
      </c>
      <c r="G468" s="20">
        <v>30</v>
      </c>
      <c r="H468" s="20">
        <v>27.33</v>
      </c>
      <c r="I468" s="20">
        <v>2.17</v>
      </c>
      <c r="J468" s="20">
        <v>2.5</v>
      </c>
      <c r="K468" s="20">
        <v>3</v>
      </c>
      <c r="L468" s="20">
        <v>40.268532594150003</v>
      </c>
      <c r="M468" s="20">
        <v>1.7234</v>
      </c>
      <c r="N468" s="20">
        <v>2.7542</v>
      </c>
      <c r="O468" s="20">
        <v>1.8239000000000001</v>
      </c>
      <c r="P468" s="20">
        <v>1.911</v>
      </c>
      <c r="Q468" s="20">
        <v>2.0430000000000001</v>
      </c>
      <c r="R468" s="20">
        <v>2.1321870000000001</v>
      </c>
      <c r="S468" s="20">
        <v>1.5580000000000001</v>
      </c>
      <c r="T468" s="20">
        <v>652</v>
      </c>
      <c r="U468" s="20">
        <v>989</v>
      </c>
      <c r="V468" s="20">
        <v>675</v>
      </c>
      <c r="W468" s="20">
        <v>891</v>
      </c>
      <c r="X468" s="20">
        <v>633</v>
      </c>
      <c r="Y468" s="20">
        <v>700</v>
      </c>
      <c r="Z468" s="20">
        <v>242</v>
      </c>
      <c r="AA468" s="20">
        <v>629</v>
      </c>
      <c r="AB468" s="20">
        <v>159</v>
      </c>
      <c r="AC468" s="20" t="s">
        <v>192</v>
      </c>
      <c r="AD468" s="20" t="s">
        <v>192</v>
      </c>
      <c r="AE468" s="20">
        <v>91.57</v>
      </c>
      <c r="AF468" s="20">
        <v>104.23</v>
      </c>
      <c r="AG468" s="20">
        <v>96.51</v>
      </c>
      <c r="AH468" s="20">
        <v>325.5</v>
      </c>
      <c r="AI468" s="20">
        <v>268.33</v>
      </c>
      <c r="AJ468" s="20">
        <v>205.5</v>
      </c>
      <c r="AK468" s="20" t="s">
        <v>192</v>
      </c>
      <c r="AL468" s="20">
        <v>107.18</v>
      </c>
      <c r="AM468" s="20">
        <v>120.64</v>
      </c>
      <c r="AN468" s="20">
        <v>1.10362</v>
      </c>
      <c r="AO468" s="20">
        <v>0.65793999999999997</v>
      </c>
      <c r="AP468" s="20">
        <v>0.45759</v>
      </c>
      <c r="AQ468" s="20">
        <v>1.701305254</v>
      </c>
      <c r="AR468" s="20">
        <v>1.3787693480000001</v>
      </c>
      <c r="AS468" s="20">
        <v>2.5737000000000001</v>
      </c>
      <c r="AT468" s="20">
        <v>15.278</v>
      </c>
      <c r="AU468" s="20">
        <v>0.58740000000000003</v>
      </c>
      <c r="AV468" s="20">
        <v>0.4945</v>
      </c>
      <c r="AW468" s="20">
        <v>0.17860000000000001</v>
      </c>
      <c r="AX468" s="20">
        <v>3329.61</v>
      </c>
      <c r="AY468" s="20">
        <v>274.49</v>
      </c>
      <c r="AZ468" s="20">
        <v>137.41</v>
      </c>
      <c r="BA468" s="20">
        <v>515.7125983597</v>
      </c>
      <c r="BB468" s="20">
        <v>451.42137368224002</v>
      </c>
      <c r="BC468" s="20">
        <v>348.59</v>
      </c>
      <c r="BD468" s="20">
        <v>1.5199</v>
      </c>
      <c r="BE468" s="20" t="s">
        <v>192</v>
      </c>
      <c r="BF468" s="20">
        <v>0.70299999999999996</v>
      </c>
      <c r="BG468" s="20">
        <v>32.5</v>
      </c>
      <c r="BH468" s="20">
        <v>189.2</v>
      </c>
      <c r="BI468" s="20">
        <v>177.5</v>
      </c>
      <c r="BJ468" s="20">
        <v>88.4</v>
      </c>
      <c r="BK468" s="20">
        <v>112.5</v>
      </c>
      <c r="BL468" s="20">
        <v>1307.24</v>
      </c>
      <c r="BM468" s="20">
        <v>31</v>
      </c>
      <c r="BN468" s="20">
        <v>1660.52</v>
      </c>
      <c r="BO468" s="20">
        <v>528.29999999999995</v>
      </c>
      <c r="BP468" s="20">
        <v>5970</v>
      </c>
      <c r="BQ468" s="20">
        <v>4475.7</v>
      </c>
      <c r="BR468" s="20">
        <v>1009.8</v>
      </c>
      <c r="BS468" s="20">
        <v>292.32</v>
      </c>
      <c r="BT468" s="20">
        <v>355.43</v>
      </c>
      <c r="BU468" s="20">
        <v>5.2629999999999999</v>
      </c>
    </row>
    <row r="469" spans="1:73" x14ac:dyDescent="0.4">
      <c r="A469" s="16" t="s">
        <v>655</v>
      </c>
      <c r="B469" s="16">
        <f t="shared" si="7"/>
        <v>1998</v>
      </c>
      <c r="C469" s="17">
        <v>12.69966666667</v>
      </c>
      <c r="D469" s="17">
        <v>12.01</v>
      </c>
      <c r="E469" s="17">
        <v>11.977</v>
      </c>
      <c r="F469" s="17">
        <v>14.112</v>
      </c>
      <c r="G469" s="17">
        <v>30</v>
      </c>
      <c r="H469" s="17">
        <v>26.55</v>
      </c>
      <c r="I469" s="17">
        <v>2.17</v>
      </c>
      <c r="J469" s="17">
        <v>2.4</v>
      </c>
      <c r="K469" s="17">
        <v>2.84</v>
      </c>
      <c r="L469" s="17">
        <v>39.684736300940003</v>
      </c>
      <c r="M469" s="17">
        <v>1.7166999999999999</v>
      </c>
      <c r="N469" s="17">
        <v>2.5926</v>
      </c>
      <c r="O469" s="17">
        <v>1.6983999999999999</v>
      </c>
      <c r="P469" s="17">
        <v>1.9812000000000001</v>
      </c>
      <c r="Q469" s="17">
        <v>1.9786999999999999</v>
      </c>
      <c r="R469" s="17">
        <v>2.2823829999999998</v>
      </c>
      <c r="S469" s="17">
        <v>1.6825000000000001</v>
      </c>
      <c r="T469" s="17">
        <v>667</v>
      </c>
      <c r="U469" s="17">
        <v>1034</v>
      </c>
      <c r="V469" s="17">
        <v>660</v>
      </c>
      <c r="W469" s="17">
        <v>874</v>
      </c>
      <c r="X469" s="17">
        <v>661</v>
      </c>
      <c r="Y469" s="17">
        <v>694</v>
      </c>
      <c r="Z469" s="17">
        <v>238</v>
      </c>
      <c r="AA469" s="17">
        <v>612</v>
      </c>
      <c r="AB469" s="17">
        <v>157</v>
      </c>
      <c r="AC469" s="17" t="s">
        <v>192</v>
      </c>
      <c r="AD469" s="17" t="s">
        <v>192</v>
      </c>
      <c r="AE469" s="17">
        <v>85.2</v>
      </c>
      <c r="AF469" s="17">
        <v>100.51</v>
      </c>
      <c r="AG469" s="17">
        <v>95.44</v>
      </c>
      <c r="AH469" s="17">
        <v>324.25</v>
      </c>
      <c r="AI469" s="17">
        <v>266.25</v>
      </c>
      <c r="AJ469" s="17">
        <v>211</v>
      </c>
      <c r="AK469" s="17" t="s">
        <v>192</v>
      </c>
      <c r="AL469" s="17">
        <v>96.78</v>
      </c>
      <c r="AM469" s="17">
        <v>118.9</v>
      </c>
      <c r="AN469" s="17">
        <v>1.0223599999999999</v>
      </c>
      <c r="AO469" s="17">
        <v>0.45607999999999999</v>
      </c>
      <c r="AP469" s="17">
        <v>0.54293000000000002</v>
      </c>
      <c r="AQ469" s="17">
        <v>1.6717633460000001</v>
      </c>
      <c r="AR469" s="17">
        <v>1.484591108</v>
      </c>
      <c r="AS469" s="17">
        <v>2.4251</v>
      </c>
      <c r="AT469" s="17">
        <v>14.2639</v>
      </c>
      <c r="AU469" s="17">
        <v>0.58350000000000002</v>
      </c>
      <c r="AV469" s="17">
        <v>0.49980000000000002</v>
      </c>
      <c r="AW469" s="17">
        <v>0.19009999999999999</v>
      </c>
      <c r="AX469" s="17">
        <v>3283.3</v>
      </c>
      <c r="AY469" s="17">
        <v>273.82</v>
      </c>
      <c r="AZ469" s="17">
        <v>134.96</v>
      </c>
      <c r="BA469" s="17">
        <v>510.29721701323001</v>
      </c>
      <c r="BB469" s="17">
        <v>437.53623346933</v>
      </c>
      <c r="BC469" s="17">
        <v>348.53</v>
      </c>
      <c r="BD469" s="17">
        <v>1.5401</v>
      </c>
      <c r="BE469" s="17" t="s">
        <v>192</v>
      </c>
      <c r="BF469" s="17">
        <v>0.70279999999999998</v>
      </c>
      <c r="BG469" s="17">
        <v>32.5</v>
      </c>
      <c r="BH469" s="17">
        <v>190.5</v>
      </c>
      <c r="BI469" s="17">
        <v>177.5</v>
      </c>
      <c r="BJ469" s="17">
        <v>86</v>
      </c>
      <c r="BK469" s="17">
        <v>112.5</v>
      </c>
      <c r="BL469" s="17">
        <v>1309.21</v>
      </c>
      <c r="BM469" s="17">
        <v>31</v>
      </c>
      <c r="BN469" s="17">
        <v>1651.04</v>
      </c>
      <c r="BO469" s="17">
        <v>546.20000000000005</v>
      </c>
      <c r="BP469" s="17">
        <v>5653.7</v>
      </c>
      <c r="BQ469" s="17">
        <v>4325.43</v>
      </c>
      <c r="BR469" s="17">
        <v>1040.3</v>
      </c>
      <c r="BS469" s="17">
        <v>292.87</v>
      </c>
      <c r="BT469" s="17">
        <v>378.43</v>
      </c>
      <c r="BU469" s="17">
        <v>5.4551999999999996</v>
      </c>
    </row>
    <row r="470" spans="1:73" x14ac:dyDescent="0.4">
      <c r="A470" s="18" t="s">
        <v>656</v>
      </c>
      <c r="B470" s="16">
        <f t="shared" si="7"/>
        <v>1998</v>
      </c>
      <c r="C470" s="20">
        <v>12.487966666669999</v>
      </c>
      <c r="D470" s="20">
        <v>11.8805</v>
      </c>
      <c r="E470" s="20">
        <v>12.180999999999999</v>
      </c>
      <c r="F470" s="20">
        <v>13.4024</v>
      </c>
      <c r="G470" s="20">
        <v>26.2</v>
      </c>
      <c r="H470" s="20">
        <v>26.3</v>
      </c>
      <c r="I470" s="20">
        <v>1.85</v>
      </c>
      <c r="J470" s="20">
        <v>2.37</v>
      </c>
      <c r="K470" s="20">
        <v>2.79</v>
      </c>
      <c r="L470" s="20">
        <v>35.622363073220001</v>
      </c>
      <c r="M470" s="20">
        <v>1.6825000000000001</v>
      </c>
      <c r="N470" s="20">
        <v>2.7162999999999999</v>
      </c>
      <c r="O470" s="20">
        <v>1.748</v>
      </c>
      <c r="P470" s="20">
        <v>1.9522999999999999</v>
      </c>
      <c r="Q470" s="20">
        <v>2.0287000000000002</v>
      </c>
      <c r="R470" s="20">
        <v>2.1263700000000001</v>
      </c>
      <c r="S470" s="20">
        <v>1.702</v>
      </c>
      <c r="T470" s="20">
        <v>667</v>
      </c>
      <c r="U470" s="20">
        <v>1087.5</v>
      </c>
      <c r="V470" s="20">
        <v>670</v>
      </c>
      <c r="W470" s="20">
        <v>862</v>
      </c>
      <c r="X470" s="20">
        <v>674</v>
      </c>
      <c r="Y470" s="20">
        <v>692</v>
      </c>
      <c r="Z470" s="20">
        <v>219</v>
      </c>
      <c r="AA470" s="20">
        <v>592</v>
      </c>
      <c r="AB470" s="20">
        <v>145</v>
      </c>
      <c r="AC470" s="20" t="s">
        <v>192</v>
      </c>
      <c r="AD470" s="20" t="s">
        <v>192</v>
      </c>
      <c r="AE470" s="20">
        <v>73.2</v>
      </c>
      <c r="AF470" s="20">
        <v>87.86</v>
      </c>
      <c r="AG470" s="20">
        <v>91</v>
      </c>
      <c r="AH470" s="20">
        <v>321.39999999999998</v>
      </c>
      <c r="AI470" s="20">
        <v>274.8</v>
      </c>
      <c r="AJ470" s="20">
        <v>228.8</v>
      </c>
      <c r="AK470" s="20" t="s">
        <v>192</v>
      </c>
      <c r="AL470" s="20">
        <v>92.85</v>
      </c>
      <c r="AM470" s="20">
        <v>107.95</v>
      </c>
      <c r="AN470" s="20">
        <v>0.96675999999999995</v>
      </c>
      <c r="AO470" s="20">
        <v>0.35308</v>
      </c>
      <c r="AP470" s="20">
        <v>0.50680000000000003</v>
      </c>
      <c r="AQ470" s="20">
        <v>1.657212854</v>
      </c>
      <c r="AR470" s="20">
        <v>1.56197327</v>
      </c>
      <c r="AS470" s="20">
        <v>2.4514999999999998</v>
      </c>
      <c r="AT470" s="20">
        <v>13.7789</v>
      </c>
      <c r="AU470" s="20">
        <v>0.57830000000000004</v>
      </c>
      <c r="AV470" s="20">
        <v>0.48980000000000001</v>
      </c>
      <c r="AW470" s="20">
        <v>0.18820000000000001</v>
      </c>
      <c r="AX470" s="20">
        <v>3237.58</v>
      </c>
      <c r="AY470" s="20">
        <v>275.22000000000003</v>
      </c>
      <c r="AZ470" s="20">
        <v>136.94</v>
      </c>
      <c r="BA470" s="20">
        <v>512.91032826261005</v>
      </c>
      <c r="BB470" s="20">
        <v>455.57320103554002</v>
      </c>
      <c r="BC470" s="20">
        <v>335.25</v>
      </c>
      <c r="BD470" s="20">
        <v>1.5031000000000001</v>
      </c>
      <c r="BE470" s="20" t="s">
        <v>192</v>
      </c>
      <c r="BF470" s="20">
        <v>0.65349999999999997</v>
      </c>
      <c r="BG470" s="20">
        <v>32.5</v>
      </c>
      <c r="BH470" s="20">
        <v>190.5</v>
      </c>
      <c r="BI470" s="20">
        <v>175</v>
      </c>
      <c r="BJ470" s="20">
        <v>85.5</v>
      </c>
      <c r="BK470" s="20">
        <v>112.5</v>
      </c>
      <c r="BL470" s="20">
        <v>1310.9</v>
      </c>
      <c r="BM470" s="20">
        <v>31</v>
      </c>
      <c r="BN470" s="20">
        <v>1620.93</v>
      </c>
      <c r="BO470" s="20">
        <v>536.70000000000005</v>
      </c>
      <c r="BP470" s="20">
        <v>5691.5</v>
      </c>
      <c r="BQ470" s="20">
        <v>4080.63</v>
      </c>
      <c r="BR470" s="20">
        <v>1029.8</v>
      </c>
      <c r="BS470" s="20">
        <v>284.11</v>
      </c>
      <c r="BT470" s="20">
        <v>369.18</v>
      </c>
      <c r="BU470" s="20">
        <v>5.1791999999999998</v>
      </c>
    </row>
    <row r="471" spans="1:73" x14ac:dyDescent="0.4">
      <c r="A471" s="16" t="s">
        <v>657</v>
      </c>
      <c r="B471" s="16">
        <f t="shared" si="7"/>
        <v>1998</v>
      </c>
      <c r="C471" s="17">
        <v>13.80333333333</v>
      </c>
      <c r="D471" s="17">
        <v>13.36</v>
      </c>
      <c r="E471" s="17">
        <v>13.07</v>
      </c>
      <c r="F471" s="17">
        <v>14.98</v>
      </c>
      <c r="G471" s="17">
        <v>27.09</v>
      </c>
      <c r="H471" s="17">
        <v>26.43</v>
      </c>
      <c r="I471" s="17">
        <v>2.0099999999999998</v>
      </c>
      <c r="J471" s="17">
        <v>2.33</v>
      </c>
      <c r="K471" s="17">
        <v>2.74</v>
      </c>
      <c r="L471" s="17">
        <v>37.341269148969999</v>
      </c>
      <c r="M471" s="17">
        <v>1.6859</v>
      </c>
      <c r="N471" s="17">
        <v>2.4659</v>
      </c>
      <c r="O471" s="17">
        <v>1.7593000000000001</v>
      </c>
      <c r="P471" s="17">
        <v>1.8964000000000001</v>
      </c>
      <c r="Q471" s="17">
        <v>1.9104000000000001</v>
      </c>
      <c r="R471" s="17">
        <v>2.0263</v>
      </c>
      <c r="S471" s="17">
        <v>1.7524999999999999</v>
      </c>
      <c r="T471" s="17">
        <v>652</v>
      </c>
      <c r="U471" s="17">
        <v>965</v>
      </c>
      <c r="V471" s="17">
        <v>681</v>
      </c>
      <c r="W471" s="17">
        <v>852</v>
      </c>
      <c r="X471" s="17">
        <v>703</v>
      </c>
      <c r="Y471" s="17">
        <v>697</v>
      </c>
      <c r="Z471" s="17">
        <v>216</v>
      </c>
      <c r="AA471" s="17">
        <v>615</v>
      </c>
      <c r="AB471" s="17">
        <v>145</v>
      </c>
      <c r="AC471" s="17" t="s">
        <v>192</v>
      </c>
      <c r="AD471" s="17" t="s">
        <v>192</v>
      </c>
      <c r="AE471" s="17">
        <v>73.12</v>
      </c>
      <c r="AF471" s="17">
        <v>86.31</v>
      </c>
      <c r="AG471" s="17">
        <v>85.04</v>
      </c>
      <c r="AH471" s="17">
        <v>321.25</v>
      </c>
      <c r="AI471" s="17">
        <v>280</v>
      </c>
      <c r="AJ471" s="17">
        <v>237</v>
      </c>
      <c r="AK471" s="17" t="s">
        <v>192</v>
      </c>
      <c r="AL471" s="17">
        <v>96.34</v>
      </c>
      <c r="AM471" s="17">
        <v>107.93</v>
      </c>
      <c r="AN471" s="17">
        <v>1.07839</v>
      </c>
      <c r="AO471" s="17">
        <v>0.35446</v>
      </c>
      <c r="AP471" s="17">
        <v>0.49906</v>
      </c>
      <c r="AQ471" s="17">
        <v>1.636489426</v>
      </c>
      <c r="AR471" s="17">
        <v>1.5666029720000001</v>
      </c>
      <c r="AS471" s="17">
        <v>2.6556000000000002</v>
      </c>
      <c r="AT471" s="17">
        <v>13.1175</v>
      </c>
      <c r="AU471" s="17">
        <v>0.59589999999999999</v>
      </c>
      <c r="AV471" s="17">
        <v>0.48349999999999999</v>
      </c>
      <c r="AW471" s="17">
        <v>0.15939999999999999</v>
      </c>
      <c r="AX471" s="17">
        <v>3209.48</v>
      </c>
      <c r="AY471" s="17">
        <v>289.13</v>
      </c>
      <c r="AZ471" s="17">
        <v>150.19</v>
      </c>
      <c r="BA471" s="17">
        <v>534.45012966986997</v>
      </c>
      <c r="BB471" s="17">
        <v>503.4965034965</v>
      </c>
      <c r="BC471" s="17">
        <v>349.2</v>
      </c>
      <c r="BD471" s="17">
        <v>1.4636</v>
      </c>
      <c r="BE471" s="17" t="s">
        <v>192</v>
      </c>
      <c r="BF471" s="17">
        <v>0.68279999999999996</v>
      </c>
      <c r="BG471" s="17">
        <v>32.5</v>
      </c>
      <c r="BH471" s="17">
        <v>190.5</v>
      </c>
      <c r="BI471" s="17">
        <v>172.5</v>
      </c>
      <c r="BJ471" s="17">
        <v>83.625</v>
      </c>
      <c r="BK471" s="17">
        <v>112.5</v>
      </c>
      <c r="BL471" s="17">
        <v>1342.27</v>
      </c>
      <c r="BM471" s="17">
        <v>31</v>
      </c>
      <c r="BN471" s="17">
        <v>1647.64</v>
      </c>
      <c r="BO471" s="17">
        <v>520.20000000000005</v>
      </c>
      <c r="BP471" s="17">
        <v>5485.7</v>
      </c>
      <c r="BQ471" s="17">
        <v>4102.16</v>
      </c>
      <c r="BR471" s="17">
        <v>1000</v>
      </c>
      <c r="BS471" s="17">
        <v>288.98</v>
      </c>
      <c r="BT471" s="17">
        <v>361.15</v>
      </c>
      <c r="BU471" s="17">
        <v>4.9992000000000001</v>
      </c>
    </row>
    <row r="472" spans="1:73" x14ac:dyDescent="0.4">
      <c r="A472" s="18" t="s">
        <v>658</v>
      </c>
      <c r="B472" s="16">
        <f t="shared" si="7"/>
        <v>1998</v>
      </c>
      <c r="C472" s="20">
        <v>13.263333333329999</v>
      </c>
      <c r="D472" s="20">
        <v>12.56</v>
      </c>
      <c r="E472" s="20">
        <v>12.81</v>
      </c>
      <c r="F472" s="20">
        <v>14.42</v>
      </c>
      <c r="G472" s="20">
        <v>27.1</v>
      </c>
      <c r="H472" s="20">
        <v>26.08</v>
      </c>
      <c r="I472" s="20">
        <v>1.89</v>
      </c>
      <c r="J472" s="20">
        <v>2.17</v>
      </c>
      <c r="K472" s="20">
        <v>2.76</v>
      </c>
      <c r="L472" s="20">
        <v>35.136978691560003</v>
      </c>
      <c r="M472" s="20">
        <v>1.6475</v>
      </c>
      <c r="N472" s="20">
        <v>2.4188999999999998</v>
      </c>
      <c r="O472" s="20">
        <v>1.7703</v>
      </c>
      <c r="P472" s="20">
        <v>1.8593</v>
      </c>
      <c r="Q472" s="20">
        <v>1.8387</v>
      </c>
      <c r="R472" s="20">
        <v>2.0017</v>
      </c>
      <c r="S472" s="20">
        <v>1.7375</v>
      </c>
      <c r="T472" s="20">
        <v>695</v>
      </c>
      <c r="U472" s="20">
        <v>955</v>
      </c>
      <c r="V472" s="20">
        <v>662</v>
      </c>
      <c r="W472" s="20">
        <v>850</v>
      </c>
      <c r="X472" s="20">
        <v>694</v>
      </c>
      <c r="Y472" s="20">
        <v>714</v>
      </c>
      <c r="Z472" s="20">
        <v>223</v>
      </c>
      <c r="AA472" s="20">
        <v>614</v>
      </c>
      <c r="AB472" s="20">
        <v>151</v>
      </c>
      <c r="AC472" s="20" t="s">
        <v>192</v>
      </c>
      <c r="AD472" s="20" t="s">
        <v>192</v>
      </c>
      <c r="AE472" s="20">
        <v>74.739999999999995</v>
      </c>
      <c r="AF472" s="20">
        <v>95.53</v>
      </c>
      <c r="AG472" s="20">
        <v>87.7</v>
      </c>
      <c r="AH472" s="20">
        <v>298.75</v>
      </c>
      <c r="AI472" s="20">
        <v>271</v>
      </c>
      <c r="AJ472" s="20">
        <v>251.75</v>
      </c>
      <c r="AK472" s="20" t="s">
        <v>192</v>
      </c>
      <c r="AL472" s="20">
        <v>107.64</v>
      </c>
      <c r="AM472" s="20">
        <v>126.54</v>
      </c>
      <c r="AN472" s="20">
        <v>0.90868000000000004</v>
      </c>
      <c r="AO472" s="20">
        <v>0.33289999999999997</v>
      </c>
      <c r="AP472" s="20">
        <v>0.433</v>
      </c>
      <c r="AQ472" s="20">
        <v>1.637150812</v>
      </c>
      <c r="AR472" s="20">
        <v>1.52449473</v>
      </c>
      <c r="AS472" s="20">
        <v>2.7534000000000001</v>
      </c>
      <c r="AT472" s="20">
        <v>12.412000000000001</v>
      </c>
      <c r="AU472" s="20">
        <v>0.60780000000000001</v>
      </c>
      <c r="AV472" s="20">
        <v>0.47749999999999998</v>
      </c>
      <c r="AW472" s="20">
        <v>0.16450000000000001</v>
      </c>
      <c r="AX472" s="20">
        <v>3269.39</v>
      </c>
      <c r="AY472" s="20">
        <v>300.27</v>
      </c>
      <c r="AZ472" s="20">
        <v>162.94999999999999</v>
      </c>
      <c r="BA472" s="20">
        <v>555.05004549591001</v>
      </c>
      <c r="BB472" s="20">
        <v>510.48951048951</v>
      </c>
      <c r="BC472" s="20">
        <v>379.23</v>
      </c>
      <c r="BD472" s="20">
        <v>1.355</v>
      </c>
      <c r="BE472" s="20" t="s">
        <v>192</v>
      </c>
      <c r="BF472" s="20">
        <v>0.7288</v>
      </c>
      <c r="BG472" s="20">
        <v>32.5</v>
      </c>
      <c r="BH472" s="20">
        <v>189.625</v>
      </c>
      <c r="BI472" s="20">
        <v>171.55</v>
      </c>
      <c r="BJ472" s="20">
        <v>75.625</v>
      </c>
      <c r="BK472" s="20">
        <v>112.5</v>
      </c>
      <c r="BL472" s="20">
        <v>1304.06</v>
      </c>
      <c r="BM472" s="20">
        <v>31</v>
      </c>
      <c r="BN472" s="20">
        <v>1586.39</v>
      </c>
      <c r="BO472" s="20">
        <v>492.8</v>
      </c>
      <c r="BP472" s="20">
        <v>5432.1</v>
      </c>
      <c r="BQ472" s="20">
        <v>3871.93</v>
      </c>
      <c r="BR472" s="20">
        <v>940.5</v>
      </c>
      <c r="BS472" s="20">
        <v>295.93</v>
      </c>
      <c r="BT472" s="20">
        <v>342.6</v>
      </c>
      <c r="BU472" s="20">
        <v>5.0091999999999999</v>
      </c>
    </row>
    <row r="473" spans="1:73" x14ac:dyDescent="0.4">
      <c r="A473" s="16" t="s">
        <v>659</v>
      </c>
      <c r="B473" s="16">
        <f t="shared" si="7"/>
        <v>1998</v>
      </c>
      <c r="C473" s="17">
        <v>11.88</v>
      </c>
      <c r="D473" s="17">
        <v>10.92</v>
      </c>
      <c r="E473" s="17">
        <v>11.76</v>
      </c>
      <c r="F473" s="17">
        <v>12.96</v>
      </c>
      <c r="G473" s="17">
        <v>26.1</v>
      </c>
      <c r="H473" s="17">
        <v>26.7</v>
      </c>
      <c r="I473" s="17">
        <v>2.1030000000000002</v>
      </c>
      <c r="J473" s="17">
        <v>2.15</v>
      </c>
      <c r="K473" s="17">
        <v>2.78</v>
      </c>
      <c r="L473" s="17">
        <v>37.641987568940003</v>
      </c>
      <c r="M473" s="17">
        <v>1.5999000000000001</v>
      </c>
      <c r="N473" s="17">
        <v>2.5655000000000001</v>
      </c>
      <c r="O473" s="17">
        <v>1.7672000000000001</v>
      </c>
      <c r="P473" s="17">
        <v>1.7975000000000001</v>
      </c>
      <c r="Q473" s="17">
        <v>1.8761000000000001</v>
      </c>
      <c r="R473" s="17">
        <v>1.9283999999999999</v>
      </c>
      <c r="S473" s="17">
        <v>1.5880000000000001</v>
      </c>
      <c r="T473" s="17">
        <v>752</v>
      </c>
      <c r="U473" s="17">
        <v>890</v>
      </c>
      <c r="V473" s="17">
        <v>601</v>
      </c>
      <c r="W473" s="17">
        <v>862</v>
      </c>
      <c r="X473" s="17">
        <v>681</v>
      </c>
      <c r="Y473" s="17">
        <v>746</v>
      </c>
      <c r="Z473" s="17">
        <v>234</v>
      </c>
      <c r="AA473" s="17">
        <v>614</v>
      </c>
      <c r="AB473" s="17">
        <v>163</v>
      </c>
      <c r="AC473" s="17" t="s">
        <v>192</v>
      </c>
      <c r="AD473" s="17" t="s">
        <v>192</v>
      </c>
      <c r="AE473" s="17">
        <v>79.260000000000005</v>
      </c>
      <c r="AF473" s="17">
        <v>98.12</v>
      </c>
      <c r="AG473" s="17">
        <v>92.21</v>
      </c>
      <c r="AH473" s="17">
        <v>270</v>
      </c>
      <c r="AI473" s="17">
        <v>250.67</v>
      </c>
      <c r="AJ473" s="17">
        <v>231</v>
      </c>
      <c r="AK473" s="17" t="s">
        <v>192</v>
      </c>
      <c r="AL473" s="17">
        <v>115.28</v>
      </c>
      <c r="AM473" s="17">
        <v>130.21</v>
      </c>
      <c r="AN473" s="17">
        <v>0.96079999999999999</v>
      </c>
      <c r="AO473" s="17">
        <v>0.56011</v>
      </c>
      <c r="AP473" s="17">
        <v>0.42824000000000001</v>
      </c>
      <c r="AQ473" s="17">
        <v>1.6598583979999999</v>
      </c>
      <c r="AR473" s="17">
        <v>1.4793000199999999</v>
      </c>
      <c r="AS473" s="17">
        <v>2.6328999999999998</v>
      </c>
      <c r="AT473" s="17">
        <v>12.015000000000001</v>
      </c>
      <c r="AU473" s="17">
        <v>0.60760000000000003</v>
      </c>
      <c r="AV473" s="17">
        <v>0.48130000000000001</v>
      </c>
      <c r="AW473" s="17">
        <v>0.1777</v>
      </c>
      <c r="AX473" s="17">
        <v>3183.02</v>
      </c>
      <c r="AY473" s="17">
        <v>292.64999999999998</v>
      </c>
      <c r="AZ473" s="17">
        <v>159.44999999999999</v>
      </c>
      <c r="BA473" s="17">
        <v>523.21662942073999</v>
      </c>
      <c r="BB473" s="17">
        <v>513.98601398600999</v>
      </c>
      <c r="BC473" s="17">
        <v>389.78</v>
      </c>
      <c r="BD473" s="17">
        <v>1.2363999999999999</v>
      </c>
      <c r="BE473" s="17" t="s">
        <v>192</v>
      </c>
      <c r="BF473" s="17">
        <v>0.71870000000000001</v>
      </c>
      <c r="BG473" s="17">
        <v>32.5</v>
      </c>
      <c r="BH473" s="17">
        <v>186.7</v>
      </c>
      <c r="BI473" s="17">
        <v>167.5</v>
      </c>
      <c r="BJ473" s="17">
        <v>70.7</v>
      </c>
      <c r="BK473" s="17">
        <v>112.5</v>
      </c>
      <c r="BL473" s="17">
        <v>1294.96</v>
      </c>
      <c r="BM473" s="17">
        <v>31</v>
      </c>
      <c r="BN473" s="17">
        <v>1573.95</v>
      </c>
      <c r="BO473" s="17">
        <v>494.2</v>
      </c>
      <c r="BP473" s="17">
        <v>5478.3</v>
      </c>
      <c r="BQ473" s="17">
        <v>4131.91</v>
      </c>
      <c r="BR473" s="17">
        <v>967.1</v>
      </c>
      <c r="BS473" s="17">
        <v>294.12</v>
      </c>
      <c r="BT473" s="17">
        <v>347.18</v>
      </c>
      <c r="BU473" s="17">
        <v>4.9733000000000001</v>
      </c>
    </row>
    <row r="474" spans="1:73" x14ac:dyDescent="0.4">
      <c r="A474" s="18" t="s">
        <v>660</v>
      </c>
      <c r="B474" s="16">
        <f t="shared" si="7"/>
        <v>1998</v>
      </c>
      <c r="C474" s="20">
        <v>10.41</v>
      </c>
      <c r="D474" s="20">
        <v>9.8000000000000007</v>
      </c>
      <c r="E474" s="20">
        <v>10.119999999999999</v>
      </c>
      <c r="F474" s="20">
        <v>11.31</v>
      </c>
      <c r="G474" s="20">
        <v>26.1</v>
      </c>
      <c r="H474" s="20">
        <v>26.7</v>
      </c>
      <c r="I474" s="20">
        <v>1.74</v>
      </c>
      <c r="J474" s="20">
        <v>2.13</v>
      </c>
      <c r="K474" s="20">
        <v>2.72</v>
      </c>
      <c r="L474" s="20">
        <v>33.098214086360002</v>
      </c>
      <c r="M474" s="20">
        <v>1.5241</v>
      </c>
      <c r="N474" s="20">
        <v>2.5880000000000001</v>
      </c>
      <c r="O474" s="20">
        <v>1.8532</v>
      </c>
      <c r="P474" s="20">
        <v>1.7032</v>
      </c>
      <c r="Q474" s="20">
        <v>1.726</v>
      </c>
      <c r="R474" s="20">
        <v>1.7703</v>
      </c>
      <c r="S474" s="20">
        <v>1.6133</v>
      </c>
      <c r="T474" s="20">
        <v>774</v>
      </c>
      <c r="U474" s="20">
        <v>857</v>
      </c>
      <c r="V474" s="20">
        <v>541</v>
      </c>
      <c r="W474" s="20">
        <v>861</v>
      </c>
      <c r="X474" s="20">
        <v>663</v>
      </c>
      <c r="Y474" s="20">
        <v>763</v>
      </c>
      <c r="Z474" s="20">
        <v>230</v>
      </c>
      <c r="AA474" s="20">
        <v>591</v>
      </c>
      <c r="AB474" s="20">
        <v>168</v>
      </c>
      <c r="AC474" s="20" t="s">
        <v>192</v>
      </c>
      <c r="AD474" s="20" t="s">
        <v>192</v>
      </c>
      <c r="AE474" s="20">
        <v>78.39</v>
      </c>
      <c r="AF474" s="20">
        <v>95.76</v>
      </c>
      <c r="AG474" s="20">
        <v>90.2</v>
      </c>
      <c r="AH474" s="20">
        <v>277.75</v>
      </c>
      <c r="AI474" s="20">
        <v>251.5</v>
      </c>
      <c r="AJ474" s="20">
        <v>232.75</v>
      </c>
      <c r="AK474" s="20" t="s">
        <v>192</v>
      </c>
      <c r="AL474" s="20">
        <v>104.11</v>
      </c>
      <c r="AM474" s="20">
        <v>126.21</v>
      </c>
      <c r="AN474" s="20">
        <v>0.86294999999999999</v>
      </c>
      <c r="AO474" s="20">
        <v>0.37685000000000002</v>
      </c>
      <c r="AP474" s="20">
        <v>0.38391999999999998</v>
      </c>
      <c r="AQ474" s="20">
        <v>1.656992392</v>
      </c>
      <c r="AR474" s="20">
        <v>1.4307983799999999</v>
      </c>
      <c r="AS474" s="20">
        <v>2.5409999999999999</v>
      </c>
      <c r="AT474" s="20">
        <v>12.125</v>
      </c>
      <c r="AU474" s="20">
        <v>0.6109</v>
      </c>
      <c r="AV474" s="20">
        <v>0.48920000000000002</v>
      </c>
      <c r="AW474" s="20">
        <v>0.17810000000000001</v>
      </c>
      <c r="AX474" s="20">
        <v>3103.56</v>
      </c>
      <c r="AY474" s="20">
        <v>294.64</v>
      </c>
      <c r="AZ474" s="20">
        <v>163.46</v>
      </c>
      <c r="BA474" s="20">
        <v>517.84789557328997</v>
      </c>
      <c r="BB474" s="20">
        <v>534.96503496503999</v>
      </c>
      <c r="BC474" s="20">
        <v>416.59</v>
      </c>
      <c r="BD474" s="20">
        <v>1.2345999999999999</v>
      </c>
      <c r="BE474" s="20" t="s">
        <v>192</v>
      </c>
      <c r="BF474" s="20">
        <v>0.67110000000000003</v>
      </c>
      <c r="BG474" s="20">
        <v>32.5</v>
      </c>
      <c r="BH474" s="20">
        <v>182.83333333332999</v>
      </c>
      <c r="BI474" s="20">
        <v>167.5</v>
      </c>
      <c r="BJ474" s="20">
        <v>65.5</v>
      </c>
      <c r="BK474" s="20">
        <v>112.5</v>
      </c>
      <c r="BL474" s="20">
        <v>1249.06</v>
      </c>
      <c r="BM474" s="20">
        <v>31</v>
      </c>
      <c r="BN474" s="20">
        <v>1473.57</v>
      </c>
      <c r="BO474" s="20">
        <v>501.3</v>
      </c>
      <c r="BP474" s="20">
        <v>5257.6</v>
      </c>
      <c r="BQ474" s="20">
        <v>3878.21</v>
      </c>
      <c r="BR474" s="20">
        <v>959.2</v>
      </c>
      <c r="BS474" s="20">
        <v>291.68</v>
      </c>
      <c r="BT474" s="20">
        <v>351.79</v>
      </c>
      <c r="BU474" s="20">
        <v>4.8775000000000004</v>
      </c>
    </row>
    <row r="475" spans="1:73" x14ac:dyDescent="0.4">
      <c r="A475" s="16" t="s">
        <v>661</v>
      </c>
      <c r="B475" s="16">
        <f t="shared" si="7"/>
        <v>1999</v>
      </c>
      <c r="C475" s="17">
        <v>11.443333333329999</v>
      </c>
      <c r="D475" s="17">
        <v>11.06</v>
      </c>
      <c r="E475" s="17">
        <v>10.78</v>
      </c>
      <c r="F475" s="17">
        <v>12.49</v>
      </c>
      <c r="G475" s="17">
        <v>26.1</v>
      </c>
      <c r="H475" s="17">
        <v>26.5</v>
      </c>
      <c r="I475" s="17">
        <v>1.86</v>
      </c>
      <c r="J475" s="17">
        <v>2.02</v>
      </c>
      <c r="K475" s="17">
        <v>2.77</v>
      </c>
      <c r="L475" s="17">
        <v>34.06635658479</v>
      </c>
      <c r="M475" s="17">
        <v>1.4558</v>
      </c>
      <c r="N475" s="17">
        <v>2.4903</v>
      </c>
      <c r="O475" s="17">
        <v>1.8142</v>
      </c>
      <c r="P475" s="17">
        <v>1.7612000000000001</v>
      </c>
      <c r="Q475" s="17">
        <v>1.7988</v>
      </c>
      <c r="R475" s="17">
        <v>1.7347999999999999</v>
      </c>
      <c r="S475" s="17">
        <v>1.75</v>
      </c>
      <c r="T475" s="17">
        <v>763</v>
      </c>
      <c r="U475" s="17">
        <v>880</v>
      </c>
      <c r="V475" s="17">
        <v>444.26</v>
      </c>
      <c r="W475" s="17">
        <v>952.71</v>
      </c>
      <c r="X475" s="17">
        <v>632</v>
      </c>
      <c r="Y475" s="17">
        <v>744</v>
      </c>
      <c r="Z475" s="17">
        <v>221</v>
      </c>
      <c r="AA475" s="17">
        <v>541.63</v>
      </c>
      <c r="AB475" s="17">
        <v>166.24</v>
      </c>
      <c r="AC475" s="17" t="s">
        <v>192</v>
      </c>
      <c r="AD475" s="17" t="s">
        <v>192</v>
      </c>
      <c r="AE475" s="17">
        <v>77.709999999999994</v>
      </c>
      <c r="AF475" s="17">
        <v>97.44</v>
      </c>
      <c r="AG475" s="17">
        <v>91.13</v>
      </c>
      <c r="AH475" s="17">
        <v>299.75</v>
      </c>
      <c r="AI475" s="17">
        <v>258.75</v>
      </c>
      <c r="AJ475" s="17">
        <v>233.5</v>
      </c>
      <c r="AK475" s="17" t="s">
        <v>192</v>
      </c>
      <c r="AL475" s="17">
        <v>103.18</v>
      </c>
      <c r="AM475" s="17">
        <v>125.29</v>
      </c>
      <c r="AN475" s="17">
        <v>1.10873</v>
      </c>
      <c r="AO475" s="17">
        <v>0.48859999999999998</v>
      </c>
      <c r="AP475" s="17">
        <v>0.41737000000000002</v>
      </c>
      <c r="AQ475" s="17">
        <v>1.706155418</v>
      </c>
      <c r="AR475" s="17">
        <v>1.3873673660000001</v>
      </c>
      <c r="AS475" s="17">
        <v>2.496</v>
      </c>
      <c r="AT475" s="17">
        <v>12.12541</v>
      </c>
      <c r="AU475" s="17">
        <v>0.60360000000000003</v>
      </c>
      <c r="AV475" s="17">
        <v>0.49409999999999998</v>
      </c>
      <c r="AW475" s="17">
        <v>0.17879999999999999</v>
      </c>
      <c r="AX475" s="17">
        <v>3111.44</v>
      </c>
      <c r="AY475" s="17">
        <v>291.19</v>
      </c>
      <c r="AZ475" s="17">
        <v>176.22</v>
      </c>
      <c r="BA475" s="17">
        <v>508.91948358065002</v>
      </c>
      <c r="BB475" s="17">
        <v>538.46153846154004</v>
      </c>
      <c r="BC475" s="17">
        <v>441.77</v>
      </c>
      <c r="BD475" s="17">
        <v>1.2297</v>
      </c>
      <c r="BE475" s="17">
        <v>0.59789999999999999</v>
      </c>
      <c r="BF475" s="17">
        <v>0.7147</v>
      </c>
      <c r="BG475" s="17">
        <v>32.5</v>
      </c>
      <c r="BH475" s="17">
        <v>181.75</v>
      </c>
      <c r="BI475" s="17">
        <v>166.38</v>
      </c>
      <c r="BJ475" s="17">
        <v>64.5</v>
      </c>
      <c r="BK475" s="17">
        <v>112.5</v>
      </c>
      <c r="BL475" s="17">
        <v>1218.46</v>
      </c>
      <c r="BM475" s="17">
        <v>27.59</v>
      </c>
      <c r="BN475" s="17">
        <v>1431.18</v>
      </c>
      <c r="BO475" s="17">
        <v>492.3</v>
      </c>
      <c r="BP475" s="17">
        <v>5109.8</v>
      </c>
      <c r="BQ475" s="17">
        <v>4268.75</v>
      </c>
      <c r="BR475" s="17">
        <v>932.8</v>
      </c>
      <c r="BS475" s="17">
        <v>287.08</v>
      </c>
      <c r="BT475" s="17">
        <v>355.11</v>
      </c>
      <c r="BU475" s="17">
        <v>5.1393000000000004</v>
      </c>
    </row>
    <row r="476" spans="1:73" x14ac:dyDescent="0.4">
      <c r="A476" s="18" t="s">
        <v>662</v>
      </c>
      <c r="B476" s="16">
        <f t="shared" si="7"/>
        <v>1999</v>
      </c>
      <c r="C476" s="20">
        <v>10.75333333333</v>
      </c>
      <c r="D476" s="20">
        <v>10.199999999999999</v>
      </c>
      <c r="E476" s="20">
        <v>10.050000000000001</v>
      </c>
      <c r="F476" s="20">
        <v>12.01</v>
      </c>
      <c r="G476" s="20">
        <v>26.1</v>
      </c>
      <c r="H476" s="20">
        <v>26.38</v>
      </c>
      <c r="I476" s="20">
        <v>1.77</v>
      </c>
      <c r="J476" s="20">
        <v>2.0099999999999998</v>
      </c>
      <c r="K476" s="20">
        <v>2.78</v>
      </c>
      <c r="L476" s="20">
        <v>32.93268823415</v>
      </c>
      <c r="M476" s="20">
        <v>1.4111</v>
      </c>
      <c r="N476" s="20">
        <v>2.3254000000000001</v>
      </c>
      <c r="O476" s="20">
        <v>1.7466999999999999</v>
      </c>
      <c r="P476" s="20">
        <v>1.6569</v>
      </c>
      <c r="Q476" s="20">
        <v>1.5386</v>
      </c>
      <c r="R476" s="20">
        <v>1.6620999999999999</v>
      </c>
      <c r="S476" s="20">
        <v>1.77</v>
      </c>
      <c r="T476" s="20">
        <v>745</v>
      </c>
      <c r="U476" s="20">
        <v>857.5</v>
      </c>
      <c r="V476" s="20">
        <v>426.97</v>
      </c>
      <c r="W476" s="20">
        <v>889.57</v>
      </c>
      <c r="X476" s="20">
        <v>561</v>
      </c>
      <c r="Y476" s="20">
        <v>709</v>
      </c>
      <c r="Z476" s="20">
        <v>205</v>
      </c>
      <c r="AA476" s="20">
        <v>482.36</v>
      </c>
      <c r="AB476" s="20">
        <v>159.25</v>
      </c>
      <c r="AC476" s="20" t="s">
        <v>192</v>
      </c>
      <c r="AD476" s="20" t="s">
        <v>192</v>
      </c>
      <c r="AE476" s="20">
        <v>75.31</v>
      </c>
      <c r="AF476" s="20">
        <v>94.19</v>
      </c>
      <c r="AG476" s="20">
        <v>90.09</v>
      </c>
      <c r="AH476" s="20">
        <v>280</v>
      </c>
      <c r="AI476" s="20">
        <v>239.5</v>
      </c>
      <c r="AJ476" s="20">
        <v>212</v>
      </c>
      <c r="AK476" s="20" t="s">
        <v>192</v>
      </c>
      <c r="AL476" s="20">
        <v>94.96</v>
      </c>
      <c r="AM476" s="20">
        <v>117.03</v>
      </c>
      <c r="AN476" s="20">
        <v>1.0657799999999999</v>
      </c>
      <c r="AO476" s="20">
        <v>0.44678000000000001</v>
      </c>
      <c r="AP476" s="20">
        <v>0.40397</v>
      </c>
      <c r="AQ476" s="20">
        <v>1.7925765220000001</v>
      </c>
      <c r="AR476" s="20">
        <v>1.35032975</v>
      </c>
      <c r="AS476" s="20">
        <v>2.4592000000000001</v>
      </c>
      <c r="AT476" s="20">
        <v>12.015179</v>
      </c>
      <c r="AU476" s="20">
        <v>0.59550000000000003</v>
      </c>
      <c r="AV476" s="20">
        <v>0.49249999999999999</v>
      </c>
      <c r="AW476" s="20">
        <v>0.15040000000000001</v>
      </c>
      <c r="AX476" s="20">
        <v>3173</v>
      </c>
      <c r="AY476" s="20">
        <v>281.83999999999997</v>
      </c>
      <c r="AZ476" s="20">
        <v>177.12</v>
      </c>
      <c r="BA476" s="20">
        <v>444.11041268105998</v>
      </c>
      <c r="BB476" s="20">
        <v>538.46153846154004</v>
      </c>
      <c r="BC476" s="20">
        <v>420.02</v>
      </c>
      <c r="BD476" s="20">
        <v>1.2387999999999999</v>
      </c>
      <c r="BE476" s="20">
        <v>0.55869999999999997</v>
      </c>
      <c r="BF476" s="20">
        <v>0.68700000000000006</v>
      </c>
      <c r="BG476" s="20">
        <v>41.125</v>
      </c>
      <c r="BH476" s="20">
        <v>181.625</v>
      </c>
      <c r="BI476" s="20">
        <v>163</v>
      </c>
      <c r="BJ476" s="20">
        <v>64</v>
      </c>
      <c r="BK476" s="20">
        <v>112.5</v>
      </c>
      <c r="BL476" s="20">
        <v>1186.8499999999999</v>
      </c>
      <c r="BM476" s="20">
        <v>27.59</v>
      </c>
      <c r="BN476" s="20">
        <v>1410.78</v>
      </c>
      <c r="BO476" s="20">
        <v>513.70000000000005</v>
      </c>
      <c r="BP476" s="20">
        <v>5268.5</v>
      </c>
      <c r="BQ476" s="20">
        <v>4626.38</v>
      </c>
      <c r="BR476" s="20">
        <v>1017.3</v>
      </c>
      <c r="BS476" s="20">
        <v>287.33</v>
      </c>
      <c r="BT476" s="20">
        <v>364.07</v>
      </c>
      <c r="BU476" s="20">
        <v>5.5305999999999997</v>
      </c>
    </row>
    <row r="477" spans="1:73" x14ac:dyDescent="0.4">
      <c r="A477" s="16" t="s">
        <v>663</v>
      </c>
      <c r="B477" s="16">
        <f t="shared" si="7"/>
        <v>1999</v>
      </c>
      <c r="C477" s="17">
        <v>13.16666666667</v>
      </c>
      <c r="D477" s="17">
        <v>12.47</v>
      </c>
      <c r="E477" s="17">
        <v>12.37</v>
      </c>
      <c r="F477" s="17">
        <v>14.66</v>
      </c>
      <c r="G477" s="17">
        <v>26.1</v>
      </c>
      <c r="H477" s="17">
        <v>25.05</v>
      </c>
      <c r="I477" s="17">
        <v>1.79</v>
      </c>
      <c r="J477" s="17">
        <v>1.95</v>
      </c>
      <c r="K477" s="17">
        <v>2.78</v>
      </c>
      <c r="L477" s="17">
        <v>32.890317350250001</v>
      </c>
      <c r="M477" s="17">
        <v>1.3139000000000001</v>
      </c>
      <c r="N477" s="17">
        <v>2.3233999999999999</v>
      </c>
      <c r="O477" s="17">
        <v>1.6186</v>
      </c>
      <c r="P477" s="17">
        <v>1.6099000000000001</v>
      </c>
      <c r="Q477" s="17">
        <v>1.4709000000000001</v>
      </c>
      <c r="R477" s="17">
        <v>1.4709000000000001</v>
      </c>
      <c r="S477" s="17">
        <v>1.8879999999999999</v>
      </c>
      <c r="T477" s="17">
        <v>700</v>
      </c>
      <c r="U477" s="17">
        <v>837.83</v>
      </c>
      <c r="V477" s="17">
        <v>407.39</v>
      </c>
      <c r="W477" s="17">
        <v>752.45</v>
      </c>
      <c r="X477" s="17">
        <v>497</v>
      </c>
      <c r="Y477" s="17">
        <v>661</v>
      </c>
      <c r="Z477" s="17">
        <v>205</v>
      </c>
      <c r="AA477" s="17">
        <v>444.36</v>
      </c>
      <c r="AB477" s="17">
        <v>162.63</v>
      </c>
      <c r="AC477" s="17" t="s">
        <v>192</v>
      </c>
      <c r="AD477" s="17" t="s">
        <v>192</v>
      </c>
      <c r="AE477" s="17">
        <v>75.2</v>
      </c>
      <c r="AF477" s="17">
        <v>96.18</v>
      </c>
      <c r="AG477" s="17">
        <v>91.41</v>
      </c>
      <c r="AH477" s="17">
        <v>256.2</v>
      </c>
      <c r="AI477" s="17">
        <v>220.6</v>
      </c>
      <c r="AJ477" s="17">
        <v>197.2</v>
      </c>
      <c r="AK477" s="17" t="s">
        <v>192</v>
      </c>
      <c r="AL477" s="17">
        <v>100.24</v>
      </c>
      <c r="AM477" s="17">
        <v>117.34</v>
      </c>
      <c r="AN477" s="17">
        <v>1.1040000000000001</v>
      </c>
      <c r="AO477" s="17">
        <v>0.44780999999999999</v>
      </c>
      <c r="AP477" s="17">
        <v>0.43963999999999998</v>
      </c>
      <c r="AQ477" s="17">
        <v>1.7575230639999999</v>
      </c>
      <c r="AR477" s="17">
        <v>1.3007257999999999</v>
      </c>
      <c r="AS477" s="17">
        <v>2.4557000000000002</v>
      </c>
      <c r="AT477" s="17">
        <v>12.235640999999999</v>
      </c>
      <c r="AU477" s="17">
        <v>0.59240000000000004</v>
      </c>
      <c r="AV477" s="17">
        <v>0.49690000000000001</v>
      </c>
      <c r="AW477" s="17">
        <v>0.13289999999999999</v>
      </c>
      <c r="AX477" s="17">
        <v>3058.83</v>
      </c>
      <c r="AY477" s="17">
        <v>273.74</v>
      </c>
      <c r="AZ477" s="17">
        <v>172.52</v>
      </c>
      <c r="BA477" s="17">
        <v>431.34197123281001</v>
      </c>
      <c r="BB477" s="17">
        <v>555.94405594405998</v>
      </c>
      <c r="BC477" s="17">
        <v>417.44</v>
      </c>
      <c r="BD477" s="17">
        <v>1.2483</v>
      </c>
      <c r="BE477" s="17">
        <v>0.52239999999999998</v>
      </c>
      <c r="BF477" s="17">
        <v>0.63670000000000004</v>
      </c>
      <c r="BG477" s="17">
        <v>44</v>
      </c>
      <c r="BH477" s="17">
        <v>181.75</v>
      </c>
      <c r="BI477" s="17">
        <v>163</v>
      </c>
      <c r="BJ477" s="17">
        <v>75.5</v>
      </c>
      <c r="BK477" s="17">
        <v>112.5</v>
      </c>
      <c r="BL477" s="17">
        <v>1181.5899999999999</v>
      </c>
      <c r="BM477" s="17">
        <v>27.59</v>
      </c>
      <c r="BN477" s="17">
        <v>1378.35</v>
      </c>
      <c r="BO477" s="17">
        <v>507.8</v>
      </c>
      <c r="BP477" s="17">
        <v>5360.2</v>
      </c>
      <c r="BQ477" s="17">
        <v>5011.3</v>
      </c>
      <c r="BR477" s="17">
        <v>1030</v>
      </c>
      <c r="BS477" s="17">
        <v>285.95999999999998</v>
      </c>
      <c r="BT477" s="17">
        <v>369.93</v>
      </c>
      <c r="BU477" s="17">
        <v>5.1942000000000004</v>
      </c>
    </row>
    <row r="478" spans="1:73" x14ac:dyDescent="0.4">
      <c r="A478" s="18" t="s">
        <v>664</v>
      </c>
      <c r="B478" s="16">
        <f t="shared" si="7"/>
        <v>1999</v>
      </c>
      <c r="C478" s="20">
        <v>15.86666666667</v>
      </c>
      <c r="D478" s="20">
        <v>15.3</v>
      </c>
      <c r="E478" s="20">
        <v>14.96</v>
      </c>
      <c r="F478" s="20">
        <v>17.34</v>
      </c>
      <c r="G478" s="20">
        <v>26.1</v>
      </c>
      <c r="H478" s="20">
        <v>25.05</v>
      </c>
      <c r="I478" s="20">
        <v>2.15</v>
      </c>
      <c r="J478" s="20">
        <v>1.87</v>
      </c>
      <c r="K478" s="20">
        <v>2.76</v>
      </c>
      <c r="L478" s="20">
        <v>36.868063947810001</v>
      </c>
      <c r="M478" s="20">
        <v>1.1778999999999999</v>
      </c>
      <c r="N478" s="20">
        <v>2.2511000000000001</v>
      </c>
      <c r="O478" s="20">
        <v>1.5282</v>
      </c>
      <c r="P478" s="20">
        <v>1.7161</v>
      </c>
      <c r="Q478" s="20">
        <v>1.4741</v>
      </c>
      <c r="R478" s="20">
        <v>1.8076000000000001</v>
      </c>
      <c r="S478" s="20">
        <v>1.8667</v>
      </c>
      <c r="T478" s="20">
        <v>827</v>
      </c>
      <c r="U478" s="20">
        <v>854.5</v>
      </c>
      <c r="V478" s="20">
        <v>390.98</v>
      </c>
      <c r="W478" s="20">
        <v>663.89</v>
      </c>
      <c r="X478" s="20">
        <v>509</v>
      </c>
      <c r="Y478" s="20">
        <v>776</v>
      </c>
      <c r="Z478" s="20">
        <v>207</v>
      </c>
      <c r="AA478" s="20">
        <v>442.68</v>
      </c>
      <c r="AB478" s="20">
        <v>165.3</v>
      </c>
      <c r="AC478" s="20" t="s">
        <v>192</v>
      </c>
      <c r="AD478" s="20" t="s">
        <v>192</v>
      </c>
      <c r="AE478" s="20">
        <v>79.73</v>
      </c>
      <c r="AF478" s="20">
        <v>94.13</v>
      </c>
      <c r="AG478" s="20">
        <v>89.53</v>
      </c>
      <c r="AH478" s="20">
        <v>235.5</v>
      </c>
      <c r="AI478" s="20">
        <v>204.5</v>
      </c>
      <c r="AJ478" s="20">
        <v>184</v>
      </c>
      <c r="AK478" s="20" t="s">
        <v>192</v>
      </c>
      <c r="AL478" s="20">
        <v>99.65</v>
      </c>
      <c r="AM478" s="20">
        <v>113.87</v>
      </c>
      <c r="AN478" s="20">
        <v>0.86121000000000003</v>
      </c>
      <c r="AO478" s="20">
        <v>0.4214</v>
      </c>
      <c r="AP478" s="20">
        <v>0.44713999999999998</v>
      </c>
      <c r="AQ478" s="20">
        <v>1.723571916</v>
      </c>
      <c r="AR478" s="20">
        <v>1.2722862020000001</v>
      </c>
      <c r="AS478" s="20">
        <v>2.5417000000000001</v>
      </c>
      <c r="AT478" s="20">
        <v>12.235640999999999</v>
      </c>
      <c r="AU478" s="20">
        <v>0.58889999999999998</v>
      </c>
      <c r="AV478" s="20">
        <v>0.49819999999999998</v>
      </c>
      <c r="AW478" s="20">
        <v>0.1195</v>
      </c>
      <c r="AX478" s="20">
        <v>3006.36</v>
      </c>
      <c r="AY478" s="20">
        <v>269.25</v>
      </c>
      <c r="AZ478" s="20">
        <v>175.18</v>
      </c>
      <c r="BA478" s="20">
        <v>424.27506078556002</v>
      </c>
      <c r="BB478" s="20">
        <v>559.44055944056004</v>
      </c>
      <c r="BC478" s="20">
        <v>434.04</v>
      </c>
      <c r="BD478" s="20">
        <v>1.2728999999999999</v>
      </c>
      <c r="BE478" s="20">
        <v>0.52359999999999995</v>
      </c>
      <c r="BF478" s="20">
        <v>0.59150000000000003</v>
      </c>
      <c r="BG478" s="20">
        <v>44</v>
      </c>
      <c r="BH478" s="20">
        <v>180.5</v>
      </c>
      <c r="BI478" s="20">
        <v>163</v>
      </c>
      <c r="BJ478" s="20">
        <v>64.5</v>
      </c>
      <c r="BK478" s="20">
        <v>112.5</v>
      </c>
      <c r="BL478" s="20">
        <v>1278.2</v>
      </c>
      <c r="BM478" s="20">
        <v>27.59</v>
      </c>
      <c r="BN478" s="20">
        <v>1466</v>
      </c>
      <c r="BO478" s="20">
        <v>519.29999999999995</v>
      </c>
      <c r="BP478" s="20">
        <v>5393</v>
      </c>
      <c r="BQ478" s="20">
        <v>5102.63</v>
      </c>
      <c r="BR478" s="20">
        <v>1019</v>
      </c>
      <c r="BS478" s="20">
        <v>282.62</v>
      </c>
      <c r="BT478" s="20">
        <v>357.15</v>
      </c>
      <c r="BU478" s="20">
        <v>5.0602999999999998</v>
      </c>
    </row>
    <row r="479" spans="1:73" x14ac:dyDescent="0.4">
      <c r="A479" s="16" t="s">
        <v>665</v>
      </c>
      <c r="B479" s="16">
        <f t="shared" si="7"/>
        <v>1999</v>
      </c>
      <c r="C479" s="17">
        <v>16.06333333333</v>
      </c>
      <c r="D479" s="17">
        <v>15.14</v>
      </c>
      <c r="E479" s="17">
        <v>15.3</v>
      </c>
      <c r="F479" s="17">
        <v>17.75</v>
      </c>
      <c r="G479" s="17">
        <v>26.1</v>
      </c>
      <c r="H479" s="17">
        <v>25.05</v>
      </c>
      <c r="I479" s="17">
        <v>2.25</v>
      </c>
      <c r="J479" s="17">
        <v>1.89</v>
      </c>
      <c r="K479" s="17">
        <v>2.88</v>
      </c>
      <c r="L479" s="17">
        <v>38.258779983659998</v>
      </c>
      <c r="M479" s="17">
        <v>1.0676000000000001</v>
      </c>
      <c r="N479" s="17">
        <v>2.4487000000000001</v>
      </c>
      <c r="O479" s="17">
        <v>1.4978</v>
      </c>
      <c r="P479" s="17">
        <v>1.9231</v>
      </c>
      <c r="Q479" s="17">
        <v>1.458</v>
      </c>
      <c r="R479" s="17">
        <v>2.6012</v>
      </c>
      <c r="S479" s="17">
        <v>1.71</v>
      </c>
      <c r="T479" s="17">
        <v>874</v>
      </c>
      <c r="U479" s="17">
        <v>858.42</v>
      </c>
      <c r="V479" s="17">
        <v>374.92</v>
      </c>
      <c r="W479" s="17">
        <v>762.17</v>
      </c>
      <c r="X479" s="17">
        <v>475</v>
      </c>
      <c r="Y479" s="17">
        <v>755</v>
      </c>
      <c r="Z479" s="17">
        <v>199</v>
      </c>
      <c r="AA479" s="17">
        <v>421.5</v>
      </c>
      <c r="AB479" s="17">
        <v>147.29</v>
      </c>
      <c r="AC479" s="17" t="s">
        <v>192</v>
      </c>
      <c r="AD479" s="17" t="s">
        <v>192</v>
      </c>
      <c r="AE479" s="17">
        <v>81.53</v>
      </c>
      <c r="AF479" s="17">
        <v>92.49</v>
      </c>
      <c r="AG479" s="17">
        <v>87.19</v>
      </c>
      <c r="AH479" s="17">
        <v>244.25</v>
      </c>
      <c r="AI479" s="17">
        <v>207</v>
      </c>
      <c r="AJ479" s="17">
        <v>184.25</v>
      </c>
      <c r="AK479" s="17" t="s">
        <v>192</v>
      </c>
      <c r="AL479" s="17">
        <v>96.59</v>
      </c>
      <c r="AM479" s="17">
        <v>113</v>
      </c>
      <c r="AN479" s="17">
        <v>0.89471000000000001</v>
      </c>
      <c r="AO479" s="17">
        <v>0.33068999999999998</v>
      </c>
      <c r="AP479" s="17">
        <v>0.44424999999999998</v>
      </c>
      <c r="AQ479" s="17">
        <v>1.727981156</v>
      </c>
      <c r="AR479" s="17">
        <v>1.3139535200000001</v>
      </c>
      <c r="AS479" s="17">
        <v>2.6747000000000001</v>
      </c>
      <c r="AT479" s="17">
        <v>12.235640999999999</v>
      </c>
      <c r="AU479" s="17">
        <v>0.59079999999999999</v>
      </c>
      <c r="AV479" s="17">
        <v>0.49930000000000002</v>
      </c>
      <c r="AW479" s="17">
        <v>0.1263</v>
      </c>
      <c r="AX479" s="17">
        <v>3041.54</v>
      </c>
      <c r="AY479" s="17">
        <v>251.31</v>
      </c>
      <c r="AZ479" s="17">
        <v>176.52</v>
      </c>
      <c r="BA479" s="17">
        <v>429.65773302852</v>
      </c>
      <c r="BB479" s="17">
        <v>580.41958041958003</v>
      </c>
      <c r="BC479" s="17">
        <v>425.69</v>
      </c>
      <c r="BD479" s="17">
        <v>1.3206</v>
      </c>
      <c r="BE479" s="17">
        <v>0.55049999999999999</v>
      </c>
      <c r="BF479" s="17">
        <v>0.59699999999999998</v>
      </c>
      <c r="BG479" s="17">
        <v>44</v>
      </c>
      <c r="BH479" s="17">
        <v>180.5</v>
      </c>
      <c r="BI479" s="17">
        <v>163</v>
      </c>
      <c r="BJ479" s="17">
        <v>64.900000000000006</v>
      </c>
      <c r="BK479" s="17">
        <v>112.5</v>
      </c>
      <c r="BL479" s="17">
        <v>1323.46</v>
      </c>
      <c r="BM479" s="17">
        <v>27.59</v>
      </c>
      <c r="BN479" s="17">
        <v>1511.16</v>
      </c>
      <c r="BO479" s="17">
        <v>541.5</v>
      </c>
      <c r="BP479" s="17">
        <v>5649.2</v>
      </c>
      <c r="BQ479" s="17">
        <v>5399.34</v>
      </c>
      <c r="BR479" s="17">
        <v>1040.3</v>
      </c>
      <c r="BS479" s="17">
        <v>276.44</v>
      </c>
      <c r="BT479" s="17">
        <v>356.01</v>
      </c>
      <c r="BU479" s="17">
        <v>5.2618999999999998</v>
      </c>
    </row>
    <row r="480" spans="1:73" x14ac:dyDescent="0.4">
      <c r="A480" s="18" t="s">
        <v>666</v>
      </c>
      <c r="B480" s="16">
        <f t="shared" si="7"/>
        <v>1999</v>
      </c>
      <c r="C480" s="20">
        <v>16.393333333329998</v>
      </c>
      <c r="D480" s="20">
        <v>15.77</v>
      </c>
      <c r="E480" s="20">
        <v>15.52</v>
      </c>
      <c r="F480" s="20">
        <v>17.89</v>
      </c>
      <c r="G480" s="20">
        <v>26.1</v>
      </c>
      <c r="H480" s="20">
        <v>25.25</v>
      </c>
      <c r="I480" s="20">
        <v>2.2999999999999998</v>
      </c>
      <c r="J480" s="20">
        <v>1.91</v>
      </c>
      <c r="K480" s="20">
        <v>2.93</v>
      </c>
      <c r="L480" s="20">
        <v>38.994902784590003</v>
      </c>
      <c r="M480" s="20">
        <v>1.1629</v>
      </c>
      <c r="N480" s="20">
        <v>2.3635999999999999</v>
      </c>
      <c r="O480" s="20">
        <v>1.446</v>
      </c>
      <c r="P480" s="20">
        <v>1.8042</v>
      </c>
      <c r="Q480" s="20">
        <v>1.4434</v>
      </c>
      <c r="R480" s="20">
        <v>2.2917999999999998</v>
      </c>
      <c r="S480" s="20">
        <v>1.6775</v>
      </c>
      <c r="T480" s="20">
        <v>796</v>
      </c>
      <c r="U480" s="20">
        <v>868.18</v>
      </c>
      <c r="V480" s="20">
        <v>424.17</v>
      </c>
      <c r="W480" s="20">
        <v>836.25</v>
      </c>
      <c r="X480" s="20">
        <v>392</v>
      </c>
      <c r="Y480" s="20">
        <v>656</v>
      </c>
      <c r="Z480" s="20">
        <v>194</v>
      </c>
      <c r="AA480" s="20">
        <v>405.88</v>
      </c>
      <c r="AB480" s="20">
        <v>146.09</v>
      </c>
      <c r="AC480" s="20" t="s">
        <v>192</v>
      </c>
      <c r="AD480" s="20" t="s">
        <v>192</v>
      </c>
      <c r="AE480" s="20">
        <v>80.540000000000006</v>
      </c>
      <c r="AF480" s="20">
        <v>93.65</v>
      </c>
      <c r="AG480" s="20">
        <v>85.98</v>
      </c>
      <c r="AH480" s="20">
        <v>253.8</v>
      </c>
      <c r="AI480" s="20">
        <v>223.2</v>
      </c>
      <c r="AJ480" s="20">
        <v>200.2</v>
      </c>
      <c r="AK480" s="20" t="s">
        <v>192</v>
      </c>
      <c r="AL480" s="20">
        <v>92.94</v>
      </c>
      <c r="AM480" s="20">
        <v>111.41</v>
      </c>
      <c r="AN480" s="20">
        <v>0.71648000000000001</v>
      </c>
      <c r="AO480" s="20">
        <v>0.28660000000000002</v>
      </c>
      <c r="AP480" s="20">
        <v>0.48443999999999998</v>
      </c>
      <c r="AQ480" s="20">
        <v>1.721146834</v>
      </c>
      <c r="AR480" s="20">
        <v>1.3439363520000001</v>
      </c>
      <c r="AS480" s="20">
        <v>2.6793999999999998</v>
      </c>
      <c r="AT480" s="20">
        <v>12.345872</v>
      </c>
      <c r="AU480" s="20">
        <v>0.58360000000000001</v>
      </c>
      <c r="AV480" s="20">
        <v>0.49890000000000001</v>
      </c>
      <c r="AW480" s="20">
        <v>0.13320000000000001</v>
      </c>
      <c r="AX480" s="20">
        <v>3041.54</v>
      </c>
      <c r="AY480" s="20">
        <v>245.21</v>
      </c>
      <c r="AZ480" s="20">
        <v>183.55</v>
      </c>
      <c r="BA480" s="20">
        <v>419.23083007704003</v>
      </c>
      <c r="BB480" s="20">
        <v>608.39160839161002</v>
      </c>
      <c r="BC480" s="20">
        <v>430.1</v>
      </c>
      <c r="BD480" s="20">
        <v>1.2897000000000001</v>
      </c>
      <c r="BE480" s="20">
        <v>0.55400000000000005</v>
      </c>
      <c r="BF480" s="20">
        <v>0.60360000000000003</v>
      </c>
      <c r="BG480" s="20">
        <v>44</v>
      </c>
      <c r="BH480" s="20">
        <v>180.5</v>
      </c>
      <c r="BI480" s="20">
        <v>161.75</v>
      </c>
      <c r="BJ480" s="20">
        <v>63.75</v>
      </c>
      <c r="BK480" s="20">
        <v>112.5</v>
      </c>
      <c r="BL480" s="20">
        <v>1315.31</v>
      </c>
      <c r="BM480" s="20">
        <v>27.59</v>
      </c>
      <c r="BN480" s="20">
        <v>1422.48</v>
      </c>
      <c r="BO480" s="20">
        <v>496.1</v>
      </c>
      <c r="BP480" s="20">
        <v>5265.9</v>
      </c>
      <c r="BQ480" s="20">
        <v>5195</v>
      </c>
      <c r="BR480" s="20">
        <v>1000.5</v>
      </c>
      <c r="BS480" s="20">
        <v>261.31</v>
      </c>
      <c r="BT480" s="20">
        <v>356.78</v>
      </c>
      <c r="BU480" s="20">
        <v>5.0269000000000004</v>
      </c>
    </row>
    <row r="481" spans="1:73" x14ac:dyDescent="0.4">
      <c r="A481" s="16" t="s">
        <v>667</v>
      </c>
      <c r="B481" s="16">
        <f t="shared" si="7"/>
        <v>1999</v>
      </c>
      <c r="C481" s="17">
        <v>18.986666666670001</v>
      </c>
      <c r="D481" s="17">
        <v>19.010000000000002</v>
      </c>
      <c r="E481" s="17">
        <v>17.88</v>
      </c>
      <c r="F481" s="17">
        <v>20.07</v>
      </c>
      <c r="G481" s="17">
        <v>26.1</v>
      </c>
      <c r="H481" s="17">
        <v>23.78</v>
      </c>
      <c r="I481" s="17">
        <v>2.31</v>
      </c>
      <c r="J481" s="17">
        <v>2</v>
      </c>
      <c r="K481" s="17">
        <v>2.99</v>
      </c>
      <c r="L481" s="17">
        <v>39.58484367474</v>
      </c>
      <c r="M481" s="17">
        <v>1.1132</v>
      </c>
      <c r="N481" s="17">
        <v>2.0911</v>
      </c>
      <c r="O481" s="17">
        <v>1.3572</v>
      </c>
      <c r="P481" s="17">
        <v>1.8938999999999999</v>
      </c>
      <c r="Q481" s="17">
        <v>1.6031</v>
      </c>
      <c r="R481" s="17">
        <v>2.4138000000000002</v>
      </c>
      <c r="S481" s="17">
        <v>1.665</v>
      </c>
      <c r="T481" s="17">
        <v>656</v>
      </c>
      <c r="U481" s="17">
        <v>875.91</v>
      </c>
      <c r="V481" s="17">
        <v>429.73</v>
      </c>
      <c r="W481" s="17">
        <v>859.8</v>
      </c>
      <c r="X481" s="17">
        <v>319</v>
      </c>
      <c r="Y481" s="17">
        <v>571</v>
      </c>
      <c r="Z481" s="17">
        <v>183</v>
      </c>
      <c r="AA481" s="17">
        <v>391.4</v>
      </c>
      <c r="AB481" s="17">
        <v>144.18</v>
      </c>
      <c r="AC481" s="17" t="s">
        <v>192</v>
      </c>
      <c r="AD481" s="17" t="s">
        <v>192</v>
      </c>
      <c r="AE481" s="17">
        <v>76.86</v>
      </c>
      <c r="AF481" s="17">
        <v>83.99</v>
      </c>
      <c r="AG481" s="17">
        <v>76.88</v>
      </c>
      <c r="AH481" s="17">
        <v>259</v>
      </c>
      <c r="AI481" s="17">
        <v>231</v>
      </c>
      <c r="AJ481" s="17">
        <v>216</v>
      </c>
      <c r="AK481" s="17" t="s">
        <v>192</v>
      </c>
      <c r="AL481" s="17">
        <v>85.3</v>
      </c>
      <c r="AM481" s="17">
        <v>103.02</v>
      </c>
      <c r="AN481" s="17">
        <v>0.71606000000000003</v>
      </c>
      <c r="AO481" s="17">
        <v>0.35481000000000001</v>
      </c>
      <c r="AP481" s="17">
        <v>0.46027000000000001</v>
      </c>
      <c r="AQ481" s="17">
        <v>1.7800101880000001</v>
      </c>
      <c r="AR481" s="17">
        <v>1.3476842060000001</v>
      </c>
      <c r="AS481" s="17">
        <v>2.6396999999999999</v>
      </c>
      <c r="AT481" s="17">
        <v>12.345872</v>
      </c>
      <c r="AU481" s="17">
        <v>0.57540000000000002</v>
      </c>
      <c r="AV481" s="17">
        <v>0.49819999999999998</v>
      </c>
      <c r="AW481" s="17">
        <v>0.1186</v>
      </c>
      <c r="AX481" s="17">
        <v>3044.28</v>
      </c>
      <c r="AY481" s="17">
        <v>243.83</v>
      </c>
      <c r="AZ481" s="17">
        <v>186.53</v>
      </c>
      <c r="BA481" s="17">
        <v>424.74200855777002</v>
      </c>
      <c r="BB481" s="17">
        <v>625.87412587412996</v>
      </c>
      <c r="BC481" s="17">
        <v>423.55</v>
      </c>
      <c r="BD481" s="17">
        <v>1.1995</v>
      </c>
      <c r="BE481" s="17">
        <v>0.51090000000000002</v>
      </c>
      <c r="BF481" s="17">
        <v>0.56610000000000005</v>
      </c>
      <c r="BG481" s="17">
        <v>44</v>
      </c>
      <c r="BH481" s="17">
        <v>177</v>
      </c>
      <c r="BI481" s="17">
        <v>153.88</v>
      </c>
      <c r="BJ481" s="17">
        <v>62.75</v>
      </c>
      <c r="BK481" s="17">
        <v>112.5</v>
      </c>
      <c r="BL481" s="17">
        <v>1403.76</v>
      </c>
      <c r="BM481" s="17">
        <v>27.59</v>
      </c>
      <c r="BN481" s="17">
        <v>1640</v>
      </c>
      <c r="BO481" s="17">
        <v>495.8</v>
      </c>
      <c r="BP481" s="17">
        <v>5230</v>
      </c>
      <c r="BQ481" s="17">
        <v>5700.11</v>
      </c>
      <c r="BR481" s="17">
        <v>1072.0999999999999</v>
      </c>
      <c r="BS481" s="17">
        <v>256.08</v>
      </c>
      <c r="BT481" s="17">
        <v>349.06</v>
      </c>
      <c r="BU481" s="17">
        <v>5.1797000000000004</v>
      </c>
    </row>
    <row r="482" spans="1:73" x14ac:dyDescent="0.4">
      <c r="A482" s="18" t="s">
        <v>668</v>
      </c>
      <c r="B482" s="16">
        <f t="shared" si="7"/>
        <v>1999</v>
      </c>
      <c r="C482" s="20">
        <v>20.27</v>
      </c>
      <c r="D482" s="20">
        <v>20.22</v>
      </c>
      <c r="E482" s="20">
        <v>19.34</v>
      </c>
      <c r="F482" s="20">
        <v>21.25</v>
      </c>
      <c r="G482" s="20">
        <v>26.1</v>
      </c>
      <c r="H482" s="20">
        <v>23.14</v>
      </c>
      <c r="I482" s="20">
        <v>2.79</v>
      </c>
      <c r="J482" s="20">
        <v>2.08</v>
      </c>
      <c r="K482" s="20">
        <v>3.17</v>
      </c>
      <c r="L482" s="20">
        <v>45.9159294293</v>
      </c>
      <c r="M482" s="20">
        <v>0.99839999999999995</v>
      </c>
      <c r="N482" s="20">
        <v>2.0144000000000002</v>
      </c>
      <c r="O482" s="20">
        <v>1.3905000000000001</v>
      </c>
      <c r="P482" s="20">
        <v>1.8222</v>
      </c>
      <c r="Q482" s="20">
        <v>1.6779999999999999</v>
      </c>
      <c r="R482" s="20">
        <v>2.1246999999999998</v>
      </c>
      <c r="S482" s="20">
        <v>1.6639999999999999</v>
      </c>
      <c r="T482" s="20">
        <v>684</v>
      </c>
      <c r="U482" s="20">
        <v>820</v>
      </c>
      <c r="V482" s="20">
        <v>407.3</v>
      </c>
      <c r="W482" s="20">
        <v>849.78</v>
      </c>
      <c r="X482" s="20">
        <v>354</v>
      </c>
      <c r="Y482" s="20">
        <v>689</v>
      </c>
      <c r="Z482" s="20">
        <v>199</v>
      </c>
      <c r="AA482" s="20">
        <v>412.37</v>
      </c>
      <c r="AB482" s="20">
        <v>160</v>
      </c>
      <c r="AC482" s="20" t="s">
        <v>192</v>
      </c>
      <c r="AD482" s="20" t="s">
        <v>192</v>
      </c>
      <c r="AE482" s="20">
        <v>75.150000000000006</v>
      </c>
      <c r="AF482" s="20">
        <v>85.65</v>
      </c>
      <c r="AG482" s="20">
        <v>81.63</v>
      </c>
      <c r="AH482" s="20">
        <v>244.5</v>
      </c>
      <c r="AI482" s="20">
        <v>220.25</v>
      </c>
      <c r="AJ482" s="20">
        <v>202.75</v>
      </c>
      <c r="AK482" s="20" t="s">
        <v>192</v>
      </c>
      <c r="AL482" s="20">
        <v>92.78</v>
      </c>
      <c r="AM482" s="20">
        <v>111.3</v>
      </c>
      <c r="AN482" s="20">
        <v>0.75793999999999995</v>
      </c>
      <c r="AO482" s="20">
        <v>0.35136000000000001</v>
      </c>
      <c r="AP482" s="20">
        <v>0.49236000000000002</v>
      </c>
      <c r="AQ482" s="20">
        <v>1.9248537219999999</v>
      </c>
      <c r="AR482" s="20">
        <v>1.3318109419999999</v>
      </c>
      <c r="AS482" s="20">
        <v>2.6922000000000001</v>
      </c>
      <c r="AT482" s="20">
        <v>12.345872</v>
      </c>
      <c r="AU482" s="20">
        <v>0.58750000000000002</v>
      </c>
      <c r="AV482" s="20">
        <v>0.46850000000000003</v>
      </c>
      <c r="AW482" s="20">
        <v>0.1263</v>
      </c>
      <c r="AX482" s="20">
        <v>3007.82</v>
      </c>
      <c r="AY482" s="20">
        <v>250.46</v>
      </c>
      <c r="AZ482" s="20">
        <v>198.44</v>
      </c>
      <c r="BA482" s="20">
        <v>444.37262664619999</v>
      </c>
      <c r="BB482" s="20">
        <v>629.37062937063001</v>
      </c>
      <c r="BC482" s="20">
        <v>441.76</v>
      </c>
      <c r="BD482" s="20">
        <v>1.1236999999999999</v>
      </c>
      <c r="BE482" s="20">
        <v>0.53920000000000001</v>
      </c>
      <c r="BF482" s="20">
        <v>0.56169999999999998</v>
      </c>
      <c r="BG482" s="20">
        <v>44</v>
      </c>
      <c r="BH482" s="20">
        <v>172.4</v>
      </c>
      <c r="BI482" s="20">
        <v>151.25</v>
      </c>
      <c r="BJ482" s="20">
        <v>65.7</v>
      </c>
      <c r="BK482" s="20">
        <v>112.5</v>
      </c>
      <c r="BL482" s="20">
        <v>1431.32</v>
      </c>
      <c r="BM482" s="20">
        <v>27.59</v>
      </c>
      <c r="BN482" s="20">
        <v>1647.62</v>
      </c>
      <c r="BO482" s="20">
        <v>503.1</v>
      </c>
      <c r="BP482" s="20">
        <v>5230.2</v>
      </c>
      <c r="BQ482" s="20">
        <v>6448.69</v>
      </c>
      <c r="BR482" s="20">
        <v>1130.5999999999999</v>
      </c>
      <c r="BS482" s="20">
        <v>256.69</v>
      </c>
      <c r="BT482" s="20">
        <v>350.06</v>
      </c>
      <c r="BU482" s="20">
        <v>5.2603</v>
      </c>
    </row>
    <row r="483" spans="1:73" x14ac:dyDescent="0.4">
      <c r="A483" s="16" t="s">
        <v>669</v>
      </c>
      <c r="B483" s="16">
        <f t="shared" si="7"/>
        <v>1999</v>
      </c>
      <c r="C483" s="17">
        <v>22.7</v>
      </c>
      <c r="D483" s="17">
        <v>22.4</v>
      </c>
      <c r="E483" s="17">
        <v>21.84</v>
      </c>
      <c r="F483" s="17">
        <v>23.86</v>
      </c>
      <c r="G483" s="17">
        <v>26.1</v>
      </c>
      <c r="H483" s="17">
        <v>22.5</v>
      </c>
      <c r="I483" s="17">
        <v>2.54</v>
      </c>
      <c r="J483" s="17">
        <v>2.2000000000000002</v>
      </c>
      <c r="K483" s="17">
        <v>3.35</v>
      </c>
      <c r="L483" s="17">
        <v>43.572511808670001</v>
      </c>
      <c r="M483" s="17">
        <v>1.0606</v>
      </c>
      <c r="N483" s="17">
        <v>1.8587</v>
      </c>
      <c r="O483" s="17">
        <v>1.3132999999999999</v>
      </c>
      <c r="P483" s="17">
        <v>2.0083000000000002</v>
      </c>
      <c r="Q483" s="17">
        <v>1.8387</v>
      </c>
      <c r="R483" s="17">
        <v>2.2096</v>
      </c>
      <c r="S483" s="17">
        <v>1.9775</v>
      </c>
      <c r="T483" s="17">
        <v>704</v>
      </c>
      <c r="U483" s="17">
        <v>826.82</v>
      </c>
      <c r="V483" s="17">
        <v>395.19</v>
      </c>
      <c r="W483" s="17">
        <v>848.78</v>
      </c>
      <c r="X483" s="17">
        <v>388</v>
      </c>
      <c r="Y483" s="17">
        <v>710</v>
      </c>
      <c r="Z483" s="17">
        <v>207</v>
      </c>
      <c r="AA483" s="17">
        <v>413.93</v>
      </c>
      <c r="AB483" s="17">
        <v>176.55</v>
      </c>
      <c r="AC483" s="17" t="s">
        <v>192</v>
      </c>
      <c r="AD483" s="17" t="s">
        <v>192</v>
      </c>
      <c r="AE483" s="17">
        <v>71.44</v>
      </c>
      <c r="AF483" s="17">
        <v>86.47</v>
      </c>
      <c r="AG483" s="17">
        <v>80.03</v>
      </c>
      <c r="AH483" s="17">
        <v>229.25</v>
      </c>
      <c r="AI483" s="17">
        <v>202.5</v>
      </c>
      <c r="AJ483" s="17">
        <v>184.5</v>
      </c>
      <c r="AK483" s="17" t="s">
        <v>192</v>
      </c>
      <c r="AL483" s="17">
        <v>102.06</v>
      </c>
      <c r="AM483" s="17">
        <v>113.19</v>
      </c>
      <c r="AN483" s="17">
        <v>0.76336000000000004</v>
      </c>
      <c r="AO483" s="17">
        <v>0.34860999999999998</v>
      </c>
      <c r="AP483" s="17">
        <v>0.47184999999999999</v>
      </c>
      <c r="AQ483" s="17">
        <v>1.8701791459999999</v>
      </c>
      <c r="AR483" s="17">
        <v>1.3430545039999999</v>
      </c>
      <c r="AS483" s="17">
        <v>2.68</v>
      </c>
      <c r="AT483" s="17">
        <v>11.904947999999999</v>
      </c>
      <c r="AU483" s="17">
        <v>0.59350000000000003</v>
      </c>
      <c r="AV483" s="17">
        <v>0.44359999999999999</v>
      </c>
      <c r="AW483" s="17">
        <v>0.14699999999999999</v>
      </c>
      <c r="AX483" s="17">
        <v>3034.31</v>
      </c>
      <c r="AY483" s="17">
        <v>247.15</v>
      </c>
      <c r="AZ483" s="17">
        <v>202.78</v>
      </c>
      <c r="BA483" s="17">
        <v>456.17517126577002</v>
      </c>
      <c r="BB483" s="17">
        <v>643.35664335664001</v>
      </c>
      <c r="BC483" s="17">
        <v>455.51</v>
      </c>
      <c r="BD483" s="17">
        <v>1.0908</v>
      </c>
      <c r="BE483" s="17">
        <v>0.59670000000000001</v>
      </c>
      <c r="BF483" s="17">
        <v>0.54149999999999998</v>
      </c>
      <c r="BG483" s="17">
        <v>44</v>
      </c>
      <c r="BH483" s="17">
        <v>164.375</v>
      </c>
      <c r="BI483" s="17">
        <v>147.5</v>
      </c>
      <c r="BJ483" s="17">
        <v>67.5</v>
      </c>
      <c r="BK483" s="17">
        <v>112.5</v>
      </c>
      <c r="BL483" s="17">
        <v>1492.48</v>
      </c>
      <c r="BM483" s="17">
        <v>27.59</v>
      </c>
      <c r="BN483" s="17">
        <v>1750.34</v>
      </c>
      <c r="BO483" s="17">
        <v>507.3</v>
      </c>
      <c r="BP483" s="17">
        <v>5342.5</v>
      </c>
      <c r="BQ483" s="17">
        <v>7028.41</v>
      </c>
      <c r="BR483" s="17">
        <v>1193.8</v>
      </c>
      <c r="BS483" s="17">
        <v>264.74</v>
      </c>
      <c r="BT483" s="17">
        <v>370.93</v>
      </c>
      <c r="BU483" s="17">
        <v>5.2088999999999999</v>
      </c>
    </row>
    <row r="484" spans="1:73" x14ac:dyDescent="0.4">
      <c r="A484" s="18" t="s">
        <v>670</v>
      </c>
      <c r="B484" s="16">
        <f t="shared" si="7"/>
        <v>1999</v>
      </c>
      <c r="C484" s="20">
        <v>21.95</v>
      </c>
      <c r="D484" s="20">
        <v>21.95</v>
      </c>
      <c r="E484" s="20">
        <v>21.26</v>
      </c>
      <c r="F484" s="20">
        <v>22.64</v>
      </c>
      <c r="G484" s="20">
        <v>25.6</v>
      </c>
      <c r="H484" s="20">
        <v>22.5</v>
      </c>
      <c r="I484" s="20">
        <v>2.72</v>
      </c>
      <c r="J484" s="20">
        <v>2.4700000000000002</v>
      </c>
      <c r="K484" s="20">
        <v>3.57</v>
      </c>
      <c r="L484" s="20">
        <v>47.190940188730004</v>
      </c>
      <c r="M484" s="20">
        <v>1.0215000000000001</v>
      </c>
      <c r="N484" s="20">
        <v>2.0768</v>
      </c>
      <c r="O484" s="20">
        <v>1.2901</v>
      </c>
      <c r="P484" s="20">
        <v>2.0558000000000001</v>
      </c>
      <c r="Q484" s="20">
        <v>1.8664000000000001</v>
      </c>
      <c r="R484" s="20">
        <v>2.306</v>
      </c>
      <c r="S484" s="20">
        <v>1.9950000000000001</v>
      </c>
      <c r="T484" s="20">
        <v>690</v>
      </c>
      <c r="U484" s="20">
        <v>854.76</v>
      </c>
      <c r="V484" s="20">
        <v>379.2</v>
      </c>
      <c r="W484" s="20">
        <v>888.15</v>
      </c>
      <c r="X484" s="20">
        <v>381</v>
      </c>
      <c r="Y484" s="20">
        <v>684</v>
      </c>
      <c r="Z484" s="20">
        <v>203</v>
      </c>
      <c r="AA484" s="20">
        <v>399.53</v>
      </c>
      <c r="AB484" s="20">
        <v>187.62</v>
      </c>
      <c r="AC484" s="20" t="s">
        <v>192</v>
      </c>
      <c r="AD484" s="20" t="s">
        <v>192</v>
      </c>
      <c r="AE484" s="20">
        <v>72.290000000000006</v>
      </c>
      <c r="AF484" s="20">
        <v>85.8</v>
      </c>
      <c r="AG484" s="20">
        <v>78.430000000000007</v>
      </c>
      <c r="AH484" s="20">
        <v>217</v>
      </c>
      <c r="AI484" s="20">
        <v>190.25</v>
      </c>
      <c r="AJ484" s="20">
        <v>169.75</v>
      </c>
      <c r="AK484" s="20" t="s">
        <v>192</v>
      </c>
      <c r="AL484" s="20">
        <v>98.67</v>
      </c>
      <c r="AM484" s="20">
        <v>108.1</v>
      </c>
      <c r="AN484" s="20">
        <v>0.76549</v>
      </c>
      <c r="AO484" s="20">
        <v>0.32724999999999999</v>
      </c>
      <c r="AP484" s="20">
        <v>0.51798999999999995</v>
      </c>
      <c r="AQ484" s="20">
        <v>1.8527626479999999</v>
      </c>
      <c r="AR484" s="20">
        <v>1.2934505540000001</v>
      </c>
      <c r="AS484" s="20">
        <v>2.7218</v>
      </c>
      <c r="AT484" s="20">
        <v>12.12541</v>
      </c>
      <c r="AU484" s="20">
        <v>0.60609999999999997</v>
      </c>
      <c r="AV484" s="20">
        <v>0.4284</v>
      </c>
      <c r="AW484" s="20">
        <v>0.14879999999999999</v>
      </c>
      <c r="AX484" s="20">
        <v>2929.71</v>
      </c>
      <c r="AY484" s="20">
        <v>269.27999999999997</v>
      </c>
      <c r="AZ484" s="20">
        <v>198.38</v>
      </c>
      <c r="BA484" s="20">
        <v>481.44400561412999</v>
      </c>
      <c r="BB484" s="20">
        <v>643.35664335664001</v>
      </c>
      <c r="BC484" s="20">
        <v>462.38</v>
      </c>
      <c r="BD484" s="20">
        <v>1.0457000000000001</v>
      </c>
      <c r="BE484" s="20">
        <v>0.67930000000000001</v>
      </c>
      <c r="BF484" s="20">
        <v>0.64729999999999999</v>
      </c>
      <c r="BG484" s="20">
        <v>44</v>
      </c>
      <c r="BH484" s="20">
        <v>157</v>
      </c>
      <c r="BI484" s="20">
        <v>145.13</v>
      </c>
      <c r="BJ484" s="20">
        <v>65.375</v>
      </c>
      <c r="BK484" s="20">
        <v>112.5</v>
      </c>
      <c r="BL484" s="20">
        <v>1474.41</v>
      </c>
      <c r="BM484" s="20">
        <v>27.59</v>
      </c>
      <c r="BN484" s="20">
        <v>1724.12</v>
      </c>
      <c r="BO484" s="20">
        <v>497.1</v>
      </c>
      <c r="BP484" s="20">
        <v>5430.7</v>
      </c>
      <c r="BQ484" s="20">
        <v>7321.19</v>
      </c>
      <c r="BR484" s="20">
        <v>1148.7</v>
      </c>
      <c r="BS484" s="20">
        <v>310.72000000000003</v>
      </c>
      <c r="BT484" s="20">
        <v>421.14</v>
      </c>
      <c r="BU484" s="20">
        <v>5.4123000000000001</v>
      </c>
    </row>
    <row r="485" spans="1:73" x14ac:dyDescent="0.4">
      <c r="A485" s="16" t="s">
        <v>671</v>
      </c>
      <c r="B485" s="16">
        <f t="shared" si="7"/>
        <v>1999</v>
      </c>
      <c r="C485" s="17">
        <v>24.163333333330002</v>
      </c>
      <c r="D485" s="17">
        <v>24.59</v>
      </c>
      <c r="E485" s="17">
        <v>23.05</v>
      </c>
      <c r="F485" s="17">
        <v>24.85</v>
      </c>
      <c r="G485" s="17">
        <v>25.1</v>
      </c>
      <c r="H485" s="17">
        <v>23.5</v>
      </c>
      <c r="I485" s="17">
        <v>2.36</v>
      </c>
      <c r="J485" s="17">
        <v>2.5099999999999998</v>
      </c>
      <c r="K485" s="17">
        <v>3.73</v>
      </c>
      <c r="L485" s="17">
        <v>43.117883868040003</v>
      </c>
      <c r="M485" s="17">
        <v>0.92210000000000003</v>
      </c>
      <c r="N485" s="17">
        <v>2.4996</v>
      </c>
      <c r="O485" s="17">
        <v>1.39</v>
      </c>
      <c r="P485" s="17">
        <v>1.9539</v>
      </c>
      <c r="Q485" s="17">
        <v>1.8395999999999999</v>
      </c>
      <c r="R485" s="17">
        <v>2.21</v>
      </c>
      <c r="S485" s="17">
        <v>1.8120000000000001</v>
      </c>
      <c r="T485" s="17">
        <v>703</v>
      </c>
      <c r="U485" s="17">
        <v>916.36</v>
      </c>
      <c r="V485" s="17">
        <v>376.36</v>
      </c>
      <c r="W485" s="17">
        <v>924.94</v>
      </c>
      <c r="X485" s="17">
        <v>370</v>
      </c>
      <c r="Y485" s="17">
        <v>693</v>
      </c>
      <c r="Z485" s="17">
        <v>198</v>
      </c>
      <c r="AA485" s="17">
        <v>387.31</v>
      </c>
      <c r="AB485" s="17">
        <v>183.36</v>
      </c>
      <c r="AC485" s="17" t="s">
        <v>192</v>
      </c>
      <c r="AD485" s="17" t="s">
        <v>192</v>
      </c>
      <c r="AE485" s="17">
        <v>73.14</v>
      </c>
      <c r="AF485" s="17">
        <v>85.43</v>
      </c>
      <c r="AG485" s="17">
        <v>79.37</v>
      </c>
      <c r="AH485" s="17">
        <v>228</v>
      </c>
      <c r="AI485" s="17">
        <v>199.2</v>
      </c>
      <c r="AJ485" s="17">
        <v>172</v>
      </c>
      <c r="AK485" s="17" t="s">
        <v>192</v>
      </c>
      <c r="AL485" s="17">
        <v>96.91</v>
      </c>
      <c r="AM485" s="17">
        <v>108.8</v>
      </c>
      <c r="AN485" s="17">
        <v>0.72504999999999997</v>
      </c>
      <c r="AO485" s="17">
        <v>0.33241999999999999</v>
      </c>
      <c r="AP485" s="17">
        <v>0.34037000000000001</v>
      </c>
      <c r="AQ485" s="17">
        <v>1.927058342</v>
      </c>
      <c r="AR485" s="17">
        <v>1.2897027000000001</v>
      </c>
      <c r="AS485" s="17">
        <v>2.6656</v>
      </c>
      <c r="AT485" s="17">
        <v>12.676565</v>
      </c>
      <c r="AU485" s="17">
        <v>0.59350000000000003</v>
      </c>
      <c r="AV485" s="17">
        <v>0.3836</v>
      </c>
      <c r="AW485" s="17">
        <v>0.14349999999999999</v>
      </c>
      <c r="AX485" s="17">
        <v>2961.74</v>
      </c>
      <c r="AY485" s="17">
        <v>307.48</v>
      </c>
      <c r="AZ485" s="17">
        <v>198.59</v>
      </c>
      <c r="BA485" s="17">
        <v>504.58860260493998</v>
      </c>
      <c r="BB485" s="17">
        <v>643.35664335664001</v>
      </c>
      <c r="BC485" s="17">
        <v>466.86</v>
      </c>
      <c r="BD485" s="17">
        <v>1.0187999999999999</v>
      </c>
      <c r="BE485" s="17">
        <v>0.76390000000000002</v>
      </c>
      <c r="BF485" s="17">
        <v>0.74050000000000005</v>
      </c>
      <c r="BG485" s="17">
        <v>44</v>
      </c>
      <c r="BH485" s="17">
        <v>148.30000000000001</v>
      </c>
      <c r="BI485" s="17">
        <v>138</v>
      </c>
      <c r="BJ485" s="17">
        <v>66</v>
      </c>
      <c r="BK485" s="17">
        <v>112.5</v>
      </c>
      <c r="BL485" s="17">
        <v>1472.76</v>
      </c>
      <c r="BM485" s="17">
        <v>27.59</v>
      </c>
      <c r="BN485" s="17">
        <v>1727.55</v>
      </c>
      <c r="BO485" s="17">
        <v>478.3</v>
      </c>
      <c r="BP485" s="17">
        <v>5842.1</v>
      </c>
      <c r="BQ485" s="17">
        <v>7949.55</v>
      </c>
      <c r="BR485" s="17">
        <v>1147.2</v>
      </c>
      <c r="BS485" s="17">
        <v>293.18</v>
      </c>
      <c r="BT485" s="17">
        <v>434.02</v>
      </c>
      <c r="BU485" s="17">
        <v>5.1538000000000004</v>
      </c>
    </row>
    <row r="486" spans="1:73" x14ac:dyDescent="0.4">
      <c r="A486" s="18" t="s">
        <v>672</v>
      </c>
      <c r="B486" s="16">
        <f t="shared" si="7"/>
        <v>1999</v>
      </c>
      <c r="C486" s="20">
        <v>25.1</v>
      </c>
      <c r="D486" s="20">
        <v>25.59</v>
      </c>
      <c r="E486" s="20">
        <v>23.63</v>
      </c>
      <c r="F486" s="20">
        <v>26.08</v>
      </c>
      <c r="G486" s="20">
        <v>25.1</v>
      </c>
      <c r="H486" s="20">
        <v>22.58</v>
      </c>
      <c r="I486" s="20">
        <v>2.36</v>
      </c>
      <c r="J486" s="20">
        <v>2.66</v>
      </c>
      <c r="K486" s="20">
        <v>3.94</v>
      </c>
      <c r="L486" s="20">
        <v>43.97325348519</v>
      </c>
      <c r="M486" s="20">
        <v>0.91879999999999995</v>
      </c>
      <c r="N486" s="20">
        <v>2.7439</v>
      </c>
      <c r="O486" s="20">
        <v>1.4724999999999999</v>
      </c>
      <c r="P486" s="20">
        <v>1.8636999999999999</v>
      </c>
      <c r="Q486" s="20">
        <v>1.7823</v>
      </c>
      <c r="R486" s="20">
        <v>1.9823</v>
      </c>
      <c r="S486" s="20">
        <v>1.8267</v>
      </c>
      <c r="T486" s="20">
        <v>703</v>
      </c>
      <c r="U486" s="20">
        <v>913.33</v>
      </c>
      <c r="V486" s="20">
        <v>438.08</v>
      </c>
      <c r="W486" s="20">
        <v>765.61</v>
      </c>
      <c r="X486" s="20">
        <v>354</v>
      </c>
      <c r="Y486" s="20">
        <v>681</v>
      </c>
      <c r="Z486" s="20">
        <v>199</v>
      </c>
      <c r="AA486" s="20">
        <v>374.67</v>
      </c>
      <c r="AB486" s="20">
        <v>183.5</v>
      </c>
      <c r="AC486" s="20" t="s">
        <v>192</v>
      </c>
      <c r="AD486" s="20" t="s">
        <v>192</v>
      </c>
      <c r="AE486" s="20">
        <v>72.36</v>
      </c>
      <c r="AF486" s="20">
        <v>87.18</v>
      </c>
      <c r="AG486" s="20">
        <v>81</v>
      </c>
      <c r="AH486" s="20">
        <v>233.75</v>
      </c>
      <c r="AI486" s="20">
        <v>198.75</v>
      </c>
      <c r="AJ486" s="20">
        <v>155.25</v>
      </c>
      <c r="AK486" s="20" t="s">
        <v>192</v>
      </c>
      <c r="AL486" s="20">
        <v>92.06</v>
      </c>
      <c r="AM486" s="20">
        <v>102.16</v>
      </c>
      <c r="AN486" s="20">
        <v>0.72648000000000001</v>
      </c>
      <c r="AO486" s="20">
        <v>0.34964000000000001</v>
      </c>
      <c r="AP486" s="20">
        <v>0.33906999999999998</v>
      </c>
      <c r="AQ486" s="20">
        <v>1.9391837519999999</v>
      </c>
      <c r="AR486" s="20">
        <v>1.2897027000000001</v>
      </c>
      <c r="AS486" s="20">
        <v>2.6139000000000001</v>
      </c>
      <c r="AT486" s="20">
        <v>13.558413</v>
      </c>
      <c r="AU486" s="20">
        <v>0.59</v>
      </c>
      <c r="AV486" s="20">
        <v>0.3896</v>
      </c>
      <c r="AW486" s="20">
        <v>0.1318</v>
      </c>
      <c r="AX486" s="20">
        <v>3083.62</v>
      </c>
      <c r="AY486" s="20">
        <v>300.54000000000002</v>
      </c>
      <c r="AZ486" s="20">
        <v>199.49</v>
      </c>
      <c r="BA486" s="20">
        <v>493.19544410709</v>
      </c>
      <c r="BB486" s="20">
        <v>643.35664335664001</v>
      </c>
      <c r="BC486" s="20">
        <v>467.47</v>
      </c>
      <c r="BD486" s="20">
        <v>0.97440000000000004</v>
      </c>
      <c r="BE486" s="20">
        <v>0.69579999999999997</v>
      </c>
      <c r="BF486" s="20">
        <v>0.65410000000000001</v>
      </c>
      <c r="BG486" s="20">
        <v>44</v>
      </c>
      <c r="BH486" s="20">
        <v>147.5</v>
      </c>
      <c r="BI486" s="20">
        <v>138</v>
      </c>
      <c r="BJ486" s="20">
        <v>66.833333333330003</v>
      </c>
      <c r="BK486" s="20">
        <v>112.5</v>
      </c>
      <c r="BL486" s="20">
        <v>1554.48</v>
      </c>
      <c r="BM486" s="20">
        <v>27.59</v>
      </c>
      <c r="BN486" s="20">
        <v>1764.75</v>
      </c>
      <c r="BO486" s="20">
        <v>479.1</v>
      </c>
      <c r="BP486" s="20">
        <v>5721.3</v>
      </c>
      <c r="BQ486" s="20">
        <v>8083.38</v>
      </c>
      <c r="BR486" s="20">
        <v>1183.8</v>
      </c>
      <c r="BS486" s="20">
        <v>283.07</v>
      </c>
      <c r="BT486" s="20">
        <v>439.13</v>
      </c>
      <c r="BU486" s="20">
        <v>5.1573000000000002</v>
      </c>
    </row>
    <row r="487" spans="1:73" x14ac:dyDescent="0.4">
      <c r="A487" s="16" t="s">
        <v>673</v>
      </c>
      <c r="B487" s="16">
        <f t="shared" si="7"/>
        <v>2000</v>
      </c>
      <c r="C487" s="17">
        <v>25.31</v>
      </c>
      <c r="D487" s="17">
        <v>25.38</v>
      </c>
      <c r="E487" s="17">
        <v>23.28</v>
      </c>
      <c r="F487" s="17">
        <v>27.27</v>
      </c>
      <c r="G487" s="17">
        <v>25.1</v>
      </c>
      <c r="H487" s="17">
        <v>22.78</v>
      </c>
      <c r="I487" s="17">
        <v>2.42</v>
      </c>
      <c r="J487" s="17">
        <v>3.36</v>
      </c>
      <c r="K487" s="17">
        <v>4.1500000000000004</v>
      </c>
      <c r="L487" s="17">
        <v>48.171910295080004</v>
      </c>
      <c r="M487" s="17">
        <v>0.91849999999999998</v>
      </c>
      <c r="N487" s="17">
        <v>2.4496000000000002</v>
      </c>
      <c r="O487" s="17">
        <v>1.1724000000000001</v>
      </c>
      <c r="P487" s="17">
        <v>1.8548</v>
      </c>
      <c r="Q487" s="17">
        <v>1.8272999999999999</v>
      </c>
      <c r="R487" s="17">
        <v>1.8612</v>
      </c>
      <c r="S487" s="17">
        <v>1.8759999999999999</v>
      </c>
      <c r="T487" s="17">
        <v>654</v>
      </c>
      <c r="U487" s="17">
        <v>875</v>
      </c>
      <c r="V487" s="17">
        <v>444.26</v>
      </c>
      <c r="W487" s="17">
        <v>676.08</v>
      </c>
      <c r="X487" s="17">
        <v>348</v>
      </c>
      <c r="Y487" s="17">
        <v>628</v>
      </c>
      <c r="Z487" s="17">
        <v>208</v>
      </c>
      <c r="AA487" s="17">
        <v>369.79</v>
      </c>
      <c r="AB487" s="17">
        <v>195.1</v>
      </c>
      <c r="AC487" s="17" t="s">
        <v>192</v>
      </c>
      <c r="AD487" s="17" t="s">
        <v>192</v>
      </c>
      <c r="AE487" s="17">
        <v>73.13</v>
      </c>
      <c r="AF487" s="17">
        <v>93.29</v>
      </c>
      <c r="AG487" s="17">
        <v>89.34</v>
      </c>
      <c r="AH487" s="17">
        <v>241.4</v>
      </c>
      <c r="AI487" s="17">
        <v>201.6</v>
      </c>
      <c r="AJ487" s="17">
        <v>158.19999999999999</v>
      </c>
      <c r="AK487" s="17" t="s">
        <v>192</v>
      </c>
      <c r="AL487" s="17">
        <v>98.56</v>
      </c>
      <c r="AM487" s="17">
        <v>105.83</v>
      </c>
      <c r="AN487" s="17">
        <v>0.88546000000000002</v>
      </c>
      <c r="AO487" s="17">
        <v>0.48226000000000002</v>
      </c>
      <c r="AP487" s="17">
        <v>0.34889999999999999</v>
      </c>
      <c r="AQ487" s="17">
        <v>1.9493250040000001</v>
      </c>
      <c r="AR487" s="17">
        <v>1.283750226</v>
      </c>
      <c r="AS487" s="17">
        <v>2.7269000000000001</v>
      </c>
      <c r="AT487" s="17">
        <v>13.999337000000001</v>
      </c>
      <c r="AU487" s="17">
        <v>0.60009999999999997</v>
      </c>
      <c r="AV487" s="17">
        <v>0.39</v>
      </c>
      <c r="AW487" s="17">
        <v>0.1241</v>
      </c>
      <c r="AX487" s="17">
        <v>3038.81</v>
      </c>
      <c r="AY487" s="17">
        <v>301.32</v>
      </c>
      <c r="AZ487" s="17">
        <v>193.08</v>
      </c>
      <c r="BA487" s="17">
        <v>509.92814648845001</v>
      </c>
      <c r="BB487" s="17">
        <v>643.35664335664001</v>
      </c>
      <c r="BC487" s="17">
        <v>456.44</v>
      </c>
      <c r="BD487" s="17">
        <v>1.0457000000000001</v>
      </c>
      <c r="BE487" s="17">
        <v>0.70689999999999997</v>
      </c>
      <c r="BF487" s="17">
        <v>0.64470000000000005</v>
      </c>
      <c r="BG487" s="17">
        <v>44</v>
      </c>
      <c r="BH487" s="17">
        <v>147.19999999999999</v>
      </c>
      <c r="BI487" s="17">
        <v>138</v>
      </c>
      <c r="BJ487" s="17">
        <v>77.400000000000006</v>
      </c>
      <c r="BK487" s="17">
        <v>112.5</v>
      </c>
      <c r="BL487" s="17">
        <v>1680.28</v>
      </c>
      <c r="BM487" s="17">
        <v>28.79</v>
      </c>
      <c r="BN487" s="17">
        <v>1843.98</v>
      </c>
      <c r="BO487" s="17">
        <v>472.1</v>
      </c>
      <c r="BP487" s="17">
        <v>5927.8</v>
      </c>
      <c r="BQ487" s="17">
        <v>8309.5</v>
      </c>
      <c r="BR487" s="17">
        <v>1178.8</v>
      </c>
      <c r="BS487" s="17">
        <v>284.32</v>
      </c>
      <c r="BT487" s="17">
        <v>441</v>
      </c>
      <c r="BU487" s="17">
        <v>5.1882000000000001</v>
      </c>
    </row>
    <row r="488" spans="1:73" x14ac:dyDescent="0.4">
      <c r="A488" s="18" t="s">
        <v>674</v>
      </c>
      <c r="B488" s="16">
        <f t="shared" si="7"/>
        <v>2000</v>
      </c>
      <c r="C488" s="20">
        <v>27.220966666670002</v>
      </c>
      <c r="D488" s="20">
        <v>27.704799999999999</v>
      </c>
      <c r="E488" s="20">
        <v>24.677099999999999</v>
      </c>
      <c r="F488" s="20">
        <v>29.280999999999999</v>
      </c>
      <c r="G488" s="20">
        <v>25.1</v>
      </c>
      <c r="H488" s="20">
        <v>23.62</v>
      </c>
      <c r="I488" s="20">
        <v>2.65</v>
      </c>
      <c r="J488" s="20">
        <v>3.46</v>
      </c>
      <c r="K488" s="20">
        <v>4.21</v>
      </c>
      <c r="L488" s="20">
        <v>51.480932963329998</v>
      </c>
      <c r="M488" s="20">
        <v>0.8569</v>
      </c>
      <c r="N488" s="20">
        <v>2.2805</v>
      </c>
      <c r="O488" s="20">
        <v>1.0771999999999999</v>
      </c>
      <c r="P488" s="20">
        <v>1.8122</v>
      </c>
      <c r="Q488" s="20">
        <v>1.8080000000000001</v>
      </c>
      <c r="R488" s="20">
        <v>1.5236000000000001</v>
      </c>
      <c r="S488" s="20">
        <v>2.105</v>
      </c>
      <c r="T488" s="20">
        <v>591</v>
      </c>
      <c r="U488" s="20">
        <v>880</v>
      </c>
      <c r="V488" s="20">
        <v>426.97</v>
      </c>
      <c r="W488" s="20">
        <v>687.63</v>
      </c>
      <c r="X488" s="20">
        <v>332</v>
      </c>
      <c r="Y488" s="20">
        <v>580</v>
      </c>
      <c r="Z488" s="20">
        <v>214</v>
      </c>
      <c r="AA488" s="20">
        <v>357.94</v>
      </c>
      <c r="AB488" s="20">
        <v>203.33</v>
      </c>
      <c r="AC488" s="20" t="s">
        <v>192</v>
      </c>
      <c r="AD488" s="20" t="s">
        <v>192</v>
      </c>
      <c r="AE488" s="20">
        <v>73.36</v>
      </c>
      <c r="AF488" s="20">
        <v>95.15</v>
      </c>
      <c r="AG488" s="20">
        <v>89.89</v>
      </c>
      <c r="AH488" s="20">
        <v>241</v>
      </c>
      <c r="AI488" s="20">
        <v>199</v>
      </c>
      <c r="AJ488" s="20">
        <v>156.66666666667001</v>
      </c>
      <c r="AK488" s="20" t="s">
        <v>192</v>
      </c>
      <c r="AL488" s="20">
        <v>100.06</v>
      </c>
      <c r="AM488" s="20">
        <v>107.93</v>
      </c>
      <c r="AN488" s="20">
        <v>0.91962999999999995</v>
      </c>
      <c r="AO488" s="20">
        <v>0.57870999999999995</v>
      </c>
      <c r="AP488" s="20">
        <v>0.32358999999999999</v>
      </c>
      <c r="AQ488" s="20">
        <v>1.9616708759999999</v>
      </c>
      <c r="AR488" s="20">
        <v>1.2705225060000001</v>
      </c>
      <c r="AS488" s="20">
        <v>2.6978</v>
      </c>
      <c r="AT488" s="20">
        <v>14.109567999999999</v>
      </c>
      <c r="AU488" s="20">
        <v>0.58509999999999995</v>
      </c>
      <c r="AV488" s="20">
        <v>0.3765</v>
      </c>
      <c r="AW488" s="20">
        <v>0.1173</v>
      </c>
      <c r="AX488" s="20">
        <v>2985.46</v>
      </c>
      <c r="AY488" s="20">
        <v>292.31</v>
      </c>
      <c r="AZ488" s="20">
        <v>184.11</v>
      </c>
      <c r="BA488" s="20">
        <v>494.68587446970997</v>
      </c>
      <c r="BB488" s="20">
        <v>643.35664335664001</v>
      </c>
      <c r="BC488" s="20">
        <v>439.12</v>
      </c>
      <c r="BD488" s="20">
        <v>1.1845000000000001</v>
      </c>
      <c r="BE488" s="20">
        <v>0.73040000000000005</v>
      </c>
      <c r="BF488" s="20">
        <v>0.7369</v>
      </c>
      <c r="BG488" s="20">
        <v>44</v>
      </c>
      <c r="BH488" s="20">
        <v>144.5</v>
      </c>
      <c r="BI488" s="20">
        <v>138</v>
      </c>
      <c r="BJ488" s="20">
        <v>90.125</v>
      </c>
      <c r="BK488" s="20">
        <v>112.5</v>
      </c>
      <c r="BL488" s="20">
        <v>1670.27</v>
      </c>
      <c r="BM488" s="20">
        <v>28.79</v>
      </c>
      <c r="BN488" s="20">
        <v>1800.83</v>
      </c>
      <c r="BO488" s="20">
        <v>452.4</v>
      </c>
      <c r="BP488" s="20">
        <v>5642.1</v>
      </c>
      <c r="BQ488" s="20">
        <v>9653.33</v>
      </c>
      <c r="BR488" s="20">
        <v>1094.9000000000001</v>
      </c>
      <c r="BS488" s="20">
        <v>299.86</v>
      </c>
      <c r="BT488" s="20">
        <v>519.71</v>
      </c>
      <c r="BU488" s="20">
        <v>5.2466999999999997</v>
      </c>
    </row>
    <row r="489" spans="1:73" x14ac:dyDescent="0.4">
      <c r="A489" s="16" t="s">
        <v>675</v>
      </c>
      <c r="B489" s="16">
        <f t="shared" si="7"/>
        <v>2000</v>
      </c>
      <c r="C489" s="17">
        <v>27.49</v>
      </c>
      <c r="D489" s="17">
        <v>27.47</v>
      </c>
      <c r="E489" s="17">
        <v>25.08</v>
      </c>
      <c r="F489" s="17">
        <v>29.92</v>
      </c>
      <c r="G489" s="17">
        <v>25.1</v>
      </c>
      <c r="H489" s="17">
        <v>24.4</v>
      </c>
      <c r="I489" s="17">
        <v>2.79</v>
      </c>
      <c r="J489" s="17">
        <v>3.51</v>
      </c>
      <c r="K489" s="17">
        <v>4.46</v>
      </c>
      <c r="L489" s="17">
        <v>53.588077321390003</v>
      </c>
      <c r="M489" s="17">
        <v>0.92589999999999995</v>
      </c>
      <c r="N489" s="17">
        <v>2.2206999999999999</v>
      </c>
      <c r="O489" s="17">
        <v>1.0196000000000001</v>
      </c>
      <c r="P489" s="17">
        <v>1.7514000000000001</v>
      </c>
      <c r="Q489" s="17">
        <v>1.8245</v>
      </c>
      <c r="R489" s="17">
        <v>1.3671</v>
      </c>
      <c r="S489" s="17">
        <v>2.0625</v>
      </c>
      <c r="T489" s="17">
        <v>552</v>
      </c>
      <c r="U489" s="17">
        <v>880</v>
      </c>
      <c r="V489" s="17">
        <v>407.39</v>
      </c>
      <c r="W489" s="17">
        <v>733.28</v>
      </c>
      <c r="X489" s="17">
        <v>349</v>
      </c>
      <c r="Y489" s="17">
        <v>556</v>
      </c>
      <c r="Z489" s="17">
        <v>221</v>
      </c>
      <c r="AA489" s="17">
        <v>363.49</v>
      </c>
      <c r="AB489" s="17">
        <v>204.74</v>
      </c>
      <c r="AC489" s="17" t="s">
        <v>192</v>
      </c>
      <c r="AD489" s="17" t="s">
        <v>192</v>
      </c>
      <c r="AE489" s="17">
        <v>74.400000000000006</v>
      </c>
      <c r="AF489" s="17">
        <v>95.05</v>
      </c>
      <c r="AG489" s="17">
        <v>91.73</v>
      </c>
      <c r="AH489" s="17">
        <v>225.75</v>
      </c>
      <c r="AI489" s="17">
        <v>187.5</v>
      </c>
      <c r="AJ489" s="17">
        <v>151.5</v>
      </c>
      <c r="AK489" s="17" t="s">
        <v>192</v>
      </c>
      <c r="AL489" s="17">
        <v>97.19</v>
      </c>
      <c r="AM489" s="17">
        <v>105.7</v>
      </c>
      <c r="AN489" s="17">
        <v>0.86436000000000002</v>
      </c>
      <c r="AO489" s="17">
        <v>0.48226000000000002</v>
      </c>
      <c r="AP489" s="17">
        <v>0.29918</v>
      </c>
      <c r="AQ489" s="17">
        <v>1.983717076</v>
      </c>
      <c r="AR489" s="17">
        <v>1.2621449499999999</v>
      </c>
      <c r="AS489" s="17">
        <v>2.6998000000000002</v>
      </c>
      <c r="AT489" s="17">
        <v>14.440261</v>
      </c>
      <c r="AU489" s="17">
        <v>0.57779999999999998</v>
      </c>
      <c r="AV489" s="17">
        <v>0.40539999999999998</v>
      </c>
      <c r="AW489" s="17">
        <v>0.11269999999999999</v>
      </c>
      <c r="AX489" s="17">
        <v>3030.14</v>
      </c>
      <c r="AY489" s="17">
        <v>286.74</v>
      </c>
      <c r="AZ489" s="17">
        <v>190.87</v>
      </c>
      <c r="BA489" s="17">
        <v>499.96323799721</v>
      </c>
      <c r="BB489" s="17">
        <v>636.36363636364001</v>
      </c>
      <c r="BC489" s="17">
        <v>448.84</v>
      </c>
      <c r="BD489" s="17">
        <v>1.2632000000000001</v>
      </c>
      <c r="BE489" s="17">
        <v>0.65549999999999997</v>
      </c>
      <c r="BF489" s="17">
        <v>0.68220000000000003</v>
      </c>
      <c r="BG489" s="17">
        <v>44</v>
      </c>
      <c r="BH489" s="17">
        <v>143</v>
      </c>
      <c r="BI489" s="17">
        <v>138</v>
      </c>
      <c r="BJ489" s="17">
        <v>88.75</v>
      </c>
      <c r="BK489" s="17">
        <v>112.5</v>
      </c>
      <c r="BL489" s="17">
        <v>1577.05</v>
      </c>
      <c r="BM489" s="17">
        <v>28.79</v>
      </c>
      <c r="BN489" s="17">
        <v>1739.39</v>
      </c>
      <c r="BO489" s="17">
        <v>441.3</v>
      </c>
      <c r="BP489" s="17">
        <v>5457.8</v>
      </c>
      <c r="BQ489" s="17">
        <v>10280.11</v>
      </c>
      <c r="BR489" s="17">
        <v>1116.4000000000001</v>
      </c>
      <c r="BS489" s="17">
        <v>286.39</v>
      </c>
      <c r="BT489" s="17">
        <v>479.33</v>
      </c>
      <c r="BU489" s="17">
        <v>5.0648999999999997</v>
      </c>
    </row>
    <row r="490" spans="1:73" x14ac:dyDescent="0.4">
      <c r="A490" s="18" t="s">
        <v>676</v>
      </c>
      <c r="B490" s="16">
        <f t="shared" si="7"/>
        <v>2000</v>
      </c>
      <c r="C490" s="20">
        <v>23.47</v>
      </c>
      <c r="D490" s="20">
        <v>22.54</v>
      </c>
      <c r="E490" s="20">
        <v>22.03</v>
      </c>
      <c r="F490" s="20">
        <v>25.84</v>
      </c>
      <c r="G490" s="20">
        <v>25.1</v>
      </c>
      <c r="H490" s="20">
        <v>24.94</v>
      </c>
      <c r="I490" s="20">
        <v>3.03</v>
      </c>
      <c r="J490" s="20">
        <v>3.68</v>
      </c>
      <c r="K490" s="20">
        <v>4.6399999999999997</v>
      </c>
      <c r="L490" s="20">
        <v>57.432611077339999</v>
      </c>
      <c r="M490" s="20">
        <v>0.91200000000000003</v>
      </c>
      <c r="N490" s="20">
        <v>2.0857999999999999</v>
      </c>
      <c r="O490" s="20">
        <v>0.98</v>
      </c>
      <c r="P490" s="20">
        <v>1.7887999999999999</v>
      </c>
      <c r="Q490" s="20">
        <v>1.8110999999999999</v>
      </c>
      <c r="R490" s="20">
        <v>1.5254000000000001</v>
      </c>
      <c r="S490" s="20">
        <v>2.0299999999999998</v>
      </c>
      <c r="T490" s="20">
        <v>550</v>
      </c>
      <c r="U490" s="20">
        <v>866.67</v>
      </c>
      <c r="V490" s="20">
        <v>390.98</v>
      </c>
      <c r="W490" s="20">
        <v>789.81</v>
      </c>
      <c r="X490" s="20">
        <v>372</v>
      </c>
      <c r="Y490" s="20">
        <v>557</v>
      </c>
      <c r="Z490" s="20">
        <v>229</v>
      </c>
      <c r="AA490" s="20">
        <v>366.24</v>
      </c>
      <c r="AB490" s="20">
        <v>198.65</v>
      </c>
      <c r="AC490" s="20" t="s">
        <v>192</v>
      </c>
      <c r="AD490" s="20" t="s">
        <v>192</v>
      </c>
      <c r="AE490" s="20">
        <v>76.95</v>
      </c>
      <c r="AF490" s="20">
        <v>95.2</v>
      </c>
      <c r="AG490" s="20">
        <v>90.58</v>
      </c>
      <c r="AH490" s="20">
        <v>214.75</v>
      </c>
      <c r="AI490" s="20">
        <v>179.75</v>
      </c>
      <c r="AJ490" s="20">
        <v>148</v>
      </c>
      <c r="AK490" s="20" t="s">
        <v>192</v>
      </c>
      <c r="AL490" s="20">
        <v>95.19</v>
      </c>
      <c r="AM490" s="20">
        <v>105.11</v>
      </c>
      <c r="AN490" s="20">
        <v>0.83696000000000004</v>
      </c>
      <c r="AO490" s="20">
        <v>0.47709000000000001</v>
      </c>
      <c r="AP490" s="20">
        <v>0.33749000000000001</v>
      </c>
      <c r="AQ490" s="20">
        <v>1.9771032159999999</v>
      </c>
      <c r="AR490" s="20">
        <v>1.2621449499999999</v>
      </c>
      <c r="AS490" s="20">
        <v>2.7042999999999999</v>
      </c>
      <c r="AT490" s="20">
        <v>14.660723000000001</v>
      </c>
      <c r="AU490" s="20">
        <v>0.57940000000000003</v>
      </c>
      <c r="AV490" s="20">
        <v>0.4279</v>
      </c>
      <c r="AW490" s="20">
        <v>0.13250000000000001</v>
      </c>
      <c r="AX490" s="20">
        <v>3048.4</v>
      </c>
      <c r="AY490" s="20">
        <v>281.41000000000003</v>
      </c>
      <c r="AZ490" s="20">
        <v>194.19</v>
      </c>
      <c r="BA490" s="20">
        <v>490.67005325213</v>
      </c>
      <c r="BB490" s="20">
        <v>636.36363636364001</v>
      </c>
      <c r="BC490" s="20">
        <v>455.05</v>
      </c>
      <c r="BD490" s="20">
        <v>1.2939000000000001</v>
      </c>
      <c r="BE490" s="20">
        <v>0.64410000000000001</v>
      </c>
      <c r="BF490" s="20">
        <v>0.7036</v>
      </c>
      <c r="BG490" s="20">
        <v>44</v>
      </c>
      <c r="BH490" s="20">
        <v>143</v>
      </c>
      <c r="BI490" s="20">
        <v>138</v>
      </c>
      <c r="BJ490" s="20">
        <v>83.25</v>
      </c>
      <c r="BK490" s="20">
        <v>112.5</v>
      </c>
      <c r="BL490" s="20">
        <v>1457.14</v>
      </c>
      <c r="BM490" s="20">
        <v>28.79</v>
      </c>
      <c r="BN490" s="20">
        <v>1678.75</v>
      </c>
      <c r="BO490" s="20">
        <v>421.1</v>
      </c>
      <c r="BP490" s="20">
        <v>5384.4</v>
      </c>
      <c r="BQ490" s="20">
        <v>9727.5</v>
      </c>
      <c r="BR490" s="20">
        <v>1127.5999999999999</v>
      </c>
      <c r="BS490" s="20">
        <v>279.69</v>
      </c>
      <c r="BT490" s="20">
        <v>497.55</v>
      </c>
      <c r="BU490" s="20">
        <v>5.0644999999999998</v>
      </c>
    </row>
    <row r="491" spans="1:73" x14ac:dyDescent="0.4">
      <c r="A491" s="16" t="s">
        <v>677</v>
      </c>
      <c r="B491" s="16">
        <f t="shared" si="7"/>
        <v>2000</v>
      </c>
      <c r="C491" s="17">
        <v>27.18666666667</v>
      </c>
      <c r="D491" s="17">
        <v>27.34</v>
      </c>
      <c r="E491" s="17">
        <v>25.39</v>
      </c>
      <c r="F491" s="17">
        <v>28.83</v>
      </c>
      <c r="G491" s="17">
        <v>25.6</v>
      </c>
      <c r="H491" s="17">
        <v>26.05</v>
      </c>
      <c r="I491" s="17">
        <v>3.58</v>
      </c>
      <c r="J491" s="17">
        <v>3.55</v>
      </c>
      <c r="K491" s="17">
        <v>4.53</v>
      </c>
      <c r="L491" s="17">
        <v>63.418925452410001</v>
      </c>
      <c r="M491" s="17">
        <v>0.92159999999999997</v>
      </c>
      <c r="N491" s="17">
        <v>2.0756000000000001</v>
      </c>
      <c r="O491" s="17">
        <v>0.97709999999999997</v>
      </c>
      <c r="P491" s="17">
        <v>1.9766999999999999</v>
      </c>
      <c r="Q491" s="17">
        <v>1.7101999999999999</v>
      </c>
      <c r="R491" s="17">
        <v>2.2002999999999999</v>
      </c>
      <c r="S491" s="17">
        <v>2.0099999999999998</v>
      </c>
      <c r="T491" s="17">
        <v>481</v>
      </c>
      <c r="U491" s="17">
        <v>853.33</v>
      </c>
      <c r="V491" s="17">
        <v>374.92</v>
      </c>
      <c r="W491" s="17">
        <v>793.66</v>
      </c>
      <c r="X491" s="17">
        <v>324</v>
      </c>
      <c r="Y491" s="17">
        <v>483</v>
      </c>
      <c r="Z491" s="17">
        <v>229</v>
      </c>
      <c r="AA491" s="17">
        <v>337.97</v>
      </c>
      <c r="AB491" s="17">
        <v>202.14</v>
      </c>
      <c r="AC491" s="17" t="s">
        <v>192</v>
      </c>
      <c r="AD491" s="17" t="s">
        <v>192</v>
      </c>
      <c r="AE491" s="17">
        <v>78.260000000000005</v>
      </c>
      <c r="AF491" s="17">
        <v>96.35</v>
      </c>
      <c r="AG491" s="17">
        <v>95.02</v>
      </c>
      <c r="AH491" s="17">
        <v>198.6</v>
      </c>
      <c r="AI491" s="17">
        <v>168.8</v>
      </c>
      <c r="AJ491" s="17">
        <v>143.6</v>
      </c>
      <c r="AK491" s="17" t="s">
        <v>192</v>
      </c>
      <c r="AL491" s="17">
        <v>104.28</v>
      </c>
      <c r="AM491" s="17">
        <v>112.14</v>
      </c>
      <c r="AN491" s="17">
        <v>0.70333000000000001</v>
      </c>
      <c r="AO491" s="17">
        <v>0.41509000000000001</v>
      </c>
      <c r="AP491" s="17">
        <v>0.41102</v>
      </c>
      <c r="AQ491" s="17">
        <v>1.986142158</v>
      </c>
      <c r="AR491" s="17">
        <v>1.2733885119999999</v>
      </c>
      <c r="AS491" s="17">
        <v>2.5644999999999998</v>
      </c>
      <c r="AT491" s="17">
        <v>14.881185</v>
      </c>
      <c r="AU491" s="17">
        <v>0.55469999999999997</v>
      </c>
      <c r="AV491" s="17">
        <v>0.42149999999999999</v>
      </c>
      <c r="AW491" s="17">
        <v>0.15260000000000001</v>
      </c>
      <c r="AX491" s="17">
        <v>2985.18</v>
      </c>
      <c r="AY491" s="17">
        <v>269.19</v>
      </c>
      <c r="AZ491" s="17">
        <v>189.5</v>
      </c>
      <c r="BA491" s="17">
        <v>469.35394809498001</v>
      </c>
      <c r="BB491" s="17">
        <v>629.37062937063001</v>
      </c>
      <c r="BC491" s="17">
        <v>444.04</v>
      </c>
      <c r="BD491" s="17">
        <v>1.3335999999999999</v>
      </c>
      <c r="BE491" s="17">
        <v>0.61709999999999998</v>
      </c>
      <c r="BF491" s="17">
        <v>0.68769999999999998</v>
      </c>
      <c r="BG491" s="17">
        <v>44</v>
      </c>
      <c r="BH491" s="17">
        <v>143</v>
      </c>
      <c r="BI491" s="17">
        <v>138</v>
      </c>
      <c r="BJ491" s="17">
        <v>91</v>
      </c>
      <c r="BK491" s="17">
        <v>112.5</v>
      </c>
      <c r="BL491" s="17">
        <v>1466.79</v>
      </c>
      <c r="BM491" s="17">
        <v>28.79</v>
      </c>
      <c r="BN491" s="17">
        <v>1785.62</v>
      </c>
      <c r="BO491" s="17">
        <v>412.1</v>
      </c>
      <c r="BP491" s="17">
        <v>5451.2</v>
      </c>
      <c r="BQ491" s="17">
        <v>10130.24</v>
      </c>
      <c r="BR491" s="17">
        <v>1156.9000000000001</v>
      </c>
      <c r="BS491" s="17">
        <v>275.19</v>
      </c>
      <c r="BT491" s="17">
        <v>525.89</v>
      </c>
      <c r="BU491" s="17">
        <v>4.9795999999999996</v>
      </c>
    </row>
    <row r="492" spans="1:73" x14ac:dyDescent="0.4">
      <c r="A492" s="18" t="s">
        <v>678</v>
      </c>
      <c r="B492" s="16">
        <f t="shared" si="7"/>
        <v>2000</v>
      </c>
      <c r="C492" s="20">
        <v>29.620766666670001</v>
      </c>
      <c r="D492" s="20">
        <v>29.677299999999999</v>
      </c>
      <c r="E492" s="20">
        <v>27.324100000000001</v>
      </c>
      <c r="F492" s="20">
        <v>31.860900000000001</v>
      </c>
      <c r="G492" s="20">
        <v>25.6</v>
      </c>
      <c r="H492" s="20">
        <v>27</v>
      </c>
      <c r="I492" s="20">
        <v>4.28</v>
      </c>
      <c r="J492" s="20">
        <v>3.6</v>
      </c>
      <c r="K492" s="20">
        <v>4.74</v>
      </c>
      <c r="L492" s="20">
        <v>72.299258912159999</v>
      </c>
      <c r="M492" s="20">
        <v>0.94820000000000004</v>
      </c>
      <c r="N492" s="20">
        <v>1.9056999999999999</v>
      </c>
      <c r="O492" s="20">
        <v>0.94089999999999996</v>
      </c>
      <c r="P492" s="20">
        <v>1.8638999999999999</v>
      </c>
      <c r="Q492" s="20">
        <v>1.5749</v>
      </c>
      <c r="R492" s="20">
        <v>1.9693000000000001</v>
      </c>
      <c r="S492" s="20">
        <v>2.0474999999999999</v>
      </c>
      <c r="T492" s="20">
        <v>437</v>
      </c>
      <c r="U492" s="20">
        <v>837.27</v>
      </c>
      <c r="V492" s="20">
        <v>424.17</v>
      </c>
      <c r="W492" s="20">
        <v>783.14</v>
      </c>
      <c r="X492" s="20">
        <v>315</v>
      </c>
      <c r="Y492" s="20">
        <v>436</v>
      </c>
      <c r="Z492" s="20">
        <v>211</v>
      </c>
      <c r="AA492" s="20">
        <v>330.17</v>
      </c>
      <c r="AB492" s="20">
        <v>198.5</v>
      </c>
      <c r="AC492" s="20" t="s">
        <v>192</v>
      </c>
      <c r="AD492" s="20" t="s">
        <v>192</v>
      </c>
      <c r="AE492" s="20">
        <v>78.48</v>
      </c>
      <c r="AF492" s="20">
        <v>84.33</v>
      </c>
      <c r="AG492" s="20">
        <v>79.760000000000005</v>
      </c>
      <c r="AH492" s="20">
        <v>196</v>
      </c>
      <c r="AI492" s="20">
        <v>166.75</v>
      </c>
      <c r="AJ492" s="20">
        <v>139.5</v>
      </c>
      <c r="AK492" s="20" t="s">
        <v>192</v>
      </c>
      <c r="AL492" s="20">
        <v>99.28</v>
      </c>
      <c r="AM492" s="20">
        <v>113.51</v>
      </c>
      <c r="AN492" s="20">
        <v>0.62180999999999997</v>
      </c>
      <c r="AO492" s="20">
        <v>0.39215</v>
      </c>
      <c r="AP492" s="20">
        <v>0.42648999999999998</v>
      </c>
      <c r="AQ492" s="20">
        <v>1.9325698920000001</v>
      </c>
      <c r="AR492" s="20">
        <v>1.3033713440000001</v>
      </c>
      <c r="AS492" s="20">
        <v>2.5728</v>
      </c>
      <c r="AT492" s="20">
        <v>14.660723000000001</v>
      </c>
      <c r="AU492" s="20">
        <v>0.5514</v>
      </c>
      <c r="AV492" s="20">
        <v>0.42030000000000001</v>
      </c>
      <c r="AW492" s="20">
        <v>0.1845</v>
      </c>
      <c r="AX492" s="20">
        <v>2969.94</v>
      </c>
      <c r="AY492" s="20">
        <v>282.14</v>
      </c>
      <c r="AZ492" s="20">
        <v>194.18</v>
      </c>
      <c r="BA492" s="20">
        <v>506.40237285683003</v>
      </c>
      <c r="BB492" s="20">
        <v>629.37062937063001</v>
      </c>
      <c r="BC492" s="20">
        <v>450</v>
      </c>
      <c r="BD492" s="20">
        <v>1.3110999999999999</v>
      </c>
      <c r="BE492" s="20">
        <v>0.59570000000000001</v>
      </c>
      <c r="BF492" s="20">
        <v>0.66979999999999995</v>
      </c>
      <c r="BG492" s="20">
        <v>44</v>
      </c>
      <c r="BH492" s="20">
        <v>142</v>
      </c>
      <c r="BI492" s="20">
        <v>138</v>
      </c>
      <c r="BJ492" s="20">
        <v>105.125</v>
      </c>
      <c r="BK492" s="20">
        <v>112.5</v>
      </c>
      <c r="BL492" s="20">
        <v>1506.31</v>
      </c>
      <c r="BM492" s="20">
        <v>28.79</v>
      </c>
      <c r="BN492" s="20">
        <v>1753.18</v>
      </c>
      <c r="BO492" s="20">
        <v>419.6</v>
      </c>
      <c r="BP492" s="20">
        <v>5456.8</v>
      </c>
      <c r="BQ492" s="20">
        <v>8410.91</v>
      </c>
      <c r="BR492" s="20">
        <v>1117.9000000000001</v>
      </c>
      <c r="BS492" s="20">
        <v>285.73</v>
      </c>
      <c r="BT492" s="20">
        <v>559.73</v>
      </c>
      <c r="BU492" s="20">
        <v>4.9976000000000003</v>
      </c>
    </row>
    <row r="493" spans="1:73" x14ac:dyDescent="0.4">
      <c r="A493" s="16" t="s">
        <v>679</v>
      </c>
      <c r="B493" s="16">
        <f t="shared" si="7"/>
        <v>2000</v>
      </c>
      <c r="C493" s="17">
        <v>28.176666666669998</v>
      </c>
      <c r="D493" s="17">
        <v>28.53</v>
      </c>
      <c r="E493" s="17">
        <v>26.027100000000001</v>
      </c>
      <c r="F493" s="17">
        <v>29.972899999999999</v>
      </c>
      <c r="G493" s="17">
        <v>25.6</v>
      </c>
      <c r="H493" s="17">
        <v>27</v>
      </c>
      <c r="I493" s="17">
        <v>3.96</v>
      </c>
      <c r="J493" s="17">
        <v>3.96</v>
      </c>
      <c r="K493" s="17">
        <v>4.8600000000000003</v>
      </c>
      <c r="L493" s="17">
        <v>70.206108911550004</v>
      </c>
      <c r="M493" s="17">
        <v>0.96709999999999996</v>
      </c>
      <c r="N493" s="17">
        <v>1.9257</v>
      </c>
      <c r="O493" s="17">
        <v>0.89990000000000003</v>
      </c>
      <c r="P493" s="17">
        <v>2.0482999999999998</v>
      </c>
      <c r="Q493" s="17">
        <v>1.6748000000000001</v>
      </c>
      <c r="R493" s="17">
        <v>2.3601999999999999</v>
      </c>
      <c r="S493" s="17">
        <v>2.11</v>
      </c>
      <c r="T493" s="17">
        <v>400</v>
      </c>
      <c r="U493" s="17">
        <v>860</v>
      </c>
      <c r="V493" s="17">
        <v>429.73</v>
      </c>
      <c r="W493" s="17">
        <v>771.62</v>
      </c>
      <c r="X493" s="17">
        <v>312</v>
      </c>
      <c r="Y493" s="17">
        <v>401</v>
      </c>
      <c r="Z493" s="17">
        <v>197</v>
      </c>
      <c r="AA493" s="17">
        <v>339.3</v>
      </c>
      <c r="AB493" s="17">
        <v>190</v>
      </c>
      <c r="AC493" s="17" t="s">
        <v>192</v>
      </c>
      <c r="AD493" s="17" t="s">
        <v>192</v>
      </c>
      <c r="AE493" s="17">
        <v>78.680000000000007</v>
      </c>
      <c r="AF493" s="17">
        <v>75.27</v>
      </c>
      <c r="AG493" s="17">
        <v>73.72</v>
      </c>
      <c r="AH493" s="17">
        <v>189</v>
      </c>
      <c r="AI493" s="17">
        <v>165.6</v>
      </c>
      <c r="AJ493" s="17">
        <v>142.80000000000001</v>
      </c>
      <c r="AK493" s="17" t="s">
        <v>192</v>
      </c>
      <c r="AL493" s="17">
        <v>91.17</v>
      </c>
      <c r="AM493" s="17">
        <v>108.98</v>
      </c>
      <c r="AN493" s="17">
        <v>0.63543000000000005</v>
      </c>
      <c r="AO493" s="17">
        <v>0.30658000000000002</v>
      </c>
      <c r="AP493" s="17">
        <v>0.40178000000000003</v>
      </c>
      <c r="AQ493" s="17">
        <v>1.8999415159999999</v>
      </c>
      <c r="AR493" s="17">
        <v>1.3174809119999999</v>
      </c>
      <c r="AS493" s="17">
        <v>2.5764999999999998</v>
      </c>
      <c r="AT493" s="17">
        <v>14.770954</v>
      </c>
      <c r="AU493" s="17">
        <v>0.55149999999999999</v>
      </c>
      <c r="AV493" s="17">
        <v>0.41510000000000002</v>
      </c>
      <c r="AW493" s="17">
        <v>0.21249999999999999</v>
      </c>
      <c r="AX493" s="17">
        <v>2934.73</v>
      </c>
      <c r="AY493" s="17">
        <v>279.3</v>
      </c>
      <c r="AZ493" s="17">
        <v>191.07</v>
      </c>
      <c r="BA493" s="17">
        <v>501.31056905910998</v>
      </c>
      <c r="BB493" s="17">
        <v>604.89510489510997</v>
      </c>
      <c r="BC493" s="17">
        <v>443.83</v>
      </c>
      <c r="BD493" s="17">
        <v>1.2873000000000001</v>
      </c>
      <c r="BE493" s="17">
        <v>0.57899999999999996</v>
      </c>
      <c r="BF493" s="17">
        <v>0.64829999999999999</v>
      </c>
      <c r="BG493" s="17">
        <v>44</v>
      </c>
      <c r="BH493" s="17">
        <v>140.30000000000001</v>
      </c>
      <c r="BI493" s="17">
        <v>140.25</v>
      </c>
      <c r="BJ493" s="17">
        <v>121.7</v>
      </c>
      <c r="BK493" s="17">
        <v>112.5</v>
      </c>
      <c r="BL493" s="17">
        <v>1563.5</v>
      </c>
      <c r="BM493" s="17">
        <v>28.79</v>
      </c>
      <c r="BN493" s="17">
        <v>1799.36</v>
      </c>
      <c r="BO493" s="17">
        <v>452.1</v>
      </c>
      <c r="BP493" s="17">
        <v>5343.8</v>
      </c>
      <c r="BQ493" s="17">
        <v>8164.41</v>
      </c>
      <c r="BR493" s="17">
        <v>1136.2</v>
      </c>
      <c r="BS493" s="17">
        <v>281.58999999999997</v>
      </c>
      <c r="BT493" s="17">
        <v>560.29</v>
      </c>
      <c r="BU493" s="17">
        <v>4.9691999999999998</v>
      </c>
    </row>
    <row r="494" spans="1:73" x14ac:dyDescent="0.4">
      <c r="A494" s="18" t="s">
        <v>680</v>
      </c>
      <c r="B494" s="16">
        <f t="shared" si="7"/>
        <v>2000</v>
      </c>
      <c r="C494" s="20">
        <v>29.262899999999998</v>
      </c>
      <c r="D494" s="20">
        <v>29.43</v>
      </c>
      <c r="E494" s="20">
        <v>27.0504</v>
      </c>
      <c r="F494" s="20">
        <v>31.308299999999999</v>
      </c>
      <c r="G494" s="20">
        <v>25.6</v>
      </c>
      <c r="H494" s="20">
        <v>27</v>
      </c>
      <c r="I494" s="20">
        <v>4.41</v>
      </c>
      <c r="J494" s="20">
        <v>4.01</v>
      </c>
      <c r="K494" s="20">
        <v>4.84</v>
      </c>
      <c r="L494" s="20">
        <v>75.894775487410001</v>
      </c>
      <c r="M494" s="20">
        <v>0.88649999999999995</v>
      </c>
      <c r="N494" s="20">
        <v>1.6958</v>
      </c>
      <c r="O494" s="20">
        <v>0.84330000000000005</v>
      </c>
      <c r="P494" s="20">
        <v>1.9513</v>
      </c>
      <c r="Q494" s="20">
        <v>1.7564</v>
      </c>
      <c r="R494" s="20">
        <v>1.9974000000000001</v>
      </c>
      <c r="S494" s="20">
        <v>2.1</v>
      </c>
      <c r="T494" s="20">
        <v>371</v>
      </c>
      <c r="U494" s="20">
        <v>864.55</v>
      </c>
      <c r="V494" s="20">
        <v>407.3</v>
      </c>
      <c r="W494" s="20">
        <v>754.36</v>
      </c>
      <c r="X494" s="20">
        <v>306</v>
      </c>
      <c r="Y494" s="20">
        <v>366</v>
      </c>
      <c r="Z494" s="20">
        <v>198</v>
      </c>
      <c r="AA494" s="20">
        <v>328.92</v>
      </c>
      <c r="AB494" s="20">
        <v>190.26</v>
      </c>
      <c r="AC494" s="20" t="s">
        <v>192</v>
      </c>
      <c r="AD494" s="20" t="s">
        <v>192</v>
      </c>
      <c r="AE494" s="20">
        <v>75.13</v>
      </c>
      <c r="AF494" s="20">
        <v>75.58</v>
      </c>
      <c r="AG494" s="20">
        <v>76.81</v>
      </c>
      <c r="AH494" s="20">
        <v>186.5</v>
      </c>
      <c r="AI494" s="20">
        <v>164.25</v>
      </c>
      <c r="AJ494" s="20">
        <v>143.75</v>
      </c>
      <c r="AK494" s="20" t="s">
        <v>192</v>
      </c>
      <c r="AL494" s="20">
        <v>90.87</v>
      </c>
      <c r="AM494" s="20">
        <v>108.36</v>
      </c>
      <c r="AN494" s="20">
        <v>0.62136999999999998</v>
      </c>
      <c r="AO494" s="20">
        <v>0.33413999999999999</v>
      </c>
      <c r="AP494" s="20">
        <v>0.39232</v>
      </c>
      <c r="AQ494" s="20">
        <v>1.8858319480000001</v>
      </c>
      <c r="AR494" s="20">
        <v>1.3265198540000001</v>
      </c>
      <c r="AS494" s="20">
        <v>2.5808</v>
      </c>
      <c r="AT494" s="20">
        <v>14.109567999999999</v>
      </c>
      <c r="AU494" s="20">
        <v>0.55069999999999997</v>
      </c>
      <c r="AV494" s="20">
        <v>0.4163</v>
      </c>
      <c r="AW494" s="20">
        <v>0.23019999999999999</v>
      </c>
      <c r="AX494" s="20">
        <v>2970.09</v>
      </c>
      <c r="AY494" s="20">
        <v>278.19</v>
      </c>
      <c r="AZ494" s="20">
        <v>191.08</v>
      </c>
      <c r="BA494" s="20">
        <v>506.45191203429999</v>
      </c>
      <c r="BB494" s="20">
        <v>604.89510489510997</v>
      </c>
      <c r="BC494" s="20">
        <v>443.86</v>
      </c>
      <c r="BD494" s="20">
        <v>1.3424</v>
      </c>
      <c r="BE494" s="20">
        <v>0.60729999999999995</v>
      </c>
      <c r="BF494" s="20">
        <v>0.66080000000000005</v>
      </c>
      <c r="BG494" s="20">
        <v>44</v>
      </c>
      <c r="BH494" s="20">
        <v>148.625</v>
      </c>
      <c r="BI494" s="20">
        <v>142.5</v>
      </c>
      <c r="BJ494" s="20">
        <v>133.375</v>
      </c>
      <c r="BK494" s="20">
        <v>112.5</v>
      </c>
      <c r="BL494" s="20">
        <v>1527.63</v>
      </c>
      <c r="BM494" s="20">
        <v>28.79</v>
      </c>
      <c r="BN494" s="20">
        <v>1855.86</v>
      </c>
      <c r="BO494" s="20">
        <v>473.1</v>
      </c>
      <c r="BP494" s="20">
        <v>5304.8</v>
      </c>
      <c r="BQ494" s="20">
        <v>8006.71</v>
      </c>
      <c r="BR494" s="20">
        <v>1169.8</v>
      </c>
      <c r="BS494" s="20">
        <v>274.47000000000003</v>
      </c>
      <c r="BT494" s="20">
        <v>577.61</v>
      </c>
      <c r="BU494" s="20">
        <v>4.8864000000000001</v>
      </c>
    </row>
    <row r="495" spans="1:73" x14ac:dyDescent="0.4">
      <c r="A495" s="16" t="s">
        <v>681</v>
      </c>
      <c r="B495" s="16">
        <f t="shared" si="7"/>
        <v>2000</v>
      </c>
      <c r="C495" s="17">
        <v>32.082833333330001</v>
      </c>
      <c r="D495" s="17">
        <v>32.621000000000002</v>
      </c>
      <c r="E495" s="17">
        <v>29.741499999999998</v>
      </c>
      <c r="F495" s="17">
        <v>33.886000000000003</v>
      </c>
      <c r="G495" s="17">
        <v>27.15</v>
      </c>
      <c r="H495" s="17">
        <v>27</v>
      </c>
      <c r="I495" s="17">
        <v>5.0599999999999996</v>
      </c>
      <c r="J495" s="17">
        <v>4.03</v>
      </c>
      <c r="K495" s="17">
        <v>4.9000000000000004</v>
      </c>
      <c r="L495" s="17">
        <v>83.923697013430001</v>
      </c>
      <c r="M495" s="17">
        <v>0.88270000000000004</v>
      </c>
      <c r="N495" s="17">
        <v>1.6707000000000001</v>
      </c>
      <c r="O495" s="17">
        <v>0.85609999999999997</v>
      </c>
      <c r="P495" s="17">
        <v>1.9611000000000001</v>
      </c>
      <c r="Q495" s="17">
        <v>1.8755999999999999</v>
      </c>
      <c r="R495" s="17">
        <v>1.9003000000000001</v>
      </c>
      <c r="S495" s="17">
        <v>2.1074999999999999</v>
      </c>
      <c r="T495" s="17">
        <v>332</v>
      </c>
      <c r="U495" s="17">
        <v>880</v>
      </c>
      <c r="V495" s="17">
        <v>395.19</v>
      </c>
      <c r="W495" s="17">
        <v>760.59</v>
      </c>
      <c r="X495" s="17">
        <v>288</v>
      </c>
      <c r="Y495" s="17">
        <v>326</v>
      </c>
      <c r="Z495" s="17">
        <v>209</v>
      </c>
      <c r="AA495" s="17">
        <v>312.49</v>
      </c>
      <c r="AB495" s="17">
        <v>206.52</v>
      </c>
      <c r="AC495" s="17" t="s">
        <v>192</v>
      </c>
      <c r="AD495" s="17" t="s">
        <v>192</v>
      </c>
      <c r="AE495" s="17">
        <v>73.209999999999994</v>
      </c>
      <c r="AF495" s="17">
        <v>80.430000000000007</v>
      </c>
      <c r="AG495" s="17">
        <v>82.7</v>
      </c>
      <c r="AH495" s="17">
        <v>179</v>
      </c>
      <c r="AI495" s="17">
        <v>161</v>
      </c>
      <c r="AJ495" s="17">
        <v>143.66666666667001</v>
      </c>
      <c r="AK495" s="17" t="s">
        <v>192</v>
      </c>
      <c r="AL495" s="17">
        <v>97.88</v>
      </c>
      <c r="AM495" s="17">
        <v>117.49</v>
      </c>
      <c r="AN495" s="17">
        <v>0.57616000000000001</v>
      </c>
      <c r="AO495" s="17">
        <v>0.42163</v>
      </c>
      <c r="AP495" s="17">
        <v>0.36470999999999998</v>
      </c>
      <c r="AQ495" s="17">
        <v>1.8117567160000001</v>
      </c>
      <c r="AR495" s="17">
        <v>1.36025054</v>
      </c>
      <c r="AS495" s="17">
        <v>2.4817</v>
      </c>
      <c r="AT495" s="17">
        <v>13.558413</v>
      </c>
      <c r="AU495" s="17">
        <v>0.52449999999999997</v>
      </c>
      <c r="AV495" s="17">
        <v>0.43140000000000001</v>
      </c>
      <c r="AW495" s="17">
        <v>0.22109999999999999</v>
      </c>
      <c r="AX495" s="17">
        <v>2938.45</v>
      </c>
      <c r="AY495" s="17">
        <v>259.19</v>
      </c>
      <c r="AZ495" s="17">
        <v>193.57</v>
      </c>
      <c r="BA495" s="17">
        <v>471.85736350029998</v>
      </c>
      <c r="BB495" s="17">
        <v>541.95804195803998</v>
      </c>
      <c r="BC495" s="17">
        <v>459.01</v>
      </c>
      <c r="BD495" s="17">
        <v>1.3591</v>
      </c>
      <c r="BE495" s="17">
        <v>0.60489999999999999</v>
      </c>
      <c r="BF495" s="17">
        <v>0.65720000000000001</v>
      </c>
      <c r="BG495" s="17">
        <v>44</v>
      </c>
      <c r="BH495" s="17">
        <v>157.5</v>
      </c>
      <c r="BI495" s="17">
        <v>142.5</v>
      </c>
      <c r="BJ495" s="17">
        <v>113.875</v>
      </c>
      <c r="BK495" s="17">
        <v>112.5</v>
      </c>
      <c r="BL495" s="17">
        <v>1601.21</v>
      </c>
      <c r="BM495" s="17">
        <v>28.79</v>
      </c>
      <c r="BN495" s="17">
        <v>1960.41</v>
      </c>
      <c r="BO495" s="17">
        <v>487.1</v>
      </c>
      <c r="BP495" s="17">
        <v>5474.3</v>
      </c>
      <c r="BQ495" s="17">
        <v>8637.98</v>
      </c>
      <c r="BR495" s="17">
        <v>1224.4000000000001</v>
      </c>
      <c r="BS495" s="17">
        <v>273.68</v>
      </c>
      <c r="BT495" s="17">
        <v>591.9</v>
      </c>
      <c r="BU495" s="17">
        <v>4.8903999999999996</v>
      </c>
    </row>
    <row r="496" spans="1:73" x14ac:dyDescent="0.4">
      <c r="A496" s="18" t="s">
        <v>682</v>
      </c>
      <c r="B496" s="16">
        <f t="shared" si="7"/>
        <v>2000</v>
      </c>
      <c r="C496" s="20">
        <v>31.40016666667</v>
      </c>
      <c r="D496" s="20">
        <v>30.932300000000001</v>
      </c>
      <c r="E496" s="20">
        <v>30.222300000000001</v>
      </c>
      <c r="F496" s="20">
        <v>33.045900000000003</v>
      </c>
      <c r="G496" s="20">
        <v>27.15</v>
      </c>
      <c r="H496" s="20">
        <v>28.18</v>
      </c>
      <c r="I496" s="20">
        <v>5.0199999999999996</v>
      </c>
      <c r="J496" s="20">
        <v>4.3099999999999996</v>
      </c>
      <c r="K496" s="20">
        <v>5.04</v>
      </c>
      <c r="L496" s="20">
        <v>84.863923536049995</v>
      </c>
      <c r="M496" s="20">
        <v>0.87770000000000004</v>
      </c>
      <c r="N496" s="20">
        <v>1.6900999999999999</v>
      </c>
      <c r="O496" s="20">
        <v>0.79669999999999996</v>
      </c>
      <c r="P496" s="20">
        <v>1.8917999999999999</v>
      </c>
      <c r="Q496" s="20">
        <v>1.9144000000000001</v>
      </c>
      <c r="R496" s="20">
        <v>1.7950999999999999</v>
      </c>
      <c r="S496" s="20">
        <v>1.966</v>
      </c>
      <c r="T496" s="20">
        <v>340</v>
      </c>
      <c r="U496" s="20">
        <v>871.82</v>
      </c>
      <c r="V496" s="20">
        <v>379.2</v>
      </c>
      <c r="W496" s="20">
        <v>754.58</v>
      </c>
      <c r="X496" s="20">
        <v>255</v>
      </c>
      <c r="Y496" s="20">
        <v>318</v>
      </c>
      <c r="Z496" s="20">
        <v>203</v>
      </c>
      <c r="AA496" s="20">
        <v>314.02</v>
      </c>
      <c r="AB496" s="20">
        <v>205.32</v>
      </c>
      <c r="AC496" s="20" t="s">
        <v>192</v>
      </c>
      <c r="AD496" s="20" t="s">
        <v>192</v>
      </c>
      <c r="AE496" s="20">
        <v>76.150000000000006</v>
      </c>
      <c r="AF496" s="20">
        <v>85.03</v>
      </c>
      <c r="AG496" s="20">
        <v>89.92</v>
      </c>
      <c r="AH496" s="20">
        <v>187.5</v>
      </c>
      <c r="AI496" s="20">
        <v>163.25</v>
      </c>
      <c r="AJ496" s="20">
        <v>136.75</v>
      </c>
      <c r="AK496" s="20" t="s">
        <v>192</v>
      </c>
      <c r="AL496" s="20">
        <v>104.33</v>
      </c>
      <c r="AM496" s="20">
        <v>128.18</v>
      </c>
      <c r="AN496" s="20">
        <v>0.56006999999999996</v>
      </c>
      <c r="AO496" s="20">
        <v>0.38235999999999998</v>
      </c>
      <c r="AP496" s="20">
        <v>0.37984000000000001</v>
      </c>
      <c r="AQ496" s="20">
        <v>1.8199138100000001</v>
      </c>
      <c r="AR496" s="20">
        <v>1.356502686</v>
      </c>
      <c r="AS496" s="20">
        <v>2.5352000000000001</v>
      </c>
      <c r="AT496" s="20">
        <v>13.007258</v>
      </c>
      <c r="AU496" s="20">
        <v>0.53069999999999995</v>
      </c>
      <c r="AV496" s="20">
        <v>0.47599999999999998</v>
      </c>
      <c r="AW496" s="20">
        <v>0.23699999999999999</v>
      </c>
      <c r="AX496" s="20">
        <v>2970.72</v>
      </c>
      <c r="AY496" s="20">
        <v>254.12</v>
      </c>
      <c r="AZ496" s="20">
        <v>189.44</v>
      </c>
      <c r="BA496" s="20">
        <v>462.62510425354998</v>
      </c>
      <c r="BB496" s="20">
        <v>538.46153846154004</v>
      </c>
      <c r="BC496" s="20">
        <v>452</v>
      </c>
      <c r="BD496" s="20">
        <v>1.3425</v>
      </c>
      <c r="BE496" s="20">
        <v>0.60560000000000003</v>
      </c>
      <c r="BF496" s="20">
        <v>0.66339999999999999</v>
      </c>
      <c r="BG496" s="20">
        <v>44</v>
      </c>
      <c r="BH496" s="20">
        <v>155.9</v>
      </c>
      <c r="BI496" s="20">
        <v>141.25</v>
      </c>
      <c r="BJ496" s="20">
        <v>111.1</v>
      </c>
      <c r="BK496" s="20">
        <v>112.5</v>
      </c>
      <c r="BL496" s="20">
        <v>1500.24</v>
      </c>
      <c r="BM496" s="20">
        <v>28.79</v>
      </c>
      <c r="BN496" s="20">
        <v>1898.59</v>
      </c>
      <c r="BO496" s="20">
        <v>486.1</v>
      </c>
      <c r="BP496" s="20">
        <v>5282.3</v>
      </c>
      <c r="BQ496" s="20">
        <v>7678.07</v>
      </c>
      <c r="BR496" s="20">
        <v>1095.9000000000001</v>
      </c>
      <c r="BS496" s="20">
        <v>270</v>
      </c>
      <c r="BT496" s="20">
        <v>579.72</v>
      </c>
      <c r="BU496" s="20">
        <v>4.8301999999999996</v>
      </c>
    </row>
    <row r="497" spans="1:73" x14ac:dyDescent="0.4">
      <c r="A497" s="16" t="s">
        <v>683</v>
      </c>
      <c r="B497" s="16">
        <f t="shared" si="7"/>
        <v>2000</v>
      </c>
      <c r="C497" s="17">
        <v>32.331000000000003</v>
      </c>
      <c r="D497" s="17">
        <v>32.524090909089999</v>
      </c>
      <c r="E497" s="17">
        <v>30.100909090910001</v>
      </c>
      <c r="F497" s="17">
        <v>34.368000000000002</v>
      </c>
      <c r="G497" s="17">
        <v>27.15</v>
      </c>
      <c r="H497" s="17">
        <v>26.17</v>
      </c>
      <c r="I497" s="17">
        <v>5.55</v>
      </c>
      <c r="J497" s="17">
        <v>4.3899999999999997</v>
      </c>
      <c r="K497" s="17">
        <v>5.13</v>
      </c>
      <c r="L497" s="17">
        <v>91.741203471290007</v>
      </c>
      <c r="M497" s="17">
        <v>0.87960000000000005</v>
      </c>
      <c r="N497" s="17">
        <v>1.5771999999999999</v>
      </c>
      <c r="O497" s="17">
        <v>0.72330000000000005</v>
      </c>
      <c r="P497" s="17">
        <v>1.8187</v>
      </c>
      <c r="Q497" s="17">
        <v>1.8724000000000001</v>
      </c>
      <c r="R497" s="17">
        <v>1.5786</v>
      </c>
      <c r="S497" s="17">
        <v>2.0049999999999999</v>
      </c>
      <c r="T497" s="17">
        <v>367</v>
      </c>
      <c r="U497" s="17">
        <v>899.52</v>
      </c>
      <c r="V497" s="17">
        <v>376.36</v>
      </c>
      <c r="W497" s="17">
        <v>769.61</v>
      </c>
      <c r="X497" s="17">
        <v>257</v>
      </c>
      <c r="Y497" s="17">
        <v>354</v>
      </c>
      <c r="Z497" s="17">
        <v>206</v>
      </c>
      <c r="AA497" s="17">
        <v>316.77999999999997</v>
      </c>
      <c r="AB497" s="17">
        <v>214.64</v>
      </c>
      <c r="AC497" s="17" t="s">
        <v>192</v>
      </c>
      <c r="AD497" s="17" t="s">
        <v>192</v>
      </c>
      <c r="AE497" s="17">
        <v>82.46</v>
      </c>
      <c r="AF497" s="17">
        <v>89.17</v>
      </c>
      <c r="AG497" s="17">
        <v>96.12</v>
      </c>
      <c r="AH497" s="17">
        <v>185</v>
      </c>
      <c r="AI497" s="17">
        <v>158</v>
      </c>
      <c r="AJ497" s="17">
        <v>127.75</v>
      </c>
      <c r="AK497" s="17" t="s">
        <v>192</v>
      </c>
      <c r="AL497" s="17">
        <v>103.21</v>
      </c>
      <c r="AM497" s="17">
        <v>127.73</v>
      </c>
      <c r="AN497" s="17">
        <v>0.61048999999999998</v>
      </c>
      <c r="AO497" s="17">
        <v>0.3679</v>
      </c>
      <c r="AP497" s="17">
        <v>0.36420999999999998</v>
      </c>
      <c r="AQ497" s="17">
        <v>1.96762335</v>
      </c>
      <c r="AR497" s="17">
        <v>1.3558413</v>
      </c>
      <c r="AS497" s="17">
        <v>2.5920999999999998</v>
      </c>
      <c r="AT497" s="17">
        <v>13.007258</v>
      </c>
      <c r="AU497" s="17">
        <v>0.52129999999999999</v>
      </c>
      <c r="AV497" s="17">
        <v>0.47989999999999999</v>
      </c>
      <c r="AW497" s="17">
        <v>0.21890000000000001</v>
      </c>
      <c r="AX497" s="17">
        <v>2948.7</v>
      </c>
      <c r="AY497" s="17">
        <v>254.56</v>
      </c>
      <c r="AZ497" s="17">
        <v>188.11</v>
      </c>
      <c r="BA497" s="17">
        <v>469.94934990339999</v>
      </c>
      <c r="BB497" s="17">
        <v>517.48251748252005</v>
      </c>
      <c r="BC497" s="17">
        <v>449.99</v>
      </c>
      <c r="BD497" s="17">
        <v>1.4105000000000001</v>
      </c>
      <c r="BE497" s="17">
        <v>0.60150000000000003</v>
      </c>
      <c r="BF497" s="17">
        <v>0.63370000000000004</v>
      </c>
      <c r="BG497" s="17">
        <v>44</v>
      </c>
      <c r="BH497" s="17">
        <v>153.5</v>
      </c>
      <c r="BI497" s="17">
        <v>129</v>
      </c>
      <c r="BJ497" s="17">
        <v>99.375</v>
      </c>
      <c r="BK497" s="17">
        <v>112.5</v>
      </c>
      <c r="BL497" s="17">
        <v>1473.86</v>
      </c>
      <c r="BM497" s="17">
        <v>28.79</v>
      </c>
      <c r="BN497" s="17">
        <v>1795.11</v>
      </c>
      <c r="BO497" s="17">
        <v>468</v>
      </c>
      <c r="BP497" s="17">
        <v>5269.5</v>
      </c>
      <c r="BQ497" s="17">
        <v>7339.77</v>
      </c>
      <c r="BR497" s="17">
        <v>1059</v>
      </c>
      <c r="BS497" s="17">
        <v>266.01</v>
      </c>
      <c r="BT497" s="17">
        <v>593.34</v>
      </c>
      <c r="BU497" s="17">
        <v>4.6814</v>
      </c>
    </row>
    <row r="498" spans="1:73" x14ac:dyDescent="0.4">
      <c r="A498" s="18" t="s">
        <v>684</v>
      </c>
      <c r="B498" s="16">
        <f t="shared" si="7"/>
        <v>2000</v>
      </c>
      <c r="C498" s="20">
        <v>25.204666666670001</v>
      </c>
      <c r="D498" s="20">
        <v>25.125499999999999</v>
      </c>
      <c r="E498" s="20">
        <v>22.085999999999999</v>
      </c>
      <c r="F498" s="20">
        <v>28.4025</v>
      </c>
      <c r="G498" s="20">
        <v>30.75</v>
      </c>
      <c r="H498" s="20">
        <v>34.700000000000003</v>
      </c>
      <c r="I498" s="20">
        <v>8.9499999999999993</v>
      </c>
      <c r="J498" s="20">
        <v>4.4400000000000004</v>
      </c>
      <c r="K498" s="20">
        <v>5.05</v>
      </c>
      <c r="L498" s="20">
        <v>133.21217067412999</v>
      </c>
      <c r="M498" s="20">
        <v>0.89280000000000004</v>
      </c>
      <c r="N498" s="20">
        <v>1.4585999999999999</v>
      </c>
      <c r="O498" s="20">
        <v>0.66979999999999995</v>
      </c>
      <c r="P498" s="20">
        <v>1.7959000000000001</v>
      </c>
      <c r="Q498" s="20">
        <v>1.8705000000000001</v>
      </c>
      <c r="R498" s="20">
        <v>1.5936999999999999</v>
      </c>
      <c r="S498" s="20">
        <v>1.9233</v>
      </c>
      <c r="T498" s="20">
        <v>329</v>
      </c>
      <c r="U498" s="20">
        <v>880</v>
      </c>
      <c r="V498" s="20">
        <v>438.08</v>
      </c>
      <c r="W498" s="20">
        <v>806.79</v>
      </c>
      <c r="X498" s="20">
        <v>265</v>
      </c>
      <c r="Y498" s="20">
        <v>317</v>
      </c>
      <c r="Z498" s="20">
        <v>217</v>
      </c>
      <c r="AA498" s="20">
        <v>320.57</v>
      </c>
      <c r="AB498" s="20">
        <v>235.15</v>
      </c>
      <c r="AC498" s="20" t="s">
        <v>192</v>
      </c>
      <c r="AD498" s="20" t="s">
        <v>192</v>
      </c>
      <c r="AE498" s="20">
        <v>86.6</v>
      </c>
      <c r="AF498" s="20">
        <v>97.56</v>
      </c>
      <c r="AG498" s="20">
        <v>100.45</v>
      </c>
      <c r="AH498" s="20">
        <v>184.25</v>
      </c>
      <c r="AI498" s="20">
        <v>158.25</v>
      </c>
      <c r="AJ498" s="20">
        <v>129.5</v>
      </c>
      <c r="AK498" s="20" t="s">
        <v>192</v>
      </c>
      <c r="AL498" s="20">
        <v>104.95</v>
      </c>
      <c r="AM498" s="20">
        <v>128.09</v>
      </c>
      <c r="AN498" s="20">
        <v>0.71403000000000005</v>
      </c>
      <c r="AO498" s="20">
        <v>0.44780999999999999</v>
      </c>
      <c r="AP498" s="20">
        <v>0.30902000000000002</v>
      </c>
      <c r="AQ498" s="20">
        <v>1.93014481</v>
      </c>
      <c r="AR498" s="20">
        <v>1.3558413</v>
      </c>
      <c r="AS498" s="20">
        <v>2.6892999999999998</v>
      </c>
      <c r="AT498" s="20">
        <v>13.007258</v>
      </c>
      <c r="AU498" s="20">
        <v>0.53469751170000002</v>
      </c>
      <c r="AV498" s="20">
        <v>0.4708</v>
      </c>
      <c r="AW498" s="20">
        <v>0.22090000000000001</v>
      </c>
      <c r="AX498" s="20">
        <v>2893.94</v>
      </c>
      <c r="AY498" s="20">
        <v>266.63</v>
      </c>
      <c r="AZ498" s="20">
        <v>180.16</v>
      </c>
      <c r="BA498" s="20">
        <v>485.41034265868001</v>
      </c>
      <c r="BB498" s="20">
        <v>510.48951048951</v>
      </c>
      <c r="BC498" s="20">
        <v>436.7</v>
      </c>
      <c r="BD498" s="20">
        <v>1.452</v>
      </c>
      <c r="BE498" s="20">
        <v>0.60260000000000002</v>
      </c>
      <c r="BF498" s="20">
        <v>0.6179</v>
      </c>
      <c r="BG498" s="20">
        <v>44</v>
      </c>
      <c r="BH498" s="20">
        <v>153.5</v>
      </c>
      <c r="BI498" s="20">
        <v>129</v>
      </c>
      <c r="BJ498" s="20">
        <v>96</v>
      </c>
      <c r="BK498" s="20">
        <v>112.5</v>
      </c>
      <c r="BL498" s="20">
        <v>1565.41</v>
      </c>
      <c r="BM498" s="20">
        <v>28.79</v>
      </c>
      <c r="BN498" s="20">
        <v>1850.55</v>
      </c>
      <c r="BO498" s="20">
        <v>462.3</v>
      </c>
      <c r="BP498" s="20">
        <v>5233.7</v>
      </c>
      <c r="BQ498" s="20">
        <v>7314.34</v>
      </c>
      <c r="BR498" s="20">
        <v>1059.8</v>
      </c>
      <c r="BS498" s="20">
        <v>271.45</v>
      </c>
      <c r="BT498" s="20">
        <v>609.5</v>
      </c>
      <c r="BU498" s="20">
        <v>4.6398000000000001</v>
      </c>
    </row>
    <row r="499" spans="1:73" x14ac:dyDescent="0.4">
      <c r="A499" s="16" t="s">
        <v>685</v>
      </c>
      <c r="B499" s="16">
        <f t="shared" si="7"/>
        <v>2001</v>
      </c>
      <c r="C499" s="17">
        <v>25.957272727269999</v>
      </c>
      <c r="D499" s="17">
        <v>25.636363636359999</v>
      </c>
      <c r="E499" s="17">
        <v>22.68545454545</v>
      </c>
      <c r="F499" s="17">
        <v>29.55</v>
      </c>
      <c r="G499" s="17">
        <v>32.1</v>
      </c>
      <c r="H499" s="17">
        <v>34.950000000000003</v>
      </c>
      <c r="I499" s="17">
        <v>8.17</v>
      </c>
      <c r="J499" s="17">
        <v>4.6500000000000004</v>
      </c>
      <c r="K499" s="17">
        <v>4.88</v>
      </c>
      <c r="L499" s="17">
        <v>124.62349996137</v>
      </c>
      <c r="M499" s="17">
        <v>0.996</v>
      </c>
      <c r="N499" s="17">
        <v>1.4545999999999999</v>
      </c>
      <c r="O499" s="17">
        <v>0.71430000000000005</v>
      </c>
      <c r="P499" s="17">
        <v>1.8451</v>
      </c>
      <c r="Q499" s="17">
        <v>1.8511</v>
      </c>
      <c r="R499" s="17">
        <v>1.8123</v>
      </c>
      <c r="S499" s="17">
        <v>1.8720000000000001</v>
      </c>
      <c r="T499" s="17">
        <v>319</v>
      </c>
      <c r="U499" s="17">
        <v>907.27</v>
      </c>
      <c r="V499" s="17">
        <v>485.75</v>
      </c>
      <c r="W499" s="17">
        <v>815.71</v>
      </c>
      <c r="X499" s="17">
        <v>254</v>
      </c>
      <c r="Y499" s="17">
        <v>304</v>
      </c>
      <c r="Z499" s="17">
        <v>210</v>
      </c>
      <c r="AA499" s="17">
        <v>304.81</v>
      </c>
      <c r="AB499" s="17">
        <v>223.35</v>
      </c>
      <c r="AC499" s="17" t="s">
        <v>192</v>
      </c>
      <c r="AD499" s="17" t="s">
        <v>192</v>
      </c>
      <c r="AE499" s="17">
        <v>85.75</v>
      </c>
      <c r="AF499" s="17">
        <v>95.15</v>
      </c>
      <c r="AG499" s="17">
        <v>101.08</v>
      </c>
      <c r="AH499" s="17">
        <v>184.4</v>
      </c>
      <c r="AI499" s="17">
        <v>158.19999999999999</v>
      </c>
      <c r="AJ499" s="17">
        <v>134.19999999999999</v>
      </c>
      <c r="AK499" s="17" t="s">
        <v>192</v>
      </c>
      <c r="AL499" s="17">
        <v>110.37</v>
      </c>
      <c r="AM499" s="17">
        <v>132.84</v>
      </c>
      <c r="AN499" s="17">
        <v>0.80764999999999998</v>
      </c>
      <c r="AO499" s="17">
        <v>0.53461999999999998</v>
      </c>
      <c r="AP499" s="17">
        <v>0.34893000000000002</v>
      </c>
      <c r="AQ499" s="17">
        <v>1.9255151079999999</v>
      </c>
      <c r="AR499" s="17">
        <v>1.3567231479999999</v>
      </c>
      <c r="AS499" s="17">
        <v>2.7774000000000001</v>
      </c>
      <c r="AT499" s="17">
        <v>13.778874999999999</v>
      </c>
      <c r="AU499" s="17">
        <v>0.53021110999999999</v>
      </c>
      <c r="AV499" s="17">
        <v>0.47310000000000002</v>
      </c>
      <c r="AW499" s="17">
        <v>0.22750000000000001</v>
      </c>
      <c r="AX499" s="17">
        <v>2909.81</v>
      </c>
      <c r="AY499" s="17">
        <v>278.89</v>
      </c>
      <c r="AZ499" s="17">
        <v>171.87</v>
      </c>
      <c r="BA499" s="17">
        <v>507.71585074583999</v>
      </c>
      <c r="BB499" s="17">
        <v>496.5034965035</v>
      </c>
      <c r="BC499" s="17">
        <v>427</v>
      </c>
      <c r="BD499" s="17">
        <v>1.4148000000000001</v>
      </c>
      <c r="BE499" s="17">
        <v>0.59860000000000002</v>
      </c>
      <c r="BF499" s="17">
        <v>0.60880000000000001</v>
      </c>
      <c r="BG499" s="17">
        <v>44</v>
      </c>
      <c r="BH499" s="17">
        <v>154.5</v>
      </c>
      <c r="BI499" s="17">
        <v>129</v>
      </c>
      <c r="BJ499" s="17">
        <v>121</v>
      </c>
      <c r="BK499" s="17">
        <v>112.5</v>
      </c>
      <c r="BL499" s="17">
        <v>1615.65</v>
      </c>
      <c r="BM499" s="17">
        <v>30.03</v>
      </c>
      <c r="BN499" s="17">
        <v>1787.5</v>
      </c>
      <c r="BO499" s="17">
        <v>478.1</v>
      </c>
      <c r="BP499" s="17">
        <v>5170.5</v>
      </c>
      <c r="BQ499" s="17">
        <v>6994.77</v>
      </c>
      <c r="BR499" s="17">
        <v>1033.0999999999999</v>
      </c>
      <c r="BS499" s="17">
        <v>265.49</v>
      </c>
      <c r="BT499" s="17">
        <v>620.47</v>
      </c>
      <c r="BU499" s="17">
        <v>4.6570999999999998</v>
      </c>
    </row>
    <row r="500" spans="1:73" x14ac:dyDescent="0.4">
      <c r="A500" s="18" t="s">
        <v>686</v>
      </c>
      <c r="B500" s="16">
        <f t="shared" si="7"/>
        <v>2001</v>
      </c>
      <c r="C500" s="20">
        <v>27.23883333333</v>
      </c>
      <c r="D500" s="20">
        <v>27.405999999999999</v>
      </c>
      <c r="E500" s="20">
        <v>24.742000000000001</v>
      </c>
      <c r="F500" s="20">
        <v>29.5685</v>
      </c>
      <c r="G500" s="20">
        <v>32.1</v>
      </c>
      <c r="H500" s="20">
        <v>34.35</v>
      </c>
      <c r="I500" s="20">
        <v>5.63</v>
      </c>
      <c r="J500" s="20">
        <v>4.59</v>
      </c>
      <c r="K500" s="20">
        <v>4.8</v>
      </c>
      <c r="L500" s="20">
        <v>93.439894737740005</v>
      </c>
      <c r="M500" s="20">
        <v>0.89259999999999995</v>
      </c>
      <c r="N500" s="20">
        <v>1.4813000000000001</v>
      </c>
      <c r="O500" s="20">
        <v>0.69620000000000004</v>
      </c>
      <c r="P500" s="20">
        <v>1.7043999999999999</v>
      </c>
      <c r="Q500" s="20">
        <v>1.7850999999999999</v>
      </c>
      <c r="R500" s="20">
        <v>1.6054999999999999</v>
      </c>
      <c r="S500" s="20">
        <v>1.7224999999999999</v>
      </c>
      <c r="T500" s="20">
        <v>285</v>
      </c>
      <c r="U500" s="20">
        <v>983.33</v>
      </c>
      <c r="V500" s="20">
        <v>460.29</v>
      </c>
      <c r="W500" s="20">
        <v>811.08</v>
      </c>
      <c r="X500" s="20">
        <v>240</v>
      </c>
      <c r="Y500" s="20">
        <v>269</v>
      </c>
      <c r="Z500" s="20">
        <v>200</v>
      </c>
      <c r="AA500" s="20">
        <v>303.77999999999997</v>
      </c>
      <c r="AB500" s="20">
        <v>202.2</v>
      </c>
      <c r="AC500" s="20" t="s">
        <v>192</v>
      </c>
      <c r="AD500" s="20" t="s">
        <v>192</v>
      </c>
      <c r="AE500" s="20">
        <v>82.31</v>
      </c>
      <c r="AF500" s="20">
        <v>91.97</v>
      </c>
      <c r="AG500" s="20">
        <v>97.69</v>
      </c>
      <c r="AH500" s="20">
        <v>184.5</v>
      </c>
      <c r="AI500" s="20">
        <v>156.25</v>
      </c>
      <c r="AJ500" s="20">
        <v>134.25</v>
      </c>
      <c r="AK500" s="20" t="s">
        <v>192</v>
      </c>
      <c r="AL500" s="20">
        <v>106.74</v>
      </c>
      <c r="AM500" s="20">
        <v>128.11000000000001</v>
      </c>
      <c r="AN500" s="20">
        <v>0.91783000000000003</v>
      </c>
      <c r="AO500" s="20">
        <v>0.68722000000000005</v>
      </c>
      <c r="AP500" s="20">
        <v>0.40716999999999998</v>
      </c>
      <c r="AQ500" s="20">
        <v>1.9219877160000001</v>
      </c>
      <c r="AR500" s="20">
        <v>1.3617937739999999</v>
      </c>
      <c r="AS500" s="20">
        <v>2.8584000000000001</v>
      </c>
      <c r="AT500" s="20">
        <v>13.999337000000001</v>
      </c>
      <c r="AU500" s="20">
        <v>0.53153388199999996</v>
      </c>
      <c r="AV500" s="20">
        <v>0.47489999999999999</v>
      </c>
      <c r="AW500" s="20">
        <v>0.21759999999999999</v>
      </c>
      <c r="AX500" s="20">
        <v>2975.29</v>
      </c>
      <c r="AY500" s="20">
        <v>274</v>
      </c>
      <c r="AZ500" s="20">
        <v>173.43</v>
      </c>
      <c r="BA500" s="20">
        <v>492.13290400595997</v>
      </c>
      <c r="BB500" s="20">
        <v>500</v>
      </c>
      <c r="BC500" s="20">
        <v>439.51</v>
      </c>
      <c r="BD500" s="20">
        <v>1.3325</v>
      </c>
      <c r="BE500" s="20">
        <v>0.57110000000000005</v>
      </c>
      <c r="BF500" s="20">
        <v>0.60189999999999999</v>
      </c>
      <c r="BG500" s="20">
        <v>44</v>
      </c>
      <c r="BH500" s="20">
        <v>159</v>
      </c>
      <c r="BI500" s="20">
        <v>129</v>
      </c>
      <c r="BJ500" s="20">
        <v>105.25</v>
      </c>
      <c r="BK500" s="20">
        <v>112.5</v>
      </c>
      <c r="BL500" s="20">
        <v>1604.36</v>
      </c>
      <c r="BM500" s="20">
        <v>30.03</v>
      </c>
      <c r="BN500" s="20">
        <v>1765.65</v>
      </c>
      <c r="BO500" s="20">
        <v>501.8</v>
      </c>
      <c r="BP500" s="20">
        <v>5121.8</v>
      </c>
      <c r="BQ500" s="20">
        <v>6524.13</v>
      </c>
      <c r="BR500" s="20">
        <v>1020.9</v>
      </c>
      <c r="BS500" s="20">
        <v>261.87</v>
      </c>
      <c r="BT500" s="20">
        <v>600.91999999999996</v>
      </c>
      <c r="BU500" s="20">
        <v>4.5574000000000003</v>
      </c>
    </row>
    <row r="501" spans="1:73" x14ac:dyDescent="0.4">
      <c r="A501" s="16" t="s">
        <v>687</v>
      </c>
      <c r="B501" s="16">
        <f t="shared" si="7"/>
        <v>2001</v>
      </c>
      <c r="C501" s="17">
        <v>25.02257575758</v>
      </c>
      <c r="D501" s="17">
        <v>24.395454545450001</v>
      </c>
      <c r="E501" s="17">
        <v>23.433636363640002</v>
      </c>
      <c r="F501" s="17">
        <v>27.238636363640001</v>
      </c>
      <c r="G501" s="17">
        <v>32.6</v>
      </c>
      <c r="H501" s="17">
        <v>35.5</v>
      </c>
      <c r="I501" s="17">
        <v>5.16</v>
      </c>
      <c r="J501" s="17">
        <v>4.57</v>
      </c>
      <c r="K501" s="17">
        <v>4.87</v>
      </c>
      <c r="L501" s="17">
        <v>87.684854578550002</v>
      </c>
      <c r="M501" s="17">
        <v>1.1244000000000001</v>
      </c>
      <c r="N501" s="17">
        <v>1.4661</v>
      </c>
      <c r="O501" s="17">
        <v>0.67290000000000005</v>
      </c>
      <c r="P501" s="17">
        <v>1.5774999999999999</v>
      </c>
      <c r="Q501" s="17">
        <v>1.7584</v>
      </c>
      <c r="R501" s="17">
        <v>1.3017000000000001</v>
      </c>
      <c r="S501" s="17">
        <v>1.6725000000000001</v>
      </c>
      <c r="T501" s="17">
        <v>289</v>
      </c>
      <c r="U501" s="17">
        <v>954.76</v>
      </c>
      <c r="V501" s="17">
        <v>431.31</v>
      </c>
      <c r="W501" s="17">
        <v>780.64</v>
      </c>
      <c r="X501" s="17">
        <v>254</v>
      </c>
      <c r="Y501" s="17">
        <v>278</v>
      </c>
      <c r="Z501" s="17">
        <v>195</v>
      </c>
      <c r="AA501" s="17">
        <v>327.63</v>
      </c>
      <c r="AB501" s="17">
        <v>205.27</v>
      </c>
      <c r="AC501" s="17" t="s">
        <v>192</v>
      </c>
      <c r="AD501" s="17" t="s">
        <v>192</v>
      </c>
      <c r="AE501" s="17">
        <v>83.07</v>
      </c>
      <c r="AF501" s="17">
        <v>90.25</v>
      </c>
      <c r="AG501" s="17">
        <v>95.6</v>
      </c>
      <c r="AH501" s="17">
        <v>175</v>
      </c>
      <c r="AI501" s="17">
        <v>146.25</v>
      </c>
      <c r="AJ501" s="17">
        <v>125.5</v>
      </c>
      <c r="AK501" s="17" t="s">
        <v>192</v>
      </c>
      <c r="AL501" s="17">
        <v>103.49</v>
      </c>
      <c r="AM501" s="17">
        <v>130.19999999999999</v>
      </c>
      <c r="AN501" s="17">
        <v>1.0052000000000001</v>
      </c>
      <c r="AO501" s="17">
        <v>0.54081999999999997</v>
      </c>
      <c r="AP501" s="17">
        <v>0.55481000000000003</v>
      </c>
      <c r="AQ501" s="17">
        <v>1.9817329180000001</v>
      </c>
      <c r="AR501" s="17">
        <v>1.3668644000000001</v>
      </c>
      <c r="AS501" s="17">
        <v>2.9390999999999998</v>
      </c>
      <c r="AT501" s="17">
        <v>13.889106</v>
      </c>
      <c r="AU501" s="17">
        <v>0.52839229850000002</v>
      </c>
      <c r="AV501" s="17">
        <v>0.47510000000000002</v>
      </c>
      <c r="AW501" s="17">
        <v>0.2044</v>
      </c>
      <c r="AX501" s="17">
        <v>3032.72</v>
      </c>
      <c r="AY501" s="17">
        <v>268.45999999999998</v>
      </c>
      <c r="AZ501" s="17">
        <v>166.15</v>
      </c>
      <c r="BA501" s="17">
        <v>481.85472768324001</v>
      </c>
      <c r="BB501" s="17">
        <v>500</v>
      </c>
      <c r="BC501" s="17">
        <v>421.06</v>
      </c>
      <c r="BD501" s="17">
        <v>1.2029000000000001</v>
      </c>
      <c r="BE501" s="17">
        <v>0.51819999999999999</v>
      </c>
      <c r="BF501" s="17">
        <v>0.57430000000000003</v>
      </c>
      <c r="BG501" s="17">
        <v>44</v>
      </c>
      <c r="BH501" s="17">
        <v>159.125</v>
      </c>
      <c r="BI501" s="17">
        <v>129</v>
      </c>
      <c r="BJ501" s="17">
        <v>98.875</v>
      </c>
      <c r="BK501" s="17">
        <v>112.5</v>
      </c>
      <c r="BL501" s="17">
        <v>1509.17</v>
      </c>
      <c r="BM501" s="17">
        <v>30.03</v>
      </c>
      <c r="BN501" s="17">
        <v>1738.77</v>
      </c>
      <c r="BO501" s="17">
        <v>498.4</v>
      </c>
      <c r="BP501" s="17">
        <v>5046.3999999999996</v>
      </c>
      <c r="BQ501" s="17">
        <v>6133.52</v>
      </c>
      <c r="BR501" s="17">
        <v>1004.7</v>
      </c>
      <c r="BS501" s="17">
        <v>263.02999999999997</v>
      </c>
      <c r="BT501" s="17">
        <v>584.23</v>
      </c>
      <c r="BU501" s="17">
        <v>4.4039999999999999</v>
      </c>
    </row>
    <row r="502" spans="1:73" x14ac:dyDescent="0.4">
      <c r="A502" s="18" t="s">
        <v>688</v>
      </c>
      <c r="B502" s="16">
        <f t="shared" si="7"/>
        <v>2001</v>
      </c>
      <c r="C502" s="20">
        <v>25.718</v>
      </c>
      <c r="D502" s="20">
        <v>25.640999999999998</v>
      </c>
      <c r="E502" s="20">
        <v>24.092500000000001</v>
      </c>
      <c r="F502" s="20">
        <v>27.420500000000001</v>
      </c>
      <c r="G502" s="20">
        <v>33.5</v>
      </c>
      <c r="H502" s="20">
        <v>35.53</v>
      </c>
      <c r="I502" s="20">
        <v>5.17</v>
      </c>
      <c r="J502" s="20">
        <v>4.4800000000000004</v>
      </c>
      <c r="K502" s="20">
        <v>4.7300000000000004</v>
      </c>
      <c r="L502" s="20">
        <v>87.283581620749999</v>
      </c>
      <c r="M502" s="20">
        <v>1.0843</v>
      </c>
      <c r="N502" s="20">
        <v>1.4579</v>
      </c>
      <c r="O502" s="20">
        <v>0.62809999999999999</v>
      </c>
      <c r="P502" s="20">
        <v>1.5975999999999999</v>
      </c>
      <c r="Q502" s="20">
        <v>1.6529</v>
      </c>
      <c r="R502" s="20">
        <v>1.7048000000000001</v>
      </c>
      <c r="S502" s="20">
        <v>1.4350000000000001</v>
      </c>
      <c r="T502" s="20">
        <v>293</v>
      </c>
      <c r="U502" s="20">
        <v>950</v>
      </c>
      <c r="V502" s="20">
        <v>419.93</v>
      </c>
      <c r="W502" s="20">
        <v>744.85</v>
      </c>
      <c r="X502" s="20">
        <v>251</v>
      </c>
      <c r="Y502" s="20">
        <v>281</v>
      </c>
      <c r="Z502" s="20">
        <v>186</v>
      </c>
      <c r="AA502" s="20">
        <v>326.01</v>
      </c>
      <c r="AB502" s="20">
        <v>198.19</v>
      </c>
      <c r="AC502" s="20" t="s">
        <v>192</v>
      </c>
      <c r="AD502" s="20" t="s">
        <v>192</v>
      </c>
      <c r="AE502" s="20">
        <v>84.72</v>
      </c>
      <c r="AF502" s="20">
        <v>87.99</v>
      </c>
      <c r="AG502" s="20">
        <v>94.3</v>
      </c>
      <c r="AH502" s="20">
        <v>163.75</v>
      </c>
      <c r="AI502" s="20">
        <v>139</v>
      </c>
      <c r="AJ502" s="20">
        <v>120.75</v>
      </c>
      <c r="AK502" s="20" t="s">
        <v>192</v>
      </c>
      <c r="AL502" s="20">
        <v>101.09</v>
      </c>
      <c r="AM502" s="20">
        <v>129.66999999999999</v>
      </c>
      <c r="AN502" s="20">
        <v>0.91424000000000005</v>
      </c>
      <c r="AO502" s="20">
        <v>0.55115999999999998</v>
      </c>
      <c r="AP502" s="20">
        <v>0.62971999999999995</v>
      </c>
      <c r="AQ502" s="20">
        <v>1.9771032159999999</v>
      </c>
      <c r="AR502" s="20">
        <v>1.3681871720000001</v>
      </c>
      <c r="AS502" s="20">
        <v>3.0045000000000002</v>
      </c>
      <c r="AT502" s="20">
        <v>14.770954</v>
      </c>
      <c r="AU502" s="20">
        <v>0.56029976376000001</v>
      </c>
      <c r="AV502" s="20">
        <v>0.47410000000000002</v>
      </c>
      <c r="AW502" s="20">
        <v>0.19389999999999999</v>
      </c>
      <c r="AX502" s="20">
        <v>3032.72</v>
      </c>
      <c r="AY502" s="20">
        <v>265.14</v>
      </c>
      <c r="AZ502" s="20">
        <v>162.52000000000001</v>
      </c>
      <c r="BA502" s="20">
        <v>469.10055068326</v>
      </c>
      <c r="BB502" s="20">
        <v>500</v>
      </c>
      <c r="BC502" s="20">
        <v>411.86</v>
      </c>
      <c r="BD502" s="20">
        <v>1.1274</v>
      </c>
      <c r="BE502" s="20">
        <v>0.51200000000000001</v>
      </c>
      <c r="BF502" s="20">
        <v>0.57850000000000001</v>
      </c>
      <c r="BG502" s="20">
        <v>44</v>
      </c>
      <c r="BH502" s="20">
        <v>151.30000000000001</v>
      </c>
      <c r="BI502" s="20">
        <v>129</v>
      </c>
      <c r="BJ502" s="20">
        <v>95.3</v>
      </c>
      <c r="BK502" s="20">
        <v>112.5</v>
      </c>
      <c r="BL502" s="20">
        <v>1496.91</v>
      </c>
      <c r="BM502" s="20">
        <v>30.03</v>
      </c>
      <c r="BN502" s="20">
        <v>1664.16</v>
      </c>
      <c r="BO502" s="20">
        <v>477.5</v>
      </c>
      <c r="BP502" s="20">
        <v>4949.2</v>
      </c>
      <c r="BQ502" s="20">
        <v>6329.87</v>
      </c>
      <c r="BR502" s="20">
        <v>969.4</v>
      </c>
      <c r="BS502" s="20">
        <v>260.48</v>
      </c>
      <c r="BT502" s="20">
        <v>594.86</v>
      </c>
      <c r="BU502" s="20">
        <v>4.3650000000000002</v>
      </c>
    </row>
    <row r="503" spans="1:73" x14ac:dyDescent="0.4">
      <c r="A503" s="16" t="s">
        <v>689</v>
      </c>
      <c r="B503" s="16">
        <f t="shared" si="7"/>
        <v>2001</v>
      </c>
      <c r="C503" s="17">
        <v>27.546825396829998</v>
      </c>
      <c r="D503" s="17">
        <v>28.45047619048</v>
      </c>
      <c r="E503" s="17">
        <v>25.58</v>
      </c>
      <c r="F503" s="17">
        <v>28.61</v>
      </c>
      <c r="G503" s="17">
        <v>33.799999999999997</v>
      </c>
      <c r="H503" s="17">
        <v>34.75</v>
      </c>
      <c r="I503" s="17">
        <v>4.21</v>
      </c>
      <c r="J503" s="17">
        <v>4.3600000000000003</v>
      </c>
      <c r="K503" s="17">
        <v>4.66</v>
      </c>
      <c r="L503" s="17">
        <v>75.008042293030002</v>
      </c>
      <c r="M503" s="17">
        <v>1.0773999999999999</v>
      </c>
      <c r="N503" s="17">
        <v>1.526</v>
      </c>
      <c r="O503" s="17">
        <v>0.6512</v>
      </c>
      <c r="P503" s="17">
        <v>1.5940000000000001</v>
      </c>
      <c r="Q503" s="17">
        <v>1.4877</v>
      </c>
      <c r="R503" s="17">
        <v>1.8317000000000001</v>
      </c>
      <c r="S503" s="17">
        <v>1.4624999999999999</v>
      </c>
      <c r="T503" s="17">
        <v>295</v>
      </c>
      <c r="U503" s="17">
        <v>949</v>
      </c>
      <c r="V503" s="17">
        <v>407.18</v>
      </c>
      <c r="W503" s="17">
        <v>727.53</v>
      </c>
      <c r="X503" s="17">
        <v>234</v>
      </c>
      <c r="Y503" s="17">
        <v>292</v>
      </c>
      <c r="Z503" s="17">
        <v>184</v>
      </c>
      <c r="AA503" s="17">
        <v>295.17</v>
      </c>
      <c r="AB503" s="17">
        <v>196.96</v>
      </c>
      <c r="AC503" s="17" t="s">
        <v>192</v>
      </c>
      <c r="AD503" s="17" t="s">
        <v>192</v>
      </c>
      <c r="AE503" s="17">
        <v>89.73</v>
      </c>
      <c r="AF503" s="17">
        <v>84.09</v>
      </c>
      <c r="AG503" s="17">
        <v>94.84</v>
      </c>
      <c r="AH503" s="17">
        <v>164.33</v>
      </c>
      <c r="AI503" s="17">
        <v>141.66999999999999</v>
      </c>
      <c r="AJ503" s="17">
        <v>123</v>
      </c>
      <c r="AK503" s="17" t="s">
        <v>192</v>
      </c>
      <c r="AL503" s="17">
        <v>102.55</v>
      </c>
      <c r="AM503" s="17">
        <v>134.86000000000001</v>
      </c>
      <c r="AN503" s="17">
        <v>0.75485999999999998</v>
      </c>
      <c r="AO503" s="17">
        <v>0.63658000000000003</v>
      </c>
      <c r="AP503" s="17">
        <v>0.73433999999999999</v>
      </c>
      <c r="AQ503" s="17">
        <v>2.0077474340000001</v>
      </c>
      <c r="AR503" s="17">
        <v>1.3897924479999999</v>
      </c>
      <c r="AS503" s="17">
        <v>2.919</v>
      </c>
      <c r="AT503" s="17">
        <v>15.211878</v>
      </c>
      <c r="AU503" s="17">
        <v>0.52123830660000003</v>
      </c>
      <c r="AV503" s="17">
        <v>0.47070000000000001</v>
      </c>
      <c r="AW503" s="17">
        <v>0.21129999999999999</v>
      </c>
      <c r="AX503" s="17">
        <v>3060.66</v>
      </c>
      <c r="AY503" s="17">
        <v>259.8</v>
      </c>
      <c r="AZ503" s="17">
        <v>165.05</v>
      </c>
      <c r="BA503" s="17">
        <v>452.98906164648002</v>
      </c>
      <c r="BB503" s="17">
        <v>482.51748251748</v>
      </c>
      <c r="BC503" s="17">
        <v>410.07</v>
      </c>
      <c r="BD503" s="17">
        <v>1.1013999999999999</v>
      </c>
      <c r="BE503" s="17">
        <v>0.51400000000000001</v>
      </c>
      <c r="BF503" s="17">
        <v>0.60819999999999996</v>
      </c>
      <c r="BG503" s="17">
        <v>44</v>
      </c>
      <c r="BH503" s="17">
        <v>142</v>
      </c>
      <c r="BI503" s="17">
        <v>125.5</v>
      </c>
      <c r="BJ503" s="17">
        <v>85</v>
      </c>
      <c r="BK503" s="17">
        <v>112.5</v>
      </c>
      <c r="BL503" s="17">
        <v>1538.77</v>
      </c>
      <c r="BM503" s="17">
        <v>30.03</v>
      </c>
      <c r="BN503" s="17">
        <v>1682.21</v>
      </c>
      <c r="BO503" s="17">
        <v>466.7</v>
      </c>
      <c r="BP503" s="17">
        <v>4945</v>
      </c>
      <c r="BQ503" s="17">
        <v>7060.83</v>
      </c>
      <c r="BR503" s="17">
        <v>938</v>
      </c>
      <c r="BS503" s="17">
        <v>272.36</v>
      </c>
      <c r="BT503" s="17">
        <v>610.70000000000005</v>
      </c>
      <c r="BU503" s="17">
        <v>4.4333</v>
      </c>
    </row>
    <row r="504" spans="1:73" x14ac:dyDescent="0.4">
      <c r="A504" s="18" t="s">
        <v>690</v>
      </c>
      <c r="B504" s="16">
        <f t="shared" si="7"/>
        <v>2001</v>
      </c>
      <c r="C504" s="20">
        <v>26.966031746030001</v>
      </c>
      <c r="D504" s="20">
        <v>27.724285714290001</v>
      </c>
      <c r="E504" s="20">
        <v>25.613809523810001</v>
      </c>
      <c r="F504" s="20">
        <v>27.56</v>
      </c>
      <c r="G504" s="20">
        <v>33.9</v>
      </c>
      <c r="H504" s="20">
        <v>34.75</v>
      </c>
      <c r="I504" s="20">
        <v>3.71</v>
      </c>
      <c r="J504" s="20">
        <v>4.33</v>
      </c>
      <c r="K504" s="20">
        <v>4.6900000000000004</v>
      </c>
      <c r="L504" s="20">
        <v>68.814061457180003</v>
      </c>
      <c r="M504" s="20">
        <v>0.97330000000000005</v>
      </c>
      <c r="N504" s="20">
        <v>1.4088000000000001</v>
      </c>
      <c r="O504" s="20">
        <v>0.6431</v>
      </c>
      <c r="P504" s="20">
        <v>1.6087</v>
      </c>
      <c r="Q504" s="20">
        <v>1.4448000000000001</v>
      </c>
      <c r="R504" s="20">
        <v>1.9563999999999999</v>
      </c>
      <c r="S504" s="20">
        <v>1.425</v>
      </c>
      <c r="T504" s="20">
        <v>317</v>
      </c>
      <c r="U504" s="20">
        <v>930</v>
      </c>
      <c r="V504" s="20">
        <v>415.87</v>
      </c>
      <c r="W504" s="20">
        <v>727.53</v>
      </c>
      <c r="X504" s="20">
        <v>255</v>
      </c>
      <c r="Y504" s="20">
        <v>312</v>
      </c>
      <c r="Z504" s="20">
        <v>188</v>
      </c>
      <c r="AA504" s="20">
        <v>286.89</v>
      </c>
      <c r="AB504" s="20">
        <v>206.88</v>
      </c>
      <c r="AC504" s="20" t="s">
        <v>192</v>
      </c>
      <c r="AD504" s="20" t="s">
        <v>192</v>
      </c>
      <c r="AE504" s="20">
        <v>95.06</v>
      </c>
      <c r="AF504" s="20">
        <v>83.31</v>
      </c>
      <c r="AG504" s="20">
        <v>89.54</v>
      </c>
      <c r="AH504" s="20">
        <v>168</v>
      </c>
      <c r="AI504" s="20">
        <v>148.5</v>
      </c>
      <c r="AJ504" s="20">
        <v>129.75</v>
      </c>
      <c r="AK504" s="20" t="s">
        <v>192</v>
      </c>
      <c r="AL504" s="20">
        <v>97.42</v>
      </c>
      <c r="AM504" s="20">
        <v>127.23</v>
      </c>
      <c r="AN504" s="20">
        <v>0.83545000000000003</v>
      </c>
      <c r="AO504" s="20">
        <v>0.60972000000000004</v>
      </c>
      <c r="AP504" s="20">
        <v>0.83055809616999998</v>
      </c>
      <c r="AQ504" s="20">
        <v>2.0529421440000002</v>
      </c>
      <c r="AR504" s="20">
        <v>1.400815548</v>
      </c>
      <c r="AS504" s="20">
        <v>2.8142</v>
      </c>
      <c r="AT504" s="20">
        <v>14.219799</v>
      </c>
      <c r="AU504" s="20">
        <v>0.51205826891999995</v>
      </c>
      <c r="AV504" s="20">
        <v>0.46389999999999998</v>
      </c>
      <c r="AW504" s="20">
        <v>0.1993</v>
      </c>
      <c r="AX504" s="20">
        <v>3050.33</v>
      </c>
      <c r="AY504" s="20">
        <v>253.62</v>
      </c>
      <c r="AZ504" s="20">
        <v>164.75</v>
      </c>
      <c r="BA504" s="20">
        <v>455.20757465404</v>
      </c>
      <c r="BB504" s="20">
        <v>475.52447552448001</v>
      </c>
      <c r="BC504" s="20">
        <v>409.32</v>
      </c>
      <c r="BD504" s="20">
        <v>1.0465</v>
      </c>
      <c r="BE504" s="20">
        <v>0.51400000000000001</v>
      </c>
      <c r="BF504" s="20">
        <v>0.62029999999999996</v>
      </c>
      <c r="BG504" s="20">
        <v>44</v>
      </c>
      <c r="BH504" s="20">
        <v>133.125</v>
      </c>
      <c r="BI504" s="20">
        <v>122.5</v>
      </c>
      <c r="BJ504" s="20">
        <v>87.5</v>
      </c>
      <c r="BK504" s="20">
        <v>112.5</v>
      </c>
      <c r="BL504" s="20">
        <v>1466.13</v>
      </c>
      <c r="BM504" s="20">
        <v>30.03</v>
      </c>
      <c r="BN504" s="20">
        <v>1608.45</v>
      </c>
      <c r="BO504" s="20">
        <v>444.1</v>
      </c>
      <c r="BP504" s="20">
        <v>4828.3</v>
      </c>
      <c r="BQ504" s="20">
        <v>6641.19</v>
      </c>
      <c r="BR504" s="20">
        <v>894.9</v>
      </c>
      <c r="BS504" s="20">
        <v>270.23</v>
      </c>
      <c r="BT504" s="20">
        <v>579.72</v>
      </c>
      <c r="BU504" s="20">
        <v>4.3738000000000001</v>
      </c>
    </row>
    <row r="505" spans="1:73" x14ac:dyDescent="0.4">
      <c r="A505" s="16" t="s">
        <v>691</v>
      </c>
      <c r="B505" s="16">
        <f t="shared" si="7"/>
        <v>2001</v>
      </c>
      <c r="C505" s="17">
        <v>24.80367965368</v>
      </c>
      <c r="D505" s="17">
        <v>24.53818181818</v>
      </c>
      <c r="E505" s="17">
        <v>23.43</v>
      </c>
      <c r="F505" s="17">
        <v>26.442857142859999</v>
      </c>
      <c r="G505" s="17">
        <v>34</v>
      </c>
      <c r="H505" s="17">
        <v>34.35</v>
      </c>
      <c r="I505" s="17">
        <v>3.1</v>
      </c>
      <c r="J505" s="17">
        <v>3.75</v>
      </c>
      <c r="K505" s="17">
        <v>4.66</v>
      </c>
      <c r="L505" s="17">
        <v>58.628975134549997</v>
      </c>
      <c r="M505" s="17">
        <v>0.96640000000000004</v>
      </c>
      <c r="N505" s="17">
        <v>1.2946</v>
      </c>
      <c r="O505" s="17">
        <v>0.60470000000000002</v>
      </c>
      <c r="P505" s="17">
        <v>1.6841999999999999</v>
      </c>
      <c r="Q505" s="17">
        <v>1.4357</v>
      </c>
      <c r="R505" s="17">
        <v>2.0809000000000002</v>
      </c>
      <c r="S505" s="17">
        <v>1.536</v>
      </c>
      <c r="T505" s="17">
        <v>358</v>
      </c>
      <c r="U505" s="17">
        <v>930</v>
      </c>
      <c r="V505" s="17">
        <v>443.35</v>
      </c>
      <c r="W505" s="17">
        <v>723.02</v>
      </c>
      <c r="X505" s="17">
        <v>330</v>
      </c>
      <c r="Y505" s="17">
        <v>352</v>
      </c>
      <c r="Z505" s="17">
        <v>208</v>
      </c>
      <c r="AA505" s="17">
        <v>421.36</v>
      </c>
      <c r="AB505" s="17">
        <v>209.09</v>
      </c>
      <c r="AC505" s="17" t="s">
        <v>192</v>
      </c>
      <c r="AD505" s="17" t="s">
        <v>192</v>
      </c>
      <c r="AE505" s="17">
        <v>101.98</v>
      </c>
      <c r="AF505" s="17">
        <v>91.73</v>
      </c>
      <c r="AG505" s="17">
        <v>94.47</v>
      </c>
      <c r="AH505" s="17">
        <v>169.4</v>
      </c>
      <c r="AI505" s="17">
        <v>152.4</v>
      </c>
      <c r="AJ505" s="17">
        <v>137.19999999999999</v>
      </c>
      <c r="AK505" s="17" t="s">
        <v>192</v>
      </c>
      <c r="AL505" s="17">
        <v>107.98</v>
      </c>
      <c r="AM505" s="17">
        <v>123.79</v>
      </c>
      <c r="AN505" s="17">
        <v>0.63499000000000005</v>
      </c>
      <c r="AO505" s="17">
        <v>0.69755999999999996</v>
      </c>
      <c r="AP505" s="17">
        <v>0.96294125248999995</v>
      </c>
      <c r="AQ505" s="17">
        <v>2.1228285979999999</v>
      </c>
      <c r="AR505" s="17">
        <v>1.416909274</v>
      </c>
      <c r="AS505" s="17">
        <v>2.7582</v>
      </c>
      <c r="AT505" s="17">
        <v>15.983495</v>
      </c>
      <c r="AU505" s="17">
        <v>0.51693929760000001</v>
      </c>
      <c r="AV505" s="17">
        <v>0.4632</v>
      </c>
      <c r="AW505" s="17">
        <v>0.1938</v>
      </c>
      <c r="AX505" s="17">
        <v>3065.2</v>
      </c>
      <c r="AY505" s="17">
        <v>255.79</v>
      </c>
      <c r="AZ505" s="17">
        <v>159.29</v>
      </c>
      <c r="BA505" s="17">
        <v>459.11875434523</v>
      </c>
      <c r="BB505" s="17">
        <v>465.03496503497001</v>
      </c>
      <c r="BC505" s="17">
        <v>393.1</v>
      </c>
      <c r="BD505" s="17">
        <v>1.0035000000000001</v>
      </c>
      <c r="BE505" s="17">
        <v>0.504</v>
      </c>
      <c r="BF505" s="17">
        <v>0.6048</v>
      </c>
      <c r="BG505" s="17">
        <v>44</v>
      </c>
      <c r="BH505" s="17">
        <v>135</v>
      </c>
      <c r="BI505" s="17">
        <v>123.75</v>
      </c>
      <c r="BJ505" s="17">
        <v>87.5</v>
      </c>
      <c r="BK505" s="17">
        <v>112.5</v>
      </c>
      <c r="BL505" s="17">
        <v>1416.39</v>
      </c>
      <c r="BM505" s="17">
        <v>30.03</v>
      </c>
      <c r="BN505" s="17">
        <v>1525.21</v>
      </c>
      <c r="BO505" s="17">
        <v>461.6</v>
      </c>
      <c r="BP505" s="17">
        <v>4350.8999999999996</v>
      </c>
      <c r="BQ505" s="17">
        <v>5937.05</v>
      </c>
      <c r="BR505" s="17">
        <v>852.4</v>
      </c>
      <c r="BS505" s="17">
        <v>267.52999999999997</v>
      </c>
      <c r="BT505" s="17">
        <v>530.84</v>
      </c>
      <c r="BU505" s="17">
        <v>4.2542999999999997</v>
      </c>
    </row>
    <row r="506" spans="1:73" x14ac:dyDescent="0.4">
      <c r="A506" s="18" t="s">
        <v>692</v>
      </c>
      <c r="B506" s="16">
        <f t="shared" si="7"/>
        <v>2001</v>
      </c>
      <c r="C506" s="20">
        <v>25.821159420290002</v>
      </c>
      <c r="D506" s="20">
        <v>25.697826086959999</v>
      </c>
      <c r="E506" s="20">
        <v>24.32043478261</v>
      </c>
      <c r="F506" s="20">
        <v>27.445217391300002</v>
      </c>
      <c r="G506" s="20">
        <v>33.799999999999997</v>
      </c>
      <c r="H506" s="20">
        <v>34.15</v>
      </c>
      <c r="I506" s="20">
        <v>2.95</v>
      </c>
      <c r="J506" s="20">
        <v>3.79</v>
      </c>
      <c r="K506" s="20">
        <v>4.54</v>
      </c>
      <c r="L506" s="20">
        <v>56.916328793410003</v>
      </c>
      <c r="M506" s="20">
        <v>1.0322</v>
      </c>
      <c r="N506" s="20">
        <v>1.3166</v>
      </c>
      <c r="O506" s="20">
        <v>0.56920000000000004</v>
      </c>
      <c r="P506" s="20">
        <v>1.5808</v>
      </c>
      <c r="Q506" s="20">
        <v>1.518</v>
      </c>
      <c r="R506" s="20">
        <v>1.7493000000000001</v>
      </c>
      <c r="S506" s="20">
        <v>1.4750000000000001</v>
      </c>
      <c r="T506" s="20">
        <v>363</v>
      </c>
      <c r="U506" s="20">
        <v>847.5</v>
      </c>
      <c r="V506" s="20">
        <v>492.13</v>
      </c>
      <c r="W506" s="20">
        <v>738.07</v>
      </c>
      <c r="X506" s="20">
        <v>362</v>
      </c>
      <c r="Y506" s="20">
        <v>350</v>
      </c>
      <c r="Z506" s="20">
        <v>212</v>
      </c>
      <c r="AA506" s="20">
        <v>427.49</v>
      </c>
      <c r="AB506" s="20">
        <v>202.57</v>
      </c>
      <c r="AC506" s="20" t="s">
        <v>192</v>
      </c>
      <c r="AD506" s="20" t="s">
        <v>192</v>
      </c>
      <c r="AE506" s="20">
        <v>99.39</v>
      </c>
      <c r="AF506" s="20">
        <v>93.14</v>
      </c>
      <c r="AG506" s="20">
        <v>95.13</v>
      </c>
      <c r="AH506" s="20">
        <v>168.25</v>
      </c>
      <c r="AI506" s="20">
        <v>153</v>
      </c>
      <c r="AJ506" s="20">
        <v>140.75</v>
      </c>
      <c r="AK506" s="20" t="s">
        <v>192</v>
      </c>
      <c r="AL506" s="20">
        <v>105.91</v>
      </c>
      <c r="AM506" s="20">
        <v>121.92</v>
      </c>
      <c r="AN506" s="20">
        <v>0.69635999999999998</v>
      </c>
      <c r="AO506" s="20">
        <v>0.68342999999999998</v>
      </c>
      <c r="AP506" s="20">
        <v>0.78457564731999996</v>
      </c>
      <c r="AQ506" s="20">
        <v>2.209690626</v>
      </c>
      <c r="AR506" s="20">
        <v>1.4457897959999999</v>
      </c>
      <c r="AS506" s="20">
        <v>2.7684000000000002</v>
      </c>
      <c r="AT506" s="20">
        <v>14.219799</v>
      </c>
      <c r="AU506" s="20">
        <v>0.52536094600000005</v>
      </c>
      <c r="AV506" s="20">
        <v>0.46939999999999998</v>
      </c>
      <c r="AW506" s="20">
        <v>0.17879999999999999</v>
      </c>
      <c r="AX506" s="20">
        <v>3047.8</v>
      </c>
      <c r="AY506" s="20">
        <v>267.62</v>
      </c>
      <c r="AZ506" s="20">
        <v>158.99</v>
      </c>
      <c r="BA506" s="20">
        <v>480.34035545185998</v>
      </c>
      <c r="BB506" s="20">
        <v>475.52447552448001</v>
      </c>
      <c r="BC506" s="20">
        <v>402.94</v>
      </c>
      <c r="BD506" s="20">
        <v>0.95499999999999996</v>
      </c>
      <c r="BE506" s="20">
        <v>0.52929999999999999</v>
      </c>
      <c r="BF506" s="20">
        <v>0.58560000000000001</v>
      </c>
      <c r="BG506" s="20">
        <v>44</v>
      </c>
      <c r="BH506" s="20">
        <v>135</v>
      </c>
      <c r="BI506" s="20">
        <v>125</v>
      </c>
      <c r="BJ506" s="20">
        <v>88.75</v>
      </c>
      <c r="BK506" s="20">
        <v>112.5</v>
      </c>
      <c r="BL506" s="20">
        <v>1377.08</v>
      </c>
      <c r="BM506" s="20">
        <v>30.03</v>
      </c>
      <c r="BN506" s="20">
        <v>1464.43</v>
      </c>
      <c r="BO506" s="20">
        <v>483</v>
      </c>
      <c r="BP506" s="20">
        <v>3895.7</v>
      </c>
      <c r="BQ506" s="20">
        <v>5520.8</v>
      </c>
      <c r="BR506" s="20">
        <v>828.1</v>
      </c>
      <c r="BS506" s="20">
        <v>272.39</v>
      </c>
      <c r="BT506" s="20">
        <v>451.7</v>
      </c>
      <c r="BU506" s="20">
        <v>4.2207999999999997</v>
      </c>
    </row>
    <row r="507" spans="1:73" x14ac:dyDescent="0.4">
      <c r="A507" s="16" t="s">
        <v>693</v>
      </c>
      <c r="B507" s="16">
        <f t="shared" si="7"/>
        <v>2001</v>
      </c>
      <c r="C507" s="17">
        <v>25.207666666670001</v>
      </c>
      <c r="D507" s="17">
        <v>25.544</v>
      </c>
      <c r="E507" s="17">
        <v>23.963999999999999</v>
      </c>
      <c r="F507" s="17">
        <v>26.114999999999998</v>
      </c>
      <c r="G507" s="17">
        <v>32.799999999999997</v>
      </c>
      <c r="H507" s="17">
        <v>33.06</v>
      </c>
      <c r="I507" s="17">
        <v>2.15</v>
      </c>
      <c r="J507" s="17">
        <v>3.79</v>
      </c>
      <c r="K507" s="17">
        <v>4.54</v>
      </c>
      <c r="L507" s="17">
        <v>47.201630414470003</v>
      </c>
      <c r="M507" s="17">
        <v>1.0243</v>
      </c>
      <c r="N507" s="17">
        <v>1.2802</v>
      </c>
      <c r="O507" s="17">
        <v>0.53510000000000002</v>
      </c>
      <c r="P507" s="17">
        <v>1.5274000000000001</v>
      </c>
      <c r="Q507" s="17">
        <v>1.5811999999999999</v>
      </c>
      <c r="R507" s="17">
        <v>1.6135999999999999</v>
      </c>
      <c r="S507" s="17">
        <v>1.3875</v>
      </c>
      <c r="T507" s="17">
        <v>322</v>
      </c>
      <c r="U507" s="17">
        <v>807</v>
      </c>
      <c r="V507" s="17">
        <v>498.98</v>
      </c>
      <c r="W507" s="17">
        <v>749.57</v>
      </c>
      <c r="X507" s="17">
        <v>310</v>
      </c>
      <c r="Y507" s="17">
        <v>316</v>
      </c>
      <c r="Z507" s="17">
        <v>202</v>
      </c>
      <c r="AA507" s="17">
        <v>385.09</v>
      </c>
      <c r="AB507" s="17">
        <v>204.25</v>
      </c>
      <c r="AC507" s="17" t="s">
        <v>192</v>
      </c>
      <c r="AD507" s="17" t="s">
        <v>192</v>
      </c>
      <c r="AE507" s="17">
        <v>99.61</v>
      </c>
      <c r="AF507" s="17">
        <v>90.08</v>
      </c>
      <c r="AG507" s="17">
        <v>94.63</v>
      </c>
      <c r="AH507" s="17">
        <v>173</v>
      </c>
      <c r="AI507" s="17">
        <v>161</v>
      </c>
      <c r="AJ507" s="17">
        <v>148.33333333332999</v>
      </c>
      <c r="AK507" s="17" t="s">
        <v>192</v>
      </c>
      <c r="AL507" s="17">
        <v>107.57</v>
      </c>
      <c r="AM507" s="17">
        <v>122.03</v>
      </c>
      <c r="AN507" s="17">
        <v>0.72677000000000003</v>
      </c>
      <c r="AO507" s="17">
        <v>0.57181999999999999</v>
      </c>
      <c r="AP507" s="17">
        <v>0.57753841367000003</v>
      </c>
      <c r="AQ507" s="17">
        <v>2.3591638619999999</v>
      </c>
      <c r="AR507" s="17">
        <v>1.4656313759999999</v>
      </c>
      <c r="AS507" s="17">
        <v>2.9903</v>
      </c>
      <c r="AT507" s="17">
        <v>13.007258</v>
      </c>
      <c r="AU507" s="17">
        <v>0.53478128725999996</v>
      </c>
      <c r="AV507" s="17">
        <v>0.47089999999999999</v>
      </c>
      <c r="AW507" s="17">
        <v>0.16619999999999999</v>
      </c>
      <c r="AX507" s="17">
        <v>3049.57</v>
      </c>
      <c r="AY507" s="17">
        <v>270.79000000000002</v>
      </c>
      <c r="AZ507" s="17">
        <v>156.31</v>
      </c>
      <c r="BA507" s="17">
        <v>486.03685548041</v>
      </c>
      <c r="BB507" s="17">
        <v>489.51048951049</v>
      </c>
      <c r="BC507" s="17">
        <v>411.85</v>
      </c>
      <c r="BD507" s="17">
        <v>0.90969999999999995</v>
      </c>
      <c r="BE507" s="17">
        <v>0.49349999999999999</v>
      </c>
      <c r="BF507" s="17">
        <v>0.57969999999999999</v>
      </c>
      <c r="BG507" s="17">
        <v>44</v>
      </c>
      <c r="BH507" s="17">
        <v>135</v>
      </c>
      <c r="BI507" s="17">
        <v>124.38</v>
      </c>
      <c r="BJ507" s="17">
        <v>94.5</v>
      </c>
      <c r="BK507" s="17">
        <v>112.5</v>
      </c>
      <c r="BL507" s="17">
        <v>1344.56</v>
      </c>
      <c r="BM507" s="17">
        <v>30.03</v>
      </c>
      <c r="BN507" s="17">
        <v>1426.33</v>
      </c>
      <c r="BO507" s="17">
        <v>464.8</v>
      </c>
      <c r="BP507" s="17">
        <v>3694.5</v>
      </c>
      <c r="BQ507" s="17">
        <v>5027</v>
      </c>
      <c r="BR507" s="17">
        <v>798.6</v>
      </c>
      <c r="BS507" s="17">
        <v>283.42</v>
      </c>
      <c r="BT507" s="17">
        <v>457.9</v>
      </c>
      <c r="BU507" s="17">
        <v>4.3529999999999998</v>
      </c>
    </row>
    <row r="508" spans="1:73" x14ac:dyDescent="0.4">
      <c r="A508" s="18" t="s">
        <v>694</v>
      </c>
      <c r="B508" s="16">
        <f t="shared" si="7"/>
        <v>2001</v>
      </c>
      <c r="C508" s="20">
        <v>20.731884057969999</v>
      </c>
      <c r="D508" s="20">
        <v>20.478260869570001</v>
      </c>
      <c r="E508" s="20">
        <v>19.541739130429999</v>
      </c>
      <c r="F508" s="20">
        <v>22.175652173909999</v>
      </c>
      <c r="G508" s="20">
        <v>32.4</v>
      </c>
      <c r="H508" s="20">
        <v>33.03</v>
      </c>
      <c r="I508" s="20">
        <v>2.4500000000000002</v>
      </c>
      <c r="J508" s="20">
        <v>3.52</v>
      </c>
      <c r="K508" s="20">
        <v>4.59</v>
      </c>
      <c r="L508" s="20">
        <v>49.594944465810002</v>
      </c>
      <c r="M508" s="20">
        <v>1.0849</v>
      </c>
      <c r="N508" s="20">
        <v>1.2434000000000001</v>
      </c>
      <c r="O508" s="20">
        <v>0.51239999999999997</v>
      </c>
      <c r="P508" s="20">
        <v>1.4541999999999999</v>
      </c>
      <c r="Q508" s="20">
        <v>1.6073999999999999</v>
      </c>
      <c r="R508" s="20">
        <v>1.3734</v>
      </c>
      <c r="S508" s="20">
        <v>1.3819999999999999</v>
      </c>
      <c r="T508" s="20">
        <v>307</v>
      </c>
      <c r="U508" s="20">
        <v>713.91</v>
      </c>
      <c r="V508" s="20">
        <v>491.98</v>
      </c>
      <c r="W508" s="20">
        <v>761.6</v>
      </c>
      <c r="X508" s="20">
        <v>277</v>
      </c>
      <c r="Y508" s="20">
        <v>281.64999999999998</v>
      </c>
      <c r="Z508" s="20">
        <v>187</v>
      </c>
      <c r="AA508" s="20">
        <v>373.03</v>
      </c>
      <c r="AB508" s="20">
        <v>203.7</v>
      </c>
      <c r="AC508" s="20" t="s">
        <v>192</v>
      </c>
      <c r="AD508" s="20" t="s">
        <v>192</v>
      </c>
      <c r="AE508" s="20">
        <v>101.79</v>
      </c>
      <c r="AF508" s="20">
        <v>86.56</v>
      </c>
      <c r="AG508" s="20">
        <v>94.96</v>
      </c>
      <c r="AH508" s="20">
        <v>170.6</v>
      </c>
      <c r="AI508" s="20">
        <v>158.19999999999999</v>
      </c>
      <c r="AJ508" s="20">
        <v>146.19999999999999</v>
      </c>
      <c r="AK508" s="20" t="s">
        <v>192</v>
      </c>
      <c r="AL508" s="20">
        <v>115.01</v>
      </c>
      <c r="AM508" s="20">
        <v>123.34</v>
      </c>
      <c r="AN508" s="20">
        <v>0.68661000000000005</v>
      </c>
      <c r="AO508" s="20">
        <v>0.48364000000000001</v>
      </c>
      <c r="AP508" s="20">
        <v>0.42363003261999999</v>
      </c>
      <c r="AQ508" s="20">
        <v>2.2714199860000002</v>
      </c>
      <c r="AR508" s="20">
        <v>1.4484353400000001</v>
      </c>
      <c r="AS508" s="20">
        <v>3.0076999999999998</v>
      </c>
      <c r="AT508" s="20">
        <v>11.904947999999999</v>
      </c>
      <c r="AU508" s="20">
        <v>0.53065203400000005</v>
      </c>
      <c r="AV508" s="20">
        <v>0.46639999999999998</v>
      </c>
      <c r="AW508" s="20">
        <v>0.1497</v>
      </c>
      <c r="AX508" s="20">
        <v>2992.43</v>
      </c>
      <c r="AY508" s="20">
        <v>269.26</v>
      </c>
      <c r="AZ508" s="20">
        <v>149.63999999999999</v>
      </c>
      <c r="BA508" s="20">
        <v>469.47708537579001</v>
      </c>
      <c r="BB508" s="20">
        <v>461.53846153846001</v>
      </c>
      <c r="BC508" s="20">
        <v>404.02</v>
      </c>
      <c r="BD508" s="20">
        <v>0.82010000000000005</v>
      </c>
      <c r="BE508" s="20">
        <v>0.48209999999999997</v>
      </c>
      <c r="BF508" s="20">
        <v>0.53790000000000004</v>
      </c>
      <c r="BG508" s="20">
        <v>44</v>
      </c>
      <c r="BH508" s="20">
        <v>135.9</v>
      </c>
      <c r="BI508" s="20">
        <v>124.38</v>
      </c>
      <c r="BJ508" s="20">
        <v>96.1</v>
      </c>
      <c r="BK508" s="20">
        <v>112.5</v>
      </c>
      <c r="BL508" s="20">
        <v>1282.5</v>
      </c>
      <c r="BM508" s="20">
        <v>30.03</v>
      </c>
      <c r="BN508" s="20">
        <v>1377.28</v>
      </c>
      <c r="BO508" s="20">
        <v>468.1</v>
      </c>
      <c r="BP508" s="20">
        <v>3750.7</v>
      </c>
      <c r="BQ508" s="20">
        <v>4825.33</v>
      </c>
      <c r="BR508" s="20">
        <v>761.5</v>
      </c>
      <c r="BS508" s="20">
        <v>283.06</v>
      </c>
      <c r="BT508" s="20">
        <v>431.39</v>
      </c>
      <c r="BU508" s="20">
        <v>4.4012000000000002</v>
      </c>
    </row>
    <row r="509" spans="1:73" x14ac:dyDescent="0.4">
      <c r="A509" s="16" t="s">
        <v>695</v>
      </c>
      <c r="B509" s="16">
        <f t="shared" si="7"/>
        <v>2001</v>
      </c>
      <c r="C509" s="17">
        <v>18.688181818179999</v>
      </c>
      <c r="D509" s="17">
        <v>18.942272727270002</v>
      </c>
      <c r="E509" s="17">
        <v>17.532272727270001</v>
      </c>
      <c r="F509" s="17">
        <v>19.59</v>
      </c>
      <c r="G509" s="17">
        <v>29.4</v>
      </c>
      <c r="H509" s="17">
        <v>31.5</v>
      </c>
      <c r="I509" s="17">
        <v>2.36</v>
      </c>
      <c r="J509" s="17">
        <v>3.46</v>
      </c>
      <c r="K509" s="17">
        <v>4.38</v>
      </c>
      <c r="L509" s="17">
        <v>48.074528796099997</v>
      </c>
      <c r="M509" s="17">
        <v>1.2316</v>
      </c>
      <c r="N509" s="17">
        <v>1.2974000000000001</v>
      </c>
      <c r="O509" s="17">
        <v>0.52210000000000001</v>
      </c>
      <c r="P509" s="17">
        <v>1.4948999999999999</v>
      </c>
      <c r="Q509" s="17">
        <v>1.6678999999999999</v>
      </c>
      <c r="R509" s="17">
        <v>1.4141999999999999</v>
      </c>
      <c r="S509" s="17">
        <v>1.4025000000000001</v>
      </c>
      <c r="T509" s="17">
        <v>330</v>
      </c>
      <c r="U509" s="17">
        <v>714.29</v>
      </c>
      <c r="V509" s="17">
        <v>503.93</v>
      </c>
      <c r="W509" s="17">
        <v>759.59</v>
      </c>
      <c r="X509" s="17">
        <v>323</v>
      </c>
      <c r="Y509" s="17">
        <v>318.77</v>
      </c>
      <c r="Z509" s="17">
        <v>189</v>
      </c>
      <c r="AA509" s="17">
        <v>390.69</v>
      </c>
      <c r="AB509" s="17">
        <v>207.77</v>
      </c>
      <c r="AC509" s="17" t="s">
        <v>192</v>
      </c>
      <c r="AD509" s="17" t="s">
        <v>192</v>
      </c>
      <c r="AE509" s="17">
        <v>100.97</v>
      </c>
      <c r="AF509" s="17">
        <v>89.54</v>
      </c>
      <c r="AG509" s="17">
        <v>94.69</v>
      </c>
      <c r="AH509" s="17">
        <v>173.5</v>
      </c>
      <c r="AI509" s="17">
        <v>159.25</v>
      </c>
      <c r="AJ509" s="17">
        <v>135</v>
      </c>
      <c r="AK509" s="17" t="s">
        <v>192</v>
      </c>
      <c r="AL509" s="17">
        <v>116.36</v>
      </c>
      <c r="AM509" s="17">
        <v>125.27</v>
      </c>
      <c r="AN509" s="17">
        <v>0.65076999999999996</v>
      </c>
      <c r="AO509" s="17">
        <v>0.49603999999999998</v>
      </c>
      <c r="AP509" s="17">
        <v>0.46599531073</v>
      </c>
      <c r="AQ509" s="17">
        <v>2.2831044720000002</v>
      </c>
      <c r="AR509" s="17">
        <v>1.418232046</v>
      </c>
      <c r="AS509" s="17">
        <v>3.0272000000000001</v>
      </c>
      <c r="AT509" s="17">
        <v>11.684486</v>
      </c>
      <c r="AU509" s="17">
        <v>0.52611272141999998</v>
      </c>
      <c r="AV509" s="17">
        <v>0.47020000000000001</v>
      </c>
      <c r="AW509" s="17">
        <v>0.16950000000000001</v>
      </c>
      <c r="AX509" s="17">
        <v>2965.41</v>
      </c>
      <c r="AY509" s="17">
        <v>264.05</v>
      </c>
      <c r="AZ509" s="17">
        <v>142.5</v>
      </c>
      <c r="BA509" s="17">
        <v>453.61606477907998</v>
      </c>
      <c r="BB509" s="17">
        <v>461.53846153846001</v>
      </c>
      <c r="BC509" s="17">
        <v>400.63</v>
      </c>
      <c r="BD509" s="17">
        <v>0.83779999999999999</v>
      </c>
      <c r="BE509" s="17">
        <v>0.46700000000000003</v>
      </c>
      <c r="BF509" s="17">
        <v>0.51380000000000003</v>
      </c>
      <c r="BG509" s="17">
        <v>44</v>
      </c>
      <c r="BH509" s="17">
        <v>140.5</v>
      </c>
      <c r="BI509" s="17">
        <v>130</v>
      </c>
      <c r="BJ509" s="17">
        <v>96.5</v>
      </c>
      <c r="BK509" s="17">
        <v>112.5</v>
      </c>
      <c r="BL509" s="17">
        <v>1327.46</v>
      </c>
      <c r="BM509" s="17">
        <v>30.03</v>
      </c>
      <c r="BN509" s="17">
        <v>1427.73</v>
      </c>
      <c r="BO509" s="17">
        <v>486.5</v>
      </c>
      <c r="BP509" s="17">
        <v>4041.8</v>
      </c>
      <c r="BQ509" s="17">
        <v>5078.41</v>
      </c>
      <c r="BR509" s="17">
        <v>772.9</v>
      </c>
      <c r="BS509" s="17">
        <v>276.16000000000003</v>
      </c>
      <c r="BT509" s="17">
        <v>429.89</v>
      </c>
      <c r="BU509" s="17">
        <v>4.1226000000000003</v>
      </c>
    </row>
    <row r="510" spans="1:73" x14ac:dyDescent="0.4">
      <c r="A510" s="18" t="s">
        <v>696</v>
      </c>
      <c r="B510" s="16">
        <f t="shared" si="7"/>
        <v>2001</v>
      </c>
      <c r="C510" s="20">
        <v>18.51978947368</v>
      </c>
      <c r="D510" s="20">
        <v>18.60473684211</v>
      </c>
      <c r="E510" s="20">
        <v>17.641999999999999</v>
      </c>
      <c r="F510" s="20">
        <v>19.31263157895</v>
      </c>
      <c r="G510" s="20">
        <v>27.35</v>
      </c>
      <c r="H510" s="20">
        <v>30.45</v>
      </c>
      <c r="I510" s="20">
        <v>2.41</v>
      </c>
      <c r="J510" s="20">
        <v>3.4</v>
      </c>
      <c r="K510" s="20">
        <v>4.2699999999999996</v>
      </c>
      <c r="L510" s="20">
        <v>48.321934751610002</v>
      </c>
      <c r="M510" s="20">
        <v>1.3373999999999999</v>
      </c>
      <c r="N510" s="20">
        <v>1.2504999999999999</v>
      </c>
      <c r="O510" s="20">
        <v>0.53680000000000005</v>
      </c>
      <c r="P510" s="20">
        <v>1.5088999999999999</v>
      </c>
      <c r="Q510" s="20">
        <v>1.6091</v>
      </c>
      <c r="R510" s="20">
        <v>1.49</v>
      </c>
      <c r="S510" s="20">
        <v>1.4275</v>
      </c>
      <c r="T510" s="20">
        <v>339</v>
      </c>
      <c r="U510" s="20">
        <v>710</v>
      </c>
      <c r="V510" s="20">
        <v>533.19000000000005</v>
      </c>
      <c r="W510" s="20">
        <v>771.62</v>
      </c>
      <c r="X510" s="20">
        <v>359.5</v>
      </c>
      <c r="Y510" s="20">
        <v>309.19</v>
      </c>
      <c r="Z510" s="20">
        <v>189</v>
      </c>
      <c r="AA510" s="20">
        <v>396.87</v>
      </c>
      <c r="AB510" s="20">
        <v>195.38</v>
      </c>
      <c r="AC510" s="20" t="s">
        <v>192</v>
      </c>
      <c r="AD510" s="20" t="s">
        <v>192</v>
      </c>
      <c r="AE510" s="20">
        <v>102.86</v>
      </c>
      <c r="AF510" s="20">
        <v>91.88</v>
      </c>
      <c r="AG510" s="20">
        <v>95.87</v>
      </c>
      <c r="AH510" s="20">
        <v>179.33</v>
      </c>
      <c r="AI510" s="20">
        <v>163</v>
      </c>
      <c r="AJ510" s="20">
        <v>134.33333333332999</v>
      </c>
      <c r="AK510" s="20" t="s">
        <v>192</v>
      </c>
      <c r="AL510" s="20">
        <v>118.2</v>
      </c>
      <c r="AM510" s="20">
        <v>122.44</v>
      </c>
      <c r="AN510" s="20">
        <v>0.69608999999999999</v>
      </c>
      <c r="AO510" s="20">
        <v>0.50636999999999999</v>
      </c>
      <c r="AP510" s="20">
        <v>0.42575876385</v>
      </c>
      <c r="AQ510" s="20">
        <v>2.1633936060000001</v>
      </c>
      <c r="AR510" s="20">
        <v>1.393981226</v>
      </c>
      <c r="AS510" s="20">
        <v>3.0771999999999999</v>
      </c>
      <c r="AT510" s="20">
        <v>11.464024</v>
      </c>
      <c r="AU510" s="20">
        <v>0.52622956627999995</v>
      </c>
      <c r="AV510" s="20">
        <v>0.47239999999999999</v>
      </c>
      <c r="AW510" s="20">
        <v>0.17269999999999999</v>
      </c>
      <c r="AX510" s="20">
        <v>2873.44</v>
      </c>
      <c r="AY510" s="20">
        <v>265.20999999999998</v>
      </c>
      <c r="AZ510" s="20">
        <v>138.13</v>
      </c>
      <c r="BA510" s="20">
        <v>455.61494417017002</v>
      </c>
      <c r="BB510" s="20">
        <v>468.53146853147001</v>
      </c>
      <c r="BC510" s="20">
        <v>386.33</v>
      </c>
      <c r="BD510" s="20">
        <v>0.94530000000000003</v>
      </c>
      <c r="BE510" s="20">
        <v>0.47939999999999999</v>
      </c>
      <c r="BF510" s="20">
        <v>0.48770000000000002</v>
      </c>
      <c r="BG510" s="20">
        <v>44</v>
      </c>
      <c r="BH510" s="20">
        <v>141.66666666667001</v>
      </c>
      <c r="BI510" s="20">
        <v>131</v>
      </c>
      <c r="BJ510" s="20">
        <v>101.16666666667</v>
      </c>
      <c r="BK510" s="20">
        <v>112.5</v>
      </c>
      <c r="BL510" s="20">
        <v>1344.63</v>
      </c>
      <c r="BM510" s="20">
        <v>30.03</v>
      </c>
      <c r="BN510" s="20">
        <v>1471.74</v>
      </c>
      <c r="BO510" s="20">
        <v>483.3</v>
      </c>
      <c r="BP510" s="20">
        <v>4018.5</v>
      </c>
      <c r="BQ510" s="20">
        <v>5263.82</v>
      </c>
      <c r="BR510" s="20">
        <v>754.7</v>
      </c>
      <c r="BS510" s="20">
        <v>275.85000000000002</v>
      </c>
      <c r="BT510" s="20">
        <v>461.73</v>
      </c>
      <c r="BU510" s="20">
        <v>4.3695000000000004</v>
      </c>
    </row>
    <row r="511" spans="1:73" x14ac:dyDescent="0.4">
      <c r="A511" s="16" t="s">
        <v>697</v>
      </c>
      <c r="B511" s="16">
        <f t="shared" si="7"/>
        <v>2002</v>
      </c>
      <c r="C511" s="17">
        <v>19.154812409809999</v>
      </c>
      <c r="D511" s="17">
        <v>19.484999999999999</v>
      </c>
      <c r="E511" s="17">
        <v>18.291818181819998</v>
      </c>
      <c r="F511" s="17">
        <v>19.68761904762</v>
      </c>
      <c r="G511" s="17">
        <v>27.35</v>
      </c>
      <c r="H511" s="17">
        <v>29.7</v>
      </c>
      <c r="I511" s="17">
        <v>2.25</v>
      </c>
      <c r="J511" s="17">
        <v>3.06</v>
      </c>
      <c r="K511" s="17">
        <v>4.21</v>
      </c>
      <c r="L511" s="17">
        <v>44.721994817990002</v>
      </c>
      <c r="M511" s="17">
        <v>1.3859999999999999</v>
      </c>
      <c r="N511" s="17">
        <v>1.2842</v>
      </c>
      <c r="O511" s="17">
        <v>0.50290000000000001</v>
      </c>
      <c r="P511" s="17">
        <v>1.4679</v>
      </c>
      <c r="Q511" s="17">
        <v>1.6556999999999999</v>
      </c>
      <c r="R511" s="17">
        <v>1.2904</v>
      </c>
      <c r="S511" s="17">
        <v>1.4575</v>
      </c>
      <c r="T511" s="17">
        <v>362</v>
      </c>
      <c r="U511" s="17">
        <v>685.91</v>
      </c>
      <c r="V511" s="17">
        <v>587.55999999999995</v>
      </c>
      <c r="W511" s="17">
        <v>684.39</v>
      </c>
      <c r="X511" s="17">
        <v>373.8</v>
      </c>
      <c r="Y511" s="17">
        <v>328.57</v>
      </c>
      <c r="Z511" s="17">
        <v>188</v>
      </c>
      <c r="AA511" s="17">
        <v>389.18</v>
      </c>
      <c r="AB511" s="17">
        <v>206.39</v>
      </c>
      <c r="AC511" s="17" t="s">
        <v>192</v>
      </c>
      <c r="AD511" s="17" t="s">
        <v>192</v>
      </c>
      <c r="AE511" s="17">
        <v>99.27</v>
      </c>
      <c r="AF511" s="17">
        <v>91.98</v>
      </c>
      <c r="AG511" s="17">
        <v>95.42</v>
      </c>
      <c r="AH511" s="17">
        <v>191.75</v>
      </c>
      <c r="AI511" s="17">
        <v>173.5</v>
      </c>
      <c r="AJ511" s="17">
        <v>142.5</v>
      </c>
      <c r="AK511" s="17" t="s">
        <v>192</v>
      </c>
      <c r="AL511" s="17">
        <v>121.68</v>
      </c>
      <c r="AM511" s="17">
        <v>125.31</v>
      </c>
      <c r="AN511" s="17">
        <v>0.75443000000000005</v>
      </c>
      <c r="AO511" s="17">
        <v>0.42852000000000001</v>
      </c>
      <c r="AP511" s="17">
        <v>0.44370590128999998</v>
      </c>
      <c r="AQ511" s="17">
        <v>2.207706468</v>
      </c>
      <c r="AR511" s="17">
        <v>1.387587828</v>
      </c>
      <c r="AS511" s="17">
        <v>3.1181999999999999</v>
      </c>
      <c r="AT511" s="17">
        <v>11.794717</v>
      </c>
      <c r="AU511" s="17">
        <v>0.52403817399999997</v>
      </c>
      <c r="AV511" s="17">
        <v>0.46739999999999998</v>
      </c>
      <c r="AW511" s="17">
        <v>0.17130000000000001</v>
      </c>
      <c r="AX511" s="17">
        <v>2840.58</v>
      </c>
      <c r="AY511" s="17">
        <v>262.52</v>
      </c>
      <c r="AZ511" s="17">
        <v>133.28</v>
      </c>
      <c r="BA511" s="17">
        <v>450.38041707615997</v>
      </c>
      <c r="BB511" s="17">
        <v>468.53146853147001</v>
      </c>
      <c r="BC511" s="17">
        <v>369.35</v>
      </c>
      <c r="BD511" s="17">
        <v>0.95650000000000002</v>
      </c>
      <c r="BE511" s="17">
        <v>0.53879999999999995</v>
      </c>
      <c r="BF511" s="17">
        <v>0.56720000000000004</v>
      </c>
      <c r="BG511" s="17">
        <v>44</v>
      </c>
      <c r="BH511" s="17">
        <v>146</v>
      </c>
      <c r="BI511" s="17">
        <v>131</v>
      </c>
      <c r="BJ511" s="17">
        <v>104.125</v>
      </c>
      <c r="BK511" s="17">
        <v>112.5</v>
      </c>
      <c r="BL511" s="17">
        <v>1368.59</v>
      </c>
      <c r="BM511" s="17">
        <v>29.31</v>
      </c>
      <c r="BN511" s="17">
        <v>1503.96</v>
      </c>
      <c r="BO511" s="17">
        <v>513.1</v>
      </c>
      <c r="BP511" s="17">
        <v>3861.9</v>
      </c>
      <c r="BQ511" s="17">
        <v>6043.18</v>
      </c>
      <c r="BR511" s="17">
        <v>793.2</v>
      </c>
      <c r="BS511" s="17">
        <v>281.51</v>
      </c>
      <c r="BT511" s="17">
        <v>472.11</v>
      </c>
      <c r="BU511" s="17">
        <v>4.5148999999999999</v>
      </c>
    </row>
    <row r="512" spans="1:73" x14ac:dyDescent="0.4">
      <c r="A512" s="18" t="s">
        <v>698</v>
      </c>
      <c r="B512" s="16">
        <f t="shared" si="7"/>
        <v>2002</v>
      </c>
      <c r="C512" s="20">
        <v>19.97523684211</v>
      </c>
      <c r="D512" s="20">
        <v>20.291499999999999</v>
      </c>
      <c r="E512" s="20">
        <v>18.911052631579999</v>
      </c>
      <c r="F512" s="20">
        <v>20.723157894740002</v>
      </c>
      <c r="G512" s="20">
        <v>28.1</v>
      </c>
      <c r="H512" s="20">
        <v>28.95</v>
      </c>
      <c r="I512" s="20">
        <v>2.31</v>
      </c>
      <c r="J512" s="20">
        <v>3.03</v>
      </c>
      <c r="K512" s="20">
        <v>4.12</v>
      </c>
      <c r="L512" s="20">
        <v>45.247003556709998</v>
      </c>
      <c r="M512" s="20">
        <v>1.4905999999999999</v>
      </c>
      <c r="N512" s="20">
        <v>1.3033999999999999</v>
      </c>
      <c r="O512" s="20">
        <v>0.5373</v>
      </c>
      <c r="P512" s="20">
        <v>1.4547000000000001</v>
      </c>
      <c r="Q512" s="20">
        <v>1.7023999999999999</v>
      </c>
      <c r="R512" s="20">
        <v>1.1568000000000001</v>
      </c>
      <c r="S512" s="20">
        <v>1.5049999999999999</v>
      </c>
      <c r="T512" s="20">
        <v>376</v>
      </c>
      <c r="U512" s="20">
        <v>651</v>
      </c>
      <c r="V512" s="20">
        <v>621.95000000000005</v>
      </c>
      <c r="W512" s="20">
        <v>617.29</v>
      </c>
      <c r="X512" s="20">
        <v>352.98</v>
      </c>
      <c r="Y512" s="20">
        <v>356</v>
      </c>
      <c r="Z512" s="20">
        <v>187</v>
      </c>
      <c r="AA512" s="20">
        <v>364.92</v>
      </c>
      <c r="AB512" s="20">
        <v>197.15</v>
      </c>
      <c r="AC512" s="20">
        <v>423.45</v>
      </c>
      <c r="AD512" s="20">
        <v>578</v>
      </c>
      <c r="AE512" s="20">
        <v>99.01</v>
      </c>
      <c r="AF512" s="20">
        <v>90.82</v>
      </c>
      <c r="AG512" s="20">
        <v>92.87</v>
      </c>
      <c r="AH512" s="20">
        <v>195.33</v>
      </c>
      <c r="AI512" s="20">
        <v>172.33</v>
      </c>
      <c r="AJ512" s="20">
        <v>143.75</v>
      </c>
      <c r="AK512" s="20" t="s">
        <v>192</v>
      </c>
      <c r="AL512" s="20">
        <v>113.38</v>
      </c>
      <c r="AM512" s="20">
        <v>123.28</v>
      </c>
      <c r="AN512" s="20">
        <v>0.86912999999999996</v>
      </c>
      <c r="AO512" s="20">
        <v>0.51671</v>
      </c>
      <c r="AP512" s="20">
        <v>0.45461764374000002</v>
      </c>
      <c r="AQ512" s="20">
        <v>2.2328391359999999</v>
      </c>
      <c r="AR512" s="20">
        <v>1.387146904</v>
      </c>
      <c r="AS512" s="20">
        <v>3.1095999999999999</v>
      </c>
      <c r="AT512" s="20">
        <v>11.904947999999999</v>
      </c>
      <c r="AU512" s="20">
        <v>0.52006985800000005</v>
      </c>
      <c r="AV512" s="20">
        <v>0.46039999999999998</v>
      </c>
      <c r="AW512" s="20">
        <v>0.14369999999999999</v>
      </c>
      <c r="AX512" s="20">
        <v>2785.51</v>
      </c>
      <c r="AY512" s="20">
        <v>220.53761915829</v>
      </c>
      <c r="AZ512" s="20">
        <v>134.58000000000001</v>
      </c>
      <c r="BA512" s="20">
        <v>443.70798185580003</v>
      </c>
      <c r="BB512" s="20">
        <v>486.01398601399001</v>
      </c>
      <c r="BC512" s="20">
        <v>366.99</v>
      </c>
      <c r="BD512" s="20">
        <v>0.94359999999999999</v>
      </c>
      <c r="BE512" s="20">
        <v>0.58309999999999995</v>
      </c>
      <c r="BF512" s="20">
        <v>0.62439999999999996</v>
      </c>
      <c r="BG512" s="20">
        <v>44</v>
      </c>
      <c r="BH512" s="20">
        <v>150.25</v>
      </c>
      <c r="BI512" s="20">
        <v>138</v>
      </c>
      <c r="BJ512" s="20">
        <v>99.625</v>
      </c>
      <c r="BK512" s="20">
        <v>112.5</v>
      </c>
      <c r="BL512" s="20">
        <v>1369.34</v>
      </c>
      <c r="BM512" s="20">
        <v>29.31</v>
      </c>
      <c r="BN512" s="20">
        <v>1561.9</v>
      </c>
      <c r="BO512" s="20">
        <v>480</v>
      </c>
      <c r="BP512" s="20">
        <v>3730.8</v>
      </c>
      <c r="BQ512" s="20">
        <v>6029.25</v>
      </c>
      <c r="BR512" s="20">
        <v>771.3</v>
      </c>
      <c r="BS512" s="20">
        <v>295.5</v>
      </c>
      <c r="BT512" s="20">
        <v>471.15</v>
      </c>
      <c r="BU512" s="20">
        <v>4.4231999999999996</v>
      </c>
    </row>
    <row r="513" spans="1:73" x14ac:dyDescent="0.4">
      <c r="A513" s="16" t="s">
        <v>699</v>
      </c>
      <c r="B513" s="16">
        <f t="shared" si="7"/>
        <v>2002</v>
      </c>
      <c r="C513" s="17">
        <v>23.64066666667</v>
      </c>
      <c r="D513" s="17">
        <v>23.6905</v>
      </c>
      <c r="E513" s="17">
        <v>22.854500000000002</v>
      </c>
      <c r="F513" s="17">
        <v>24.376999999999999</v>
      </c>
      <c r="G513" s="17">
        <v>27.8</v>
      </c>
      <c r="H513" s="17">
        <v>28.35</v>
      </c>
      <c r="I513" s="17">
        <v>3.03</v>
      </c>
      <c r="J513" s="17">
        <v>2.97</v>
      </c>
      <c r="K513" s="17">
        <v>3.99</v>
      </c>
      <c r="L513" s="17">
        <v>53.616919522800004</v>
      </c>
      <c r="M513" s="17">
        <v>1.5927</v>
      </c>
      <c r="N513" s="17">
        <v>1.4213</v>
      </c>
      <c r="O513" s="17">
        <v>0.64149999999999996</v>
      </c>
      <c r="P513" s="17">
        <v>1.4218999999999999</v>
      </c>
      <c r="Q513" s="17">
        <v>1.7</v>
      </c>
      <c r="R513" s="17">
        <v>1.0256000000000001</v>
      </c>
      <c r="S513" s="17">
        <v>1.54</v>
      </c>
      <c r="T513" s="17">
        <v>366</v>
      </c>
      <c r="U513" s="17">
        <v>640</v>
      </c>
      <c r="V513" s="17">
        <v>623.36</v>
      </c>
      <c r="W513" s="17">
        <v>598.91999999999996</v>
      </c>
      <c r="X513" s="17">
        <v>359</v>
      </c>
      <c r="Y513" s="17">
        <v>353.24</v>
      </c>
      <c r="Z513" s="17">
        <v>191</v>
      </c>
      <c r="AA513" s="17">
        <v>359.21</v>
      </c>
      <c r="AB513" s="17">
        <v>189.95</v>
      </c>
      <c r="AC513" s="17">
        <v>415.85</v>
      </c>
      <c r="AD513" s="17">
        <v>557</v>
      </c>
      <c r="AE513" s="17">
        <v>98.95</v>
      </c>
      <c r="AF513" s="17">
        <v>89.61</v>
      </c>
      <c r="AG513" s="17">
        <v>91.66</v>
      </c>
      <c r="AH513" s="17">
        <v>189</v>
      </c>
      <c r="AI513" s="17">
        <v>171.5</v>
      </c>
      <c r="AJ513" s="17">
        <v>151.25</v>
      </c>
      <c r="AK513" s="17" t="s">
        <v>192</v>
      </c>
      <c r="AL513" s="17">
        <v>116.62</v>
      </c>
      <c r="AM513" s="17">
        <v>122.54</v>
      </c>
      <c r="AN513" s="17">
        <v>0.91105999999999998</v>
      </c>
      <c r="AO513" s="17">
        <v>0.57181999999999999</v>
      </c>
      <c r="AP513" s="17">
        <v>0.59033406731000004</v>
      </c>
      <c r="AQ513" s="17">
        <v>2.3481407619999999</v>
      </c>
      <c r="AR513" s="17">
        <v>1.3829581259999999</v>
      </c>
      <c r="AS513" s="17">
        <v>3.1036999999999999</v>
      </c>
      <c r="AT513" s="17">
        <v>11.904947999999999</v>
      </c>
      <c r="AU513" s="17">
        <v>0.52006985800000005</v>
      </c>
      <c r="AV513" s="17">
        <v>0.4456</v>
      </c>
      <c r="AW513" s="17">
        <v>0.1477</v>
      </c>
      <c r="AX513" s="17">
        <v>2756.25</v>
      </c>
      <c r="AY513" s="17">
        <v>221.05557967547</v>
      </c>
      <c r="AZ513" s="17">
        <v>143.81</v>
      </c>
      <c r="BA513" s="17">
        <v>446.64151784760998</v>
      </c>
      <c r="BB513" s="17">
        <v>486.01398601399001</v>
      </c>
      <c r="BC513" s="17">
        <v>373.49</v>
      </c>
      <c r="BD513" s="17">
        <v>0.92679999999999996</v>
      </c>
      <c r="BE513" s="17">
        <v>0.68140000000000001</v>
      </c>
      <c r="BF513" s="17">
        <v>0.67059999999999997</v>
      </c>
      <c r="BG513" s="17">
        <v>44</v>
      </c>
      <c r="BH513" s="17">
        <v>149.75</v>
      </c>
      <c r="BI513" s="17">
        <v>138</v>
      </c>
      <c r="BJ513" s="17">
        <v>90.25</v>
      </c>
      <c r="BK513" s="17">
        <v>112.5</v>
      </c>
      <c r="BL513" s="17">
        <v>1405</v>
      </c>
      <c r="BM513" s="17">
        <v>29.31</v>
      </c>
      <c r="BN513" s="17">
        <v>1604.88</v>
      </c>
      <c r="BO513" s="17">
        <v>480.2</v>
      </c>
      <c r="BP513" s="17">
        <v>3842.8</v>
      </c>
      <c r="BQ513" s="17">
        <v>6537.5</v>
      </c>
      <c r="BR513" s="17">
        <v>819.3</v>
      </c>
      <c r="BS513" s="17">
        <v>294.06</v>
      </c>
      <c r="BT513" s="17">
        <v>512.04999999999995</v>
      </c>
      <c r="BU513" s="17">
        <v>4.5392999999999999</v>
      </c>
    </row>
    <row r="514" spans="1:73" x14ac:dyDescent="0.4">
      <c r="A514" s="18" t="s">
        <v>700</v>
      </c>
      <c r="B514" s="16">
        <f t="shared" si="7"/>
        <v>2002</v>
      </c>
      <c r="C514" s="20">
        <v>25.434242424240001</v>
      </c>
      <c r="D514" s="20">
        <v>25.654090909090002</v>
      </c>
      <c r="E514" s="20">
        <v>24.405454545449999</v>
      </c>
      <c r="F514" s="20">
        <v>26.243181818179998</v>
      </c>
      <c r="G514" s="20">
        <v>27.087499999999999</v>
      </c>
      <c r="H514" s="20">
        <v>26.83</v>
      </c>
      <c r="I514" s="20">
        <v>3.42</v>
      </c>
      <c r="J514" s="20">
        <v>2.81</v>
      </c>
      <c r="K514" s="20">
        <v>3.96</v>
      </c>
      <c r="L514" s="20">
        <v>57.571874577510002</v>
      </c>
      <c r="M514" s="20">
        <v>1.5681</v>
      </c>
      <c r="N514" s="20">
        <v>1.4424999999999999</v>
      </c>
      <c r="O514" s="20">
        <v>0.64680000000000004</v>
      </c>
      <c r="P514" s="20">
        <v>1.4778</v>
      </c>
      <c r="Q514" s="20">
        <v>1.5976999999999999</v>
      </c>
      <c r="R514" s="20">
        <v>1.3456999999999999</v>
      </c>
      <c r="S514" s="20">
        <v>1.49</v>
      </c>
      <c r="T514" s="20">
        <v>411</v>
      </c>
      <c r="U514" s="20">
        <v>631</v>
      </c>
      <c r="V514" s="20">
        <v>642.16999999999996</v>
      </c>
      <c r="W514" s="20">
        <v>590.24</v>
      </c>
      <c r="X514" s="20">
        <v>360.07</v>
      </c>
      <c r="Y514" s="20">
        <v>405</v>
      </c>
      <c r="Z514" s="20">
        <v>195</v>
      </c>
      <c r="AA514" s="20">
        <v>370.86</v>
      </c>
      <c r="AB514" s="20">
        <v>185.59</v>
      </c>
      <c r="AC514" s="20">
        <v>410.77</v>
      </c>
      <c r="AD514" s="20">
        <v>552</v>
      </c>
      <c r="AE514" s="20">
        <v>95.82</v>
      </c>
      <c r="AF514" s="20">
        <v>87.13</v>
      </c>
      <c r="AG514" s="20">
        <v>88.9</v>
      </c>
      <c r="AH514" s="20">
        <v>190.2</v>
      </c>
      <c r="AI514" s="20">
        <v>171.6</v>
      </c>
      <c r="AJ514" s="20">
        <v>148.4</v>
      </c>
      <c r="AK514" s="20" t="s">
        <v>192</v>
      </c>
      <c r="AL514" s="20">
        <v>112.99</v>
      </c>
      <c r="AM514" s="20">
        <v>123.72</v>
      </c>
      <c r="AN514" s="20">
        <v>0.86348000000000003</v>
      </c>
      <c r="AO514" s="20">
        <v>0.54427000000000003</v>
      </c>
      <c r="AP514" s="20">
        <v>0.57916412250000004</v>
      </c>
      <c r="AQ514" s="20">
        <v>2.2537830259999998</v>
      </c>
      <c r="AR514" s="20">
        <v>1.3778874999999999</v>
      </c>
      <c r="AS514" s="20">
        <v>3.1478000000000002</v>
      </c>
      <c r="AT514" s="20">
        <v>11.243562000000001</v>
      </c>
      <c r="AU514" s="20">
        <v>0.52690418000000006</v>
      </c>
      <c r="AV514" s="20">
        <v>0.43440000000000001</v>
      </c>
      <c r="AW514" s="20">
        <v>0.15190000000000001</v>
      </c>
      <c r="AX514" s="20">
        <v>2733.82</v>
      </c>
      <c r="AY514" s="20">
        <v>223.56202639986</v>
      </c>
      <c r="AZ514" s="20">
        <v>143.94</v>
      </c>
      <c r="BA514" s="20">
        <v>451.74271824994997</v>
      </c>
      <c r="BB514" s="20">
        <v>503.4965034965</v>
      </c>
      <c r="BC514" s="20">
        <v>373.84</v>
      </c>
      <c r="BD514" s="20">
        <v>0.91269999999999996</v>
      </c>
      <c r="BE514" s="20">
        <v>0.64219999999999999</v>
      </c>
      <c r="BF514" s="20">
        <v>0.67400000000000004</v>
      </c>
      <c r="BG514" s="20">
        <v>44</v>
      </c>
      <c r="BH514" s="20">
        <v>147.80000000000001</v>
      </c>
      <c r="BI514" s="20">
        <v>132</v>
      </c>
      <c r="BJ514" s="20">
        <v>84.7</v>
      </c>
      <c r="BK514" s="20">
        <v>112.5</v>
      </c>
      <c r="BL514" s="20">
        <v>1369.99</v>
      </c>
      <c r="BM514" s="20">
        <v>29.31</v>
      </c>
      <c r="BN514" s="20">
        <v>1590.33</v>
      </c>
      <c r="BO514" s="20">
        <v>472.4</v>
      </c>
      <c r="BP514" s="20">
        <v>4023.6</v>
      </c>
      <c r="BQ514" s="20">
        <v>6958.21</v>
      </c>
      <c r="BR514" s="20">
        <v>808.2</v>
      </c>
      <c r="BS514" s="20">
        <v>302.68</v>
      </c>
      <c r="BT514" s="20">
        <v>539.20000000000005</v>
      </c>
      <c r="BU514" s="20">
        <v>4.5757000000000003</v>
      </c>
    </row>
    <row r="515" spans="1:73" x14ac:dyDescent="0.4">
      <c r="A515" s="16" t="s">
        <v>701</v>
      </c>
      <c r="B515" s="16">
        <f t="shared" si="7"/>
        <v>2002</v>
      </c>
      <c r="C515" s="17">
        <v>25.672345191040002</v>
      </c>
      <c r="D515" s="17">
        <v>25.387272727269998</v>
      </c>
      <c r="E515" s="17">
        <v>24.585217391299999</v>
      </c>
      <c r="F515" s="17">
        <v>27.044545454550001</v>
      </c>
      <c r="G515" s="17">
        <v>26.875</v>
      </c>
      <c r="H515" s="17">
        <v>25.75</v>
      </c>
      <c r="I515" s="17">
        <v>3.49</v>
      </c>
      <c r="J515" s="17">
        <v>2.83</v>
      </c>
      <c r="K515" s="17">
        <v>4.01</v>
      </c>
      <c r="L515" s="17">
        <v>58.550864837909998</v>
      </c>
      <c r="M515" s="17">
        <v>1.6021000000000001</v>
      </c>
      <c r="N515" s="17">
        <v>1.3535999999999999</v>
      </c>
      <c r="O515" s="17">
        <v>0.62429999999999997</v>
      </c>
      <c r="P515" s="17">
        <v>1.4614</v>
      </c>
      <c r="Q515" s="17">
        <v>1.4779</v>
      </c>
      <c r="R515" s="17">
        <v>1.5164</v>
      </c>
      <c r="S515" s="17">
        <v>1.39</v>
      </c>
      <c r="T515" s="17">
        <v>420</v>
      </c>
      <c r="U515" s="17">
        <v>618.17999999999995</v>
      </c>
      <c r="V515" s="17">
        <v>676.43</v>
      </c>
      <c r="W515" s="17">
        <v>599.55999999999995</v>
      </c>
      <c r="X515" s="17">
        <v>384.91</v>
      </c>
      <c r="Y515" s="17">
        <v>418.3</v>
      </c>
      <c r="Z515" s="17">
        <v>197</v>
      </c>
      <c r="AA515" s="17">
        <v>399.89</v>
      </c>
      <c r="AB515" s="17">
        <v>187.17</v>
      </c>
      <c r="AC515" s="17">
        <v>414.82</v>
      </c>
      <c r="AD515" s="17">
        <v>574</v>
      </c>
      <c r="AE515" s="17">
        <v>97.55</v>
      </c>
      <c r="AF515" s="17">
        <v>90.27</v>
      </c>
      <c r="AG515" s="17">
        <v>89.84</v>
      </c>
      <c r="AH515" s="17">
        <v>197.5</v>
      </c>
      <c r="AI515" s="17">
        <v>177</v>
      </c>
      <c r="AJ515" s="17">
        <v>148</v>
      </c>
      <c r="AK515" s="17" t="s">
        <v>192</v>
      </c>
      <c r="AL515" s="17">
        <v>110.91</v>
      </c>
      <c r="AM515" s="17">
        <v>121.46</v>
      </c>
      <c r="AN515" s="17">
        <v>0.84397</v>
      </c>
      <c r="AO515" s="17">
        <v>0.62556</v>
      </c>
      <c r="AP515" s="17">
        <v>0.63550864900000004</v>
      </c>
      <c r="AQ515" s="17">
        <v>2.1164352000000002</v>
      </c>
      <c r="AR515" s="17">
        <v>1.3966267699999999</v>
      </c>
      <c r="AS515" s="17">
        <v>3.1842000000000001</v>
      </c>
      <c r="AT515" s="17">
        <v>11.023099999999999</v>
      </c>
      <c r="AU515" s="17">
        <v>0.53367236340000002</v>
      </c>
      <c r="AV515" s="17">
        <v>0.43709999999999999</v>
      </c>
      <c r="AW515" s="17">
        <v>0.13400000000000001</v>
      </c>
      <c r="AX515" s="17">
        <v>2766.3</v>
      </c>
      <c r="AY515" s="17">
        <v>225.66296809171001</v>
      </c>
      <c r="AZ515" s="17">
        <v>153.43</v>
      </c>
      <c r="BA515" s="17">
        <v>472.21759301971002</v>
      </c>
      <c r="BB515" s="17">
        <v>503.4965034965</v>
      </c>
      <c r="BC515" s="17">
        <v>391.35</v>
      </c>
      <c r="BD515" s="17">
        <v>0.87849999999999995</v>
      </c>
      <c r="BE515" s="17">
        <v>0.68140000000000001</v>
      </c>
      <c r="BF515" s="17">
        <v>0.7046</v>
      </c>
      <c r="BG515" s="17">
        <v>44</v>
      </c>
      <c r="BH515" s="17">
        <v>143.875</v>
      </c>
      <c r="BI515" s="17">
        <v>136.1</v>
      </c>
      <c r="BJ515" s="17">
        <v>85.5</v>
      </c>
      <c r="BK515" s="17">
        <v>112.5</v>
      </c>
      <c r="BL515" s="17">
        <v>1343.3</v>
      </c>
      <c r="BM515" s="17">
        <v>29.31</v>
      </c>
      <c r="BN515" s="17">
        <v>1595.68</v>
      </c>
      <c r="BO515" s="17">
        <v>451.9</v>
      </c>
      <c r="BP515" s="17">
        <v>4149.8</v>
      </c>
      <c r="BQ515" s="17">
        <v>6761.36</v>
      </c>
      <c r="BR515" s="17">
        <v>769.5</v>
      </c>
      <c r="BS515" s="17">
        <v>314.49</v>
      </c>
      <c r="BT515" s="17">
        <v>533.85</v>
      </c>
      <c r="BU515" s="17">
        <v>4.6992000000000003</v>
      </c>
    </row>
    <row r="516" spans="1:73" x14ac:dyDescent="0.4">
      <c r="A516" s="18" t="s">
        <v>702</v>
      </c>
      <c r="B516" s="16">
        <f t="shared" si="7"/>
        <v>2002</v>
      </c>
      <c r="C516" s="20">
        <v>24.48805750487</v>
      </c>
      <c r="D516" s="20">
        <v>24.127894736839998</v>
      </c>
      <c r="E516" s="20">
        <v>23.82777777778</v>
      </c>
      <c r="F516" s="20">
        <v>25.508500000000002</v>
      </c>
      <c r="G516" s="20">
        <v>24.9</v>
      </c>
      <c r="H516" s="20">
        <v>24.38</v>
      </c>
      <c r="I516" s="20">
        <v>3.22</v>
      </c>
      <c r="J516" s="20">
        <v>2.9</v>
      </c>
      <c r="K516" s="20">
        <v>4.0599999999999996</v>
      </c>
      <c r="L516" s="20">
        <v>55.638806906749998</v>
      </c>
      <c r="M516" s="20">
        <v>1.6591</v>
      </c>
      <c r="N516" s="20">
        <v>1.2911999999999999</v>
      </c>
      <c r="O516" s="20">
        <v>0.62660000000000005</v>
      </c>
      <c r="P516" s="20">
        <v>1.5378000000000001</v>
      </c>
      <c r="Q516" s="20">
        <v>1.4256</v>
      </c>
      <c r="R516" s="20">
        <v>1.7354000000000001</v>
      </c>
      <c r="S516" s="20">
        <v>1.4524999999999999</v>
      </c>
      <c r="T516" s="20">
        <v>446</v>
      </c>
      <c r="U516" s="20">
        <v>700.56</v>
      </c>
      <c r="V516" s="20">
        <v>674.16</v>
      </c>
      <c r="W516" s="20">
        <v>645.95000000000005</v>
      </c>
      <c r="X516" s="20">
        <v>426.13</v>
      </c>
      <c r="Y516" s="20">
        <v>439</v>
      </c>
      <c r="Z516" s="20">
        <v>200</v>
      </c>
      <c r="AA516" s="20">
        <v>456.81</v>
      </c>
      <c r="AB516" s="20">
        <v>187.35</v>
      </c>
      <c r="AC516" s="20">
        <v>451.04</v>
      </c>
      <c r="AD516" s="20">
        <v>595</v>
      </c>
      <c r="AE516" s="20">
        <v>104.11</v>
      </c>
      <c r="AF516" s="20">
        <v>94.09</v>
      </c>
      <c r="AG516" s="20">
        <v>88.74</v>
      </c>
      <c r="AH516" s="20">
        <v>202.67</v>
      </c>
      <c r="AI516" s="20">
        <v>182.33</v>
      </c>
      <c r="AJ516" s="20">
        <v>149</v>
      </c>
      <c r="AK516" s="20" t="s">
        <v>192</v>
      </c>
      <c r="AL516" s="20">
        <v>115.44</v>
      </c>
      <c r="AM516" s="20">
        <v>132.03</v>
      </c>
      <c r="AN516" s="20">
        <v>0.66457999999999995</v>
      </c>
      <c r="AO516" s="20">
        <v>0.64761000000000002</v>
      </c>
      <c r="AP516" s="20">
        <v>0.63547215496999998</v>
      </c>
      <c r="AQ516" s="20">
        <v>2.0569104600000001</v>
      </c>
      <c r="AR516" s="20">
        <v>1.4065475599999999</v>
      </c>
      <c r="AS516" s="20">
        <v>3.2433000000000001</v>
      </c>
      <c r="AT516" s="20">
        <v>10.141252</v>
      </c>
      <c r="AU516" s="20">
        <v>0.54264296217999997</v>
      </c>
      <c r="AV516" s="20">
        <v>0.44069999999999998</v>
      </c>
      <c r="AW516" s="20">
        <v>0.1268</v>
      </c>
      <c r="AX516" s="20">
        <v>2775.45</v>
      </c>
      <c r="AY516" s="20">
        <v>236.96869950569999</v>
      </c>
      <c r="AZ516" s="20">
        <v>163.55000000000001</v>
      </c>
      <c r="BA516" s="20">
        <v>496.64046825177002</v>
      </c>
      <c r="BB516" s="20">
        <v>524.47552447552005</v>
      </c>
      <c r="BC516" s="20">
        <v>404.54</v>
      </c>
      <c r="BD516" s="20">
        <v>0.95679999999999998</v>
      </c>
      <c r="BE516" s="20">
        <v>0.83140000000000003</v>
      </c>
      <c r="BF516" s="20">
        <v>0.84119999999999995</v>
      </c>
      <c r="BG516" s="20">
        <v>44</v>
      </c>
      <c r="BH516" s="20">
        <v>149.5</v>
      </c>
      <c r="BI516" s="20">
        <v>128.88</v>
      </c>
      <c r="BJ516" s="20">
        <v>92.75</v>
      </c>
      <c r="BK516" s="20">
        <v>112.5</v>
      </c>
      <c r="BL516" s="20">
        <v>1353.97</v>
      </c>
      <c r="BM516" s="20">
        <v>29.31</v>
      </c>
      <c r="BN516" s="20">
        <v>1647.53</v>
      </c>
      <c r="BO516" s="20">
        <v>440</v>
      </c>
      <c r="BP516" s="20">
        <v>4286.1000000000004</v>
      </c>
      <c r="BQ516" s="20">
        <v>7119.86</v>
      </c>
      <c r="BR516" s="20">
        <v>767.1</v>
      </c>
      <c r="BS516" s="20">
        <v>321.18</v>
      </c>
      <c r="BT516" s="20">
        <v>554.70000000000005</v>
      </c>
      <c r="BU516" s="20">
        <v>4.9043999999999999</v>
      </c>
    </row>
    <row r="517" spans="1:73" x14ac:dyDescent="0.4">
      <c r="A517" s="16" t="s">
        <v>703</v>
      </c>
      <c r="B517" s="16">
        <f t="shared" si="7"/>
        <v>2002</v>
      </c>
      <c r="C517" s="17">
        <v>25.754748102139999</v>
      </c>
      <c r="D517" s="17">
        <v>25.76782608696</v>
      </c>
      <c r="E517" s="17">
        <v>24.57260869565</v>
      </c>
      <c r="F517" s="17">
        <v>26.92380952381</v>
      </c>
      <c r="G517" s="17">
        <v>23.15</v>
      </c>
      <c r="H517" s="17">
        <v>22.73</v>
      </c>
      <c r="I517" s="17">
        <v>2.98</v>
      </c>
      <c r="J517" s="17">
        <v>2.95</v>
      </c>
      <c r="K517" s="17">
        <v>4.5599999999999996</v>
      </c>
      <c r="L517" s="17">
        <v>53.300843057069997</v>
      </c>
      <c r="M517" s="17">
        <v>1.8711</v>
      </c>
      <c r="N517" s="17">
        <v>1.2452000000000001</v>
      </c>
      <c r="O517" s="17">
        <v>0.63049999999999995</v>
      </c>
      <c r="P517" s="17">
        <v>1.5774999999999999</v>
      </c>
      <c r="Q517" s="17">
        <v>1.3913</v>
      </c>
      <c r="R517" s="17">
        <v>1.8611</v>
      </c>
      <c r="S517" s="17">
        <v>1.48</v>
      </c>
      <c r="T517" s="17">
        <v>445</v>
      </c>
      <c r="U517" s="17">
        <v>728.7</v>
      </c>
      <c r="V517" s="17">
        <v>657.82</v>
      </c>
      <c r="W517" s="17">
        <v>704.52</v>
      </c>
      <c r="X517" s="17">
        <v>422.22</v>
      </c>
      <c r="Y517" s="17">
        <v>432.61</v>
      </c>
      <c r="Z517" s="17">
        <v>218</v>
      </c>
      <c r="AA517" s="17">
        <v>489.63</v>
      </c>
      <c r="AB517" s="17">
        <v>190.96</v>
      </c>
      <c r="AC517" s="17">
        <v>477.29</v>
      </c>
      <c r="AD517" s="17" t="s">
        <v>192</v>
      </c>
      <c r="AE517" s="17">
        <v>114.23</v>
      </c>
      <c r="AF517" s="17">
        <v>98.69</v>
      </c>
      <c r="AG517" s="17">
        <v>100.81</v>
      </c>
      <c r="AH517" s="17">
        <v>199.6</v>
      </c>
      <c r="AI517" s="17">
        <v>181</v>
      </c>
      <c r="AJ517" s="17">
        <v>152.4</v>
      </c>
      <c r="AK517" s="17" t="s">
        <v>192</v>
      </c>
      <c r="AL517" s="17">
        <v>123.5</v>
      </c>
      <c r="AM517" s="17">
        <v>149.31</v>
      </c>
      <c r="AN517" s="17">
        <v>0.65066000000000002</v>
      </c>
      <c r="AO517" s="17">
        <v>0.53681999999999996</v>
      </c>
      <c r="AP517" s="17">
        <v>0.65346502594</v>
      </c>
      <c r="AQ517" s="17">
        <v>2.1267969139999998</v>
      </c>
      <c r="AR517" s="17">
        <v>1.415586502</v>
      </c>
      <c r="AS517" s="17">
        <v>3.39</v>
      </c>
      <c r="AT517" s="17">
        <v>10.031021000000001</v>
      </c>
      <c r="AU517" s="17">
        <v>0.56803797996000005</v>
      </c>
      <c r="AV517" s="17">
        <v>0.45700000000000002</v>
      </c>
      <c r="AW517" s="17">
        <v>0.1409</v>
      </c>
      <c r="AX517" s="17">
        <v>2770.95</v>
      </c>
      <c r="AY517" s="17">
        <v>242.61191217238999</v>
      </c>
      <c r="AZ517" s="17">
        <v>178.82</v>
      </c>
      <c r="BA517" s="17">
        <v>515.86104473549005</v>
      </c>
      <c r="BB517" s="17">
        <v>541.95804195803998</v>
      </c>
      <c r="BC517" s="17">
        <v>431.96</v>
      </c>
      <c r="BD517" s="17">
        <v>1.0267999999999999</v>
      </c>
      <c r="BE517" s="17">
        <v>0.81279999999999997</v>
      </c>
      <c r="BF517" s="17">
        <v>0.83069999999999999</v>
      </c>
      <c r="BG517" s="17">
        <v>44</v>
      </c>
      <c r="BH517" s="17">
        <v>160.5</v>
      </c>
      <c r="BI517" s="17">
        <v>127.38</v>
      </c>
      <c r="BJ517" s="17">
        <v>94.2</v>
      </c>
      <c r="BK517" s="17">
        <v>112.5</v>
      </c>
      <c r="BL517" s="17">
        <v>1338.09</v>
      </c>
      <c r="BM517" s="17">
        <v>29.31</v>
      </c>
      <c r="BN517" s="17">
        <v>1589.46</v>
      </c>
      <c r="BO517" s="17">
        <v>446.1</v>
      </c>
      <c r="BP517" s="17">
        <v>4331.3</v>
      </c>
      <c r="BQ517" s="17">
        <v>7142.72</v>
      </c>
      <c r="BR517" s="17">
        <v>794.9</v>
      </c>
      <c r="BS517" s="17">
        <v>313.29000000000002</v>
      </c>
      <c r="BT517" s="17">
        <v>526.20000000000005</v>
      </c>
      <c r="BU517" s="17">
        <v>4.9185999999999996</v>
      </c>
    </row>
    <row r="518" spans="1:73" x14ac:dyDescent="0.4">
      <c r="A518" s="18" t="s">
        <v>704</v>
      </c>
      <c r="B518" s="16">
        <f t="shared" si="7"/>
        <v>2002</v>
      </c>
      <c r="C518" s="20">
        <v>26.775800865800001</v>
      </c>
      <c r="D518" s="20">
        <v>26.632857142860001</v>
      </c>
      <c r="E518" s="20">
        <v>25.32409090909</v>
      </c>
      <c r="F518" s="20">
        <v>28.370454545449999</v>
      </c>
      <c r="G518" s="20">
        <v>22.25</v>
      </c>
      <c r="H518" s="20">
        <v>21.25</v>
      </c>
      <c r="I518" s="20">
        <v>3.09</v>
      </c>
      <c r="J518" s="20">
        <v>3.01</v>
      </c>
      <c r="K518" s="20">
        <v>4.3499999999999996</v>
      </c>
      <c r="L518" s="20">
        <v>54.779578668859997</v>
      </c>
      <c r="M518" s="20">
        <v>1.9587000000000001</v>
      </c>
      <c r="N518" s="20">
        <v>1.1963999999999999</v>
      </c>
      <c r="O518" s="20">
        <v>0.61460000000000004</v>
      </c>
      <c r="P518" s="20">
        <v>1.5177</v>
      </c>
      <c r="Q518" s="20">
        <v>1.5012000000000001</v>
      </c>
      <c r="R518" s="20">
        <v>1.5569</v>
      </c>
      <c r="S518" s="20">
        <v>1.4950000000000001</v>
      </c>
      <c r="T518" s="20">
        <v>443</v>
      </c>
      <c r="U518" s="20">
        <v>730.95</v>
      </c>
      <c r="V518" s="20">
        <v>649.12</v>
      </c>
      <c r="W518" s="20">
        <v>758.59</v>
      </c>
      <c r="X518" s="20">
        <v>446.09</v>
      </c>
      <c r="Y518" s="20">
        <v>433.36</v>
      </c>
      <c r="Z518" s="20">
        <v>227</v>
      </c>
      <c r="AA518" s="20">
        <v>502.75</v>
      </c>
      <c r="AB518" s="20">
        <v>189.82</v>
      </c>
      <c r="AC518" s="20">
        <v>521.14</v>
      </c>
      <c r="AD518" s="20">
        <v>610</v>
      </c>
      <c r="AE518" s="20">
        <v>120.99</v>
      </c>
      <c r="AF518" s="20">
        <v>108.93</v>
      </c>
      <c r="AG518" s="20">
        <v>113.78</v>
      </c>
      <c r="AH518" s="20">
        <v>190.33</v>
      </c>
      <c r="AI518" s="20">
        <v>175</v>
      </c>
      <c r="AJ518" s="20">
        <v>148.33333333332999</v>
      </c>
      <c r="AK518" s="20" t="s">
        <v>192</v>
      </c>
      <c r="AL518" s="20">
        <v>130.05000000000001</v>
      </c>
      <c r="AM518" s="20">
        <v>161.26</v>
      </c>
      <c r="AN518" s="20">
        <v>0.79147000000000001</v>
      </c>
      <c r="AO518" s="20">
        <v>0.42026000000000002</v>
      </c>
      <c r="AP518" s="20">
        <v>0.63759621852000004</v>
      </c>
      <c r="AQ518" s="20">
        <v>2.0954913099999999</v>
      </c>
      <c r="AR518" s="20">
        <v>1.4133818819999999</v>
      </c>
      <c r="AS518" s="20">
        <v>3.3654999999999999</v>
      </c>
      <c r="AT518" s="20">
        <v>9.259404</v>
      </c>
      <c r="AU518" s="20">
        <v>0.56173717599999995</v>
      </c>
      <c r="AV518" s="20">
        <v>0.46100000000000002</v>
      </c>
      <c r="AW518" s="20">
        <v>0.13869999999999999</v>
      </c>
      <c r="AX518" s="20">
        <v>2722.29</v>
      </c>
      <c r="AY518" s="20">
        <v>236.82934250994001</v>
      </c>
      <c r="AZ518" s="20">
        <v>181.94</v>
      </c>
      <c r="BA518" s="20">
        <v>508.41800566402998</v>
      </c>
      <c r="BB518" s="20">
        <v>559.44055944056004</v>
      </c>
      <c r="BC518" s="20">
        <v>432.75</v>
      </c>
      <c r="BD518" s="20">
        <v>1.0889</v>
      </c>
      <c r="BE518" s="20">
        <v>0.8306</v>
      </c>
      <c r="BF518" s="20">
        <v>0.8629</v>
      </c>
      <c r="BG518" s="20">
        <v>44</v>
      </c>
      <c r="BH518" s="20">
        <v>162.5</v>
      </c>
      <c r="BI518" s="20">
        <v>133.30000000000001</v>
      </c>
      <c r="BJ518" s="20">
        <v>105</v>
      </c>
      <c r="BK518" s="20">
        <v>112.5</v>
      </c>
      <c r="BL518" s="20">
        <v>1291.5999999999999</v>
      </c>
      <c r="BM518" s="20">
        <v>29.31</v>
      </c>
      <c r="BN518" s="20">
        <v>1479.55</v>
      </c>
      <c r="BO518" s="20">
        <v>423.2</v>
      </c>
      <c r="BP518" s="20">
        <v>3834</v>
      </c>
      <c r="BQ518" s="20">
        <v>6717.14</v>
      </c>
      <c r="BR518" s="20">
        <v>747.6</v>
      </c>
      <c r="BS518" s="20">
        <v>310.26</v>
      </c>
      <c r="BT518" s="20">
        <v>544.84</v>
      </c>
      <c r="BU518" s="20">
        <v>4.5403000000000002</v>
      </c>
    </row>
    <row r="519" spans="1:73" x14ac:dyDescent="0.4">
      <c r="A519" s="16" t="s">
        <v>705</v>
      </c>
      <c r="B519" s="16">
        <f t="shared" si="7"/>
        <v>2002</v>
      </c>
      <c r="C519" s="17">
        <v>28.280793650789999</v>
      </c>
      <c r="D519" s="17">
        <v>28.342380952380001</v>
      </c>
      <c r="E519" s="17">
        <v>26.83</v>
      </c>
      <c r="F519" s="17">
        <v>29.67</v>
      </c>
      <c r="G519" s="17">
        <v>22.7</v>
      </c>
      <c r="H519" s="17">
        <v>23.08</v>
      </c>
      <c r="I519" s="17">
        <v>3.57</v>
      </c>
      <c r="J519" s="17">
        <v>3.08</v>
      </c>
      <c r="K519" s="17">
        <v>4.46</v>
      </c>
      <c r="L519" s="17">
        <v>61.015700113290002</v>
      </c>
      <c r="M519" s="17">
        <v>2.1608999999999998</v>
      </c>
      <c r="N519" s="17">
        <v>1.3374999999999999</v>
      </c>
      <c r="O519" s="17">
        <v>0.70720000000000005</v>
      </c>
      <c r="P519" s="17">
        <v>1.5771999999999999</v>
      </c>
      <c r="Q519" s="17">
        <v>1.6096999999999999</v>
      </c>
      <c r="R519" s="17">
        <v>1.5595000000000001</v>
      </c>
      <c r="S519" s="17">
        <v>1.5625</v>
      </c>
      <c r="T519" s="17">
        <v>410</v>
      </c>
      <c r="U519" s="17">
        <v>742.86</v>
      </c>
      <c r="V519" s="17">
        <v>646.16</v>
      </c>
      <c r="W519" s="17">
        <v>794.71</v>
      </c>
      <c r="X519" s="17">
        <v>424.76</v>
      </c>
      <c r="Y519" s="17">
        <v>414.57</v>
      </c>
      <c r="Z519" s="17">
        <v>236</v>
      </c>
      <c r="AA519" s="17">
        <v>505.67</v>
      </c>
      <c r="AB519" s="17">
        <v>202.1</v>
      </c>
      <c r="AC519" s="17">
        <v>525.01</v>
      </c>
      <c r="AD519" s="17" t="s">
        <v>192</v>
      </c>
      <c r="AE519" s="17">
        <v>119.75</v>
      </c>
      <c r="AF519" s="17">
        <v>114.14</v>
      </c>
      <c r="AG519" s="17">
        <v>117.01</v>
      </c>
      <c r="AH519" s="17">
        <v>186.6</v>
      </c>
      <c r="AI519" s="17">
        <v>172.2</v>
      </c>
      <c r="AJ519" s="17">
        <v>148.80000000000001</v>
      </c>
      <c r="AK519" s="17" t="s">
        <v>192</v>
      </c>
      <c r="AL519" s="17">
        <v>151.84</v>
      </c>
      <c r="AM519" s="17">
        <v>187.84</v>
      </c>
      <c r="AN519" s="17">
        <v>0.67896000000000001</v>
      </c>
      <c r="AO519" s="17">
        <v>0.48570999999999998</v>
      </c>
      <c r="AP519" s="17">
        <v>0.62668446167000003</v>
      </c>
      <c r="AQ519" s="17">
        <v>2.0372893419999998</v>
      </c>
      <c r="AR519" s="17">
        <v>1.411838648</v>
      </c>
      <c r="AS519" s="17">
        <v>3.4352999999999998</v>
      </c>
      <c r="AT519" s="17">
        <v>9.1491729999999993</v>
      </c>
      <c r="AU519" s="17">
        <v>0.56859354419999997</v>
      </c>
      <c r="AV519" s="17">
        <v>0.47439999999999999</v>
      </c>
      <c r="AW519" s="17">
        <v>0.15340000000000001</v>
      </c>
      <c r="AX519" s="17">
        <v>2670.53</v>
      </c>
      <c r="AY519" s="17">
        <v>235.65223080313001</v>
      </c>
      <c r="AZ519" s="17">
        <v>181.95</v>
      </c>
      <c r="BA519" s="17">
        <v>509.91529756477001</v>
      </c>
      <c r="BB519" s="17">
        <v>566.43356643357004</v>
      </c>
      <c r="BC519" s="17">
        <v>427.45</v>
      </c>
      <c r="BD519" s="17">
        <v>1.0806</v>
      </c>
      <c r="BE519" s="17">
        <v>0.89549999999999996</v>
      </c>
      <c r="BF519" s="17">
        <v>0.88939999999999997</v>
      </c>
      <c r="BG519" s="17">
        <v>44</v>
      </c>
      <c r="BH519" s="17">
        <v>160.9</v>
      </c>
      <c r="BI519" s="17">
        <v>135.5</v>
      </c>
      <c r="BJ519" s="17">
        <v>93</v>
      </c>
      <c r="BK519" s="17">
        <v>112.5</v>
      </c>
      <c r="BL519" s="17">
        <v>1301.25</v>
      </c>
      <c r="BM519" s="17">
        <v>29.31</v>
      </c>
      <c r="BN519" s="17">
        <v>1478.71</v>
      </c>
      <c r="BO519" s="17">
        <v>421.3</v>
      </c>
      <c r="BP519" s="17">
        <v>3957.4</v>
      </c>
      <c r="BQ519" s="17">
        <v>6640.24</v>
      </c>
      <c r="BR519" s="17">
        <v>756.2</v>
      </c>
      <c r="BS519" s="17">
        <v>319.14</v>
      </c>
      <c r="BT519" s="17">
        <v>556.33000000000004</v>
      </c>
      <c r="BU519" s="17">
        <v>4.5536000000000003</v>
      </c>
    </row>
    <row r="520" spans="1:73" x14ac:dyDescent="0.4">
      <c r="A520" s="18" t="s">
        <v>706</v>
      </c>
      <c r="B520" s="16">
        <f t="shared" ref="B520:B583" si="8">VALUE(LEFT(A520,4))</f>
        <v>2002</v>
      </c>
      <c r="C520" s="20">
        <v>27.526811594200002</v>
      </c>
      <c r="D520" s="20">
        <v>27.54869565217</v>
      </c>
      <c r="E520" s="20">
        <v>26.18086956522</v>
      </c>
      <c r="F520" s="20">
        <v>28.850869565219998</v>
      </c>
      <c r="G520" s="20">
        <v>24.5</v>
      </c>
      <c r="H520" s="20">
        <v>27.35</v>
      </c>
      <c r="I520" s="20">
        <v>4.12</v>
      </c>
      <c r="J520" s="20">
        <v>3.28</v>
      </c>
      <c r="K520" s="20">
        <v>4.54</v>
      </c>
      <c r="L520" s="20">
        <v>68.699549253870003</v>
      </c>
      <c r="M520" s="20">
        <v>2.2014999999999998</v>
      </c>
      <c r="N520" s="20">
        <v>1.4491000000000001</v>
      </c>
      <c r="O520" s="20">
        <v>0.73480000000000001</v>
      </c>
      <c r="P520" s="20">
        <v>1.5753999999999999</v>
      </c>
      <c r="Q520" s="20">
        <v>1.6113</v>
      </c>
      <c r="R520" s="20">
        <v>1.5699000000000001</v>
      </c>
      <c r="S520" s="20">
        <v>1.5449999999999999</v>
      </c>
      <c r="T520" s="20">
        <v>434</v>
      </c>
      <c r="U520" s="20">
        <v>778.46</v>
      </c>
      <c r="V520" s="20">
        <v>637.64</v>
      </c>
      <c r="W520" s="20">
        <v>816.19</v>
      </c>
      <c r="X520" s="20">
        <v>427.24</v>
      </c>
      <c r="Y520" s="20">
        <v>423.09</v>
      </c>
      <c r="Z520" s="20">
        <v>229</v>
      </c>
      <c r="AA520" s="20">
        <v>528.57000000000005</v>
      </c>
      <c r="AB520" s="20">
        <v>201.83</v>
      </c>
      <c r="AC520" s="20">
        <v>539.30999999999995</v>
      </c>
      <c r="AD520" s="20" t="s">
        <v>192</v>
      </c>
      <c r="AE520" s="20">
        <v>120.61</v>
      </c>
      <c r="AF520" s="20">
        <v>109.7</v>
      </c>
      <c r="AG520" s="20">
        <v>113.56</v>
      </c>
      <c r="AH520" s="20">
        <v>186.25</v>
      </c>
      <c r="AI520" s="20">
        <v>174</v>
      </c>
      <c r="AJ520" s="20">
        <v>157.25</v>
      </c>
      <c r="AK520" s="20" t="s">
        <v>192</v>
      </c>
      <c r="AL520" s="20">
        <v>156.82</v>
      </c>
      <c r="AM520" s="20">
        <v>190.32</v>
      </c>
      <c r="AN520" s="20">
        <v>0.68383000000000005</v>
      </c>
      <c r="AO520" s="20">
        <v>0.54427000000000003</v>
      </c>
      <c r="AP520" s="20">
        <v>0.61427933462999995</v>
      </c>
      <c r="AQ520" s="20">
        <v>1.90479168</v>
      </c>
      <c r="AR520" s="20">
        <v>1.3889106</v>
      </c>
      <c r="AS520" s="20">
        <v>3.4662999999999999</v>
      </c>
      <c r="AT520" s="20">
        <v>9.4798659999999995</v>
      </c>
      <c r="AU520" s="20">
        <v>0.56936516120000003</v>
      </c>
      <c r="AV520" s="20">
        <v>0.48130000000000001</v>
      </c>
      <c r="AW520" s="20">
        <v>0.1656</v>
      </c>
      <c r="AX520" s="20">
        <v>2687.8</v>
      </c>
      <c r="AY520" s="20">
        <v>237.33366348394</v>
      </c>
      <c r="AZ520" s="20">
        <v>179.88</v>
      </c>
      <c r="BA520" s="20">
        <v>505.11798172819999</v>
      </c>
      <c r="BB520" s="20">
        <v>566.43356643357004</v>
      </c>
      <c r="BC520" s="20">
        <v>415.78</v>
      </c>
      <c r="BD520" s="20">
        <v>1.0928</v>
      </c>
      <c r="BE520" s="20">
        <v>0.83130000000000004</v>
      </c>
      <c r="BF520" s="20">
        <v>0.82650000000000001</v>
      </c>
      <c r="BG520" s="20">
        <v>44</v>
      </c>
      <c r="BH520" s="20">
        <v>156.25</v>
      </c>
      <c r="BI520" s="20">
        <v>133.1</v>
      </c>
      <c r="BJ520" s="20">
        <v>92.25</v>
      </c>
      <c r="BK520" s="20">
        <v>112.5</v>
      </c>
      <c r="BL520" s="20">
        <v>1310.58</v>
      </c>
      <c r="BM520" s="20">
        <v>29.31</v>
      </c>
      <c r="BN520" s="20">
        <v>1483.76</v>
      </c>
      <c r="BO520" s="20">
        <v>418.2</v>
      </c>
      <c r="BP520" s="20">
        <v>4241.5</v>
      </c>
      <c r="BQ520" s="20">
        <v>6804.46</v>
      </c>
      <c r="BR520" s="20">
        <v>754.7</v>
      </c>
      <c r="BS520" s="20">
        <v>316.56</v>
      </c>
      <c r="BT520" s="20">
        <v>580.20000000000005</v>
      </c>
      <c r="BU520" s="20">
        <v>4.4013</v>
      </c>
    </row>
    <row r="521" spans="1:73" x14ac:dyDescent="0.4">
      <c r="A521" s="16" t="s">
        <v>707</v>
      </c>
      <c r="B521" s="16">
        <f t="shared" si="8"/>
        <v>2002</v>
      </c>
      <c r="C521" s="17">
        <v>24.542481203009999</v>
      </c>
      <c r="D521" s="17">
        <v>24.184761904759998</v>
      </c>
      <c r="E521" s="17">
        <v>23.15952380952</v>
      </c>
      <c r="F521" s="17">
        <v>26.28315789474</v>
      </c>
      <c r="G521" s="17">
        <v>24.5</v>
      </c>
      <c r="H521" s="17">
        <v>26.98</v>
      </c>
      <c r="I521" s="17">
        <v>4.04</v>
      </c>
      <c r="J521" s="17">
        <v>3.34</v>
      </c>
      <c r="K521" s="17">
        <v>4.5599999999999996</v>
      </c>
      <c r="L521" s="17">
        <v>68.026867641129996</v>
      </c>
      <c r="M521" s="17">
        <v>1.8118000000000001</v>
      </c>
      <c r="N521" s="17">
        <v>1.5404</v>
      </c>
      <c r="O521" s="17">
        <v>0.83579999999999999</v>
      </c>
      <c r="P521" s="17">
        <v>1.5224</v>
      </c>
      <c r="Q521" s="17">
        <v>1.5367</v>
      </c>
      <c r="R521" s="17">
        <v>1.5154000000000001</v>
      </c>
      <c r="S521" s="17">
        <v>1.5149999999999999</v>
      </c>
      <c r="T521" s="17">
        <v>457</v>
      </c>
      <c r="U521" s="17">
        <v>826.67</v>
      </c>
      <c r="V521" s="17">
        <v>626.9</v>
      </c>
      <c r="W521" s="17">
        <v>870.83</v>
      </c>
      <c r="X521" s="17">
        <v>465.02</v>
      </c>
      <c r="Y521" s="17">
        <v>456.48</v>
      </c>
      <c r="Z521" s="17">
        <v>243</v>
      </c>
      <c r="AA521" s="17">
        <v>582</v>
      </c>
      <c r="AB521" s="17">
        <v>205.71</v>
      </c>
      <c r="AC521" s="17">
        <v>593.04</v>
      </c>
      <c r="AD521" s="17" t="s">
        <v>192</v>
      </c>
      <c r="AE521" s="17">
        <v>120.13</v>
      </c>
      <c r="AF521" s="17">
        <v>108.93</v>
      </c>
      <c r="AG521" s="17">
        <v>115.05</v>
      </c>
      <c r="AH521" s="17">
        <v>186.75</v>
      </c>
      <c r="AI521" s="17">
        <v>175.25</v>
      </c>
      <c r="AJ521" s="17">
        <v>158.25</v>
      </c>
      <c r="AK521" s="17" t="s">
        <v>192</v>
      </c>
      <c r="AL521" s="17">
        <v>160.02000000000001</v>
      </c>
      <c r="AM521" s="17">
        <v>177.38</v>
      </c>
      <c r="AN521" s="17">
        <v>0.64905999999999997</v>
      </c>
      <c r="AO521" s="17">
        <v>0.39613999999999999</v>
      </c>
      <c r="AP521" s="17">
        <v>0.47679760845000002</v>
      </c>
      <c r="AQ521" s="17">
        <v>1.912728312</v>
      </c>
      <c r="AR521" s="17">
        <v>1.36465978</v>
      </c>
      <c r="AS521" s="17">
        <v>3.5108999999999999</v>
      </c>
      <c r="AT521" s="17">
        <v>9.4798659999999995</v>
      </c>
      <c r="AU521" s="17">
        <v>0.57511921939999999</v>
      </c>
      <c r="AV521" s="17">
        <v>0.49159999999999998</v>
      </c>
      <c r="AW521" s="17">
        <v>0.1726</v>
      </c>
      <c r="AX521" s="17">
        <v>2706.18</v>
      </c>
      <c r="AY521" s="17">
        <v>243.71723688208999</v>
      </c>
      <c r="AZ521" s="17">
        <v>183.47</v>
      </c>
      <c r="BA521" s="17">
        <v>515.87846649563005</v>
      </c>
      <c r="BB521" s="17">
        <v>552.44755244755004</v>
      </c>
      <c r="BC521" s="17">
        <v>424.07</v>
      </c>
      <c r="BD521" s="17">
        <v>1.1484000000000001</v>
      </c>
      <c r="BE521" s="17">
        <v>0.84030000000000005</v>
      </c>
      <c r="BF521" s="17">
        <v>0.83989999999999998</v>
      </c>
      <c r="BG521" s="17">
        <v>44</v>
      </c>
      <c r="BH521" s="17">
        <v>151.5</v>
      </c>
      <c r="BI521" s="17">
        <v>132</v>
      </c>
      <c r="BJ521" s="17">
        <v>92.25</v>
      </c>
      <c r="BK521" s="17">
        <v>112.5</v>
      </c>
      <c r="BL521" s="17">
        <v>1372.2</v>
      </c>
      <c r="BM521" s="17">
        <v>29.31</v>
      </c>
      <c r="BN521" s="17">
        <v>1582.29</v>
      </c>
      <c r="BO521" s="17">
        <v>442.2</v>
      </c>
      <c r="BP521" s="17">
        <v>4230</v>
      </c>
      <c r="BQ521" s="17">
        <v>7313.93</v>
      </c>
      <c r="BR521" s="17">
        <v>765.3</v>
      </c>
      <c r="BS521" s="17">
        <v>319.07</v>
      </c>
      <c r="BT521" s="17">
        <v>588.1</v>
      </c>
      <c r="BU521" s="17">
        <v>4.5107999999999997</v>
      </c>
    </row>
    <row r="522" spans="1:73" x14ac:dyDescent="0.4">
      <c r="A522" s="18" t="s">
        <v>708</v>
      </c>
      <c r="B522" s="16">
        <f t="shared" si="8"/>
        <v>2002</v>
      </c>
      <c r="C522" s="20">
        <v>27.88698412698</v>
      </c>
      <c r="D522" s="20">
        <v>28.52095238095</v>
      </c>
      <c r="E522" s="20">
        <v>25.704285714289998</v>
      </c>
      <c r="F522" s="20">
        <v>29.435714285709999</v>
      </c>
      <c r="G522" s="20">
        <v>24.5</v>
      </c>
      <c r="H522" s="20">
        <v>26.94</v>
      </c>
      <c r="I522" s="20">
        <v>4.74</v>
      </c>
      <c r="J522" s="20">
        <v>3.36</v>
      </c>
      <c r="K522" s="20">
        <v>4.5599999999999996</v>
      </c>
      <c r="L522" s="20">
        <v>76.622308170500006</v>
      </c>
      <c r="M522" s="20">
        <v>2.0316999999999998</v>
      </c>
      <c r="N522" s="20">
        <v>1.4145000000000001</v>
      </c>
      <c r="O522" s="20">
        <v>0.83909999999999996</v>
      </c>
      <c r="P522" s="20">
        <v>1.4802999999999999</v>
      </c>
      <c r="Q522" s="20">
        <v>1.5347</v>
      </c>
      <c r="R522" s="20">
        <v>1.4336</v>
      </c>
      <c r="S522" s="20">
        <v>1.4724999999999999</v>
      </c>
      <c r="T522" s="20">
        <v>482</v>
      </c>
      <c r="U522" s="20">
        <v>945.88</v>
      </c>
      <c r="V522" s="20">
        <v>622.73</v>
      </c>
      <c r="W522" s="20">
        <v>952</v>
      </c>
      <c r="X522" s="20">
        <v>488.52</v>
      </c>
      <c r="Y522" s="20">
        <v>489.95</v>
      </c>
      <c r="Z522" s="20">
        <v>241</v>
      </c>
      <c r="AA522" s="20">
        <v>591.03</v>
      </c>
      <c r="AB522" s="20">
        <v>204.43</v>
      </c>
      <c r="AC522" s="20">
        <v>616.49</v>
      </c>
      <c r="AD522" s="20" t="s">
        <v>192</v>
      </c>
      <c r="AE522" s="20">
        <v>117.19</v>
      </c>
      <c r="AF522" s="20">
        <v>106.96</v>
      </c>
      <c r="AG522" s="20">
        <v>113.26</v>
      </c>
      <c r="AH522" s="20">
        <v>186.5</v>
      </c>
      <c r="AI522" s="20">
        <v>174</v>
      </c>
      <c r="AJ522" s="20">
        <v>154.25</v>
      </c>
      <c r="AK522" s="20" t="s">
        <v>192</v>
      </c>
      <c r="AL522" s="20">
        <v>146.24</v>
      </c>
      <c r="AM522" s="20">
        <v>162.47999999999999</v>
      </c>
      <c r="AN522" s="20">
        <v>0.75246000000000002</v>
      </c>
      <c r="AO522" s="20">
        <v>0.62522</v>
      </c>
      <c r="AP522" s="20">
        <v>0.42675972763999998</v>
      </c>
      <c r="AQ522" s="20">
        <v>2.0101725159999999</v>
      </c>
      <c r="AR522" s="20">
        <v>1.3556208380000001</v>
      </c>
      <c r="AS522" s="20">
        <v>3.5661999999999998</v>
      </c>
      <c r="AT522" s="20">
        <v>9.259404</v>
      </c>
      <c r="AU522" s="20">
        <v>0.57981506000000005</v>
      </c>
      <c r="AV522" s="20">
        <v>0.48559999999999998</v>
      </c>
      <c r="AW522" s="20">
        <v>0.17530000000000001</v>
      </c>
      <c r="AX522" s="20">
        <v>2718.02</v>
      </c>
      <c r="AY522" s="20">
        <v>245.85784664094001</v>
      </c>
      <c r="AZ522" s="20">
        <v>182.22</v>
      </c>
      <c r="BA522" s="20">
        <v>519.60944416659004</v>
      </c>
      <c r="BB522" s="20">
        <v>563</v>
      </c>
      <c r="BC522" s="20">
        <v>421.19</v>
      </c>
      <c r="BD522" s="20">
        <v>1.2182999999999999</v>
      </c>
      <c r="BE522" s="20">
        <v>0.84960000000000002</v>
      </c>
      <c r="BF522" s="20">
        <v>0.84740000000000004</v>
      </c>
      <c r="BG522" s="20">
        <v>44</v>
      </c>
      <c r="BH522" s="20">
        <v>147.5</v>
      </c>
      <c r="BI522" s="20">
        <v>131.5</v>
      </c>
      <c r="BJ522" s="20">
        <v>99.375</v>
      </c>
      <c r="BK522" s="20">
        <v>112.5</v>
      </c>
      <c r="BL522" s="20">
        <v>1375.07</v>
      </c>
      <c r="BM522" s="20">
        <v>29.31</v>
      </c>
      <c r="BN522" s="20">
        <v>1595.68</v>
      </c>
      <c r="BO522" s="20">
        <v>443.6</v>
      </c>
      <c r="BP522" s="20">
        <v>4236.8</v>
      </c>
      <c r="BQ522" s="20">
        <v>7193.16</v>
      </c>
      <c r="BR522" s="20">
        <v>797.7</v>
      </c>
      <c r="BS522" s="20">
        <v>331.92</v>
      </c>
      <c r="BT522" s="20">
        <v>595.44000000000005</v>
      </c>
      <c r="BU522" s="20">
        <v>4.6313000000000004</v>
      </c>
    </row>
    <row r="523" spans="1:73" x14ac:dyDescent="0.4">
      <c r="A523" s="16" t="s">
        <v>709</v>
      </c>
      <c r="B523" s="16">
        <f t="shared" si="8"/>
        <v>2003</v>
      </c>
      <c r="C523" s="17">
        <v>30.750317460320002</v>
      </c>
      <c r="D523" s="17">
        <v>31.246666666669999</v>
      </c>
      <c r="E523" s="17">
        <v>28.054761904759999</v>
      </c>
      <c r="F523" s="17">
        <v>32.949523809520002</v>
      </c>
      <c r="G523" s="17">
        <v>24.9</v>
      </c>
      <c r="H523" s="17">
        <v>27.462499999999999</v>
      </c>
      <c r="I523" s="17">
        <v>5.405869</v>
      </c>
      <c r="J523" s="17">
        <v>3.61</v>
      </c>
      <c r="K523" s="17">
        <v>4.6900000000000004</v>
      </c>
      <c r="L523" s="17">
        <v>85.984771118099999</v>
      </c>
      <c r="M523" s="17">
        <v>2.1784349999999999</v>
      </c>
      <c r="N523" s="17">
        <v>1.4455690000000001</v>
      </c>
      <c r="O523" s="17">
        <v>0.90786250000000002</v>
      </c>
      <c r="P523" s="17">
        <v>1.5180579999999999</v>
      </c>
      <c r="Q523" s="17">
        <v>1.5926800000000001</v>
      </c>
      <c r="R523" s="17">
        <v>1.4539949999999999</v>
      </c>
      <c r="S523" s="17">
        <v>1.5075000000000001</v>
      </c>
      <c r="T523" s="17">
        <v>494</v>
      </c>
      <c r="U523" s="17">
        <v>960</v>
      </c>
      <c r="V523" s="17">
        <v>639.75</v>
      </c>
      <c r="W523" s="17">
        <v>970.03</v>
      </c>
      <c r="X523" s="17">
        <v>486.11</v>
      </c>
      <c r="Y523" s="17">
        <v>491.65</v>
      </c>
      <c r="Z523" s="17">
        <v>244</v>
      </c>
      <c r="AA523" s="17">
        <v>540.72</v>
      </c>
      <c r="AB523" s="17">
        <v>206.2</v>
      </c>
      <c r="AC523" s="17">
        <v>623.72</v>
      </c>
      <c r="AD523" s="17">
        <v>612</v>
      </c>
      <c r="AE523" s="17">
        <v>113.7</v>
      </c>
      <c r="AF523" s="17">
        <v>106.1361</v>
      </c>
      <c r="AG523" s="17">
        <v>110.7822</v>
      </c>
      <c r="AH523" s="17">
        <v>200.75</v>
      </c>
      <c r="AI523" s="17">
        <v>185.25</v>
      </c>
      <c r="AJ523" s="17">
        <v>152</v>
      </c>
      <c r="AK523" s="17" t="s">
        <v>192</v>
      </c>
      <c r="AL523" s="17">
        <v>137.5316</v>
      </c>
      <c r="AM523" s="17">
        <v>149.608</v>
      </c>
      <c r="AN523" s="17">
        <v>0.89289039999999997</v>
      </c>
      <c r="AO523" s="17">
        <v>0.56080019999999997</v>
      </c>
      <c r="AP523" s="17">
        <v>0.5471338</v>
      </c>
      <c r="AQ523" s="17">
        <v>2.0394939619999999</v>
      </c>
      <c r="AR523" s="17">
        <v>1.372816874</v>
      </c>
      <c r="AS523" s="17">
        <v>3.5962670000000001</v>
      </c>
      <c r="AT523" s="17">
        <v>9.5900970000000001</v>
      </c>
      <c r="AU523" s="17">
        <v>0.58995631199999998</v>
      </c>
      <c r="AV523" s="17">
        <v>0.4859927</v>
      </c>
      <c r="AW523" s="17">
        <v>0.18055840000000001</v>
      </c>
      <c r="AX523" s="17">
        <v>2655.74</v>
      </c>
      <c r="AY523" s="17">
        <v>260.18159613444999</v>
      </c>
      <c r="AZ523" s="17">
        <v>187.77950000000001</v>
      </c>
      <c r="BA523" s="17">
        <v>536.29433525449997</v>
      </c>
      <c r="BB523" s="17">
        <v>552.44755244755004</v>
      </c>
      <c r="BC523" s="17">
        <v>421.39080000000001</v>
      </c>
      <c r="BD523" s="17">
        <v>1.2501150000000001</v>
      </c>
      <c r="BE523" s="17">
        <v>0.90310000000000001</v>
      </c>
      <c r="BF523" s="17">
        <v>0.90642460000000002</v>
      </c>
      <c r="BG523" s="17">
        <v>44</v>
      </c>
      <c r="BH523" s="17">
        <v>149.75</v>
      </c>
      <c r="BI523" s="17">
        <v>128.6</v>
      </c>
      <c r="BJ523" s="17">
        <v>112</v>
      </c>
      <c r="BK523" s="17">
        <v>112.5</v>
      </c>
      <c r="BL523" s="17">
        <v>1378.2840000000001</v>
      </c>
      <c r="BM523" s="17">
        <v>31.95</v>
      </c>
      <c r="BN523" s="17">
        <v>1647.66</v>
      </c>
      <c r="BO523" s="17">
        <v>444.65899999999999</v>
      </c>
      <c r="BP523" s="17">
        <v>4435.68</v>
      </c>
      <c r="BQ523" s="17">
        <v>8026.02</v>
      </c>
      <c r="BR523" s="17">
        <v>781.40899999999999</v>
      </c>
      <c r="BS523" s="17">
        <v>356.85899999999998</v>
      </c>
      <c r="BT523" s="17">
        <v>627.91</v>
      </c>
      <c r="BU523" s="17">
        <v>4.8061999999999996</v>
      </c>
    </row>
    <row r="524" spans="1:73" x14ac:dyDescent="0.4">
      <c r="A524" s="18" t="s">
        <v>710</v>
      </c>
      <c r="B524" s="16">
        <f t="shared" si="8"/>
        <v>2003</v>
      </c>
      <c r="C524" s="20">
        <v>32.883377192979999</v>
      </c>
      <c r="D524" s="20">
        <v>32.648499999999999</v>
      </c>
      <c r="E524" s="20">
        <v>30.199000000000002</v>
      </c>
      <c r="F524" s="20">
        <v>35.802631578949999</v>
      </c>
      <c r="G524" s="20">
        <v>25.15</v>
      </c>
      <c r="H524" s="20">
        <v>27</v>
      </c>
      <c r="I524" s="20">
        <v>7.7736840000000003</v>
      </c>
      <c r="J524" s="20">
        <v>3.67</v>
      </c>
      <c r="K524" s="20">
        <v>4.8</v>
      </c>
      <c r="L524" s="20">
        <v>115.09779448892</v>
      </c>
      <c r="M524" s="20">
        <v>2.282</v>
      </c>
      <c r="N524" s="20">
        <v>1.4640880000000001</v>
      </c>
      <c r="O524" s="20">
        <v>0.89661900000000005</v>
      </c>
      <c r="P524" s="20">
        <v>1.473034</v>
      </c>
      <c r="Q524" s="20">
        <v>1.4886200000000001</v>
      </c>
      <c r="R524" s="20">
        <v>1.500481</v>
      </c>
      <c r="S524" s="20">
        <v>1.43</v>
      </c>
      <c r="T524" s="20">
        <v>477</v>
      </c>
      <c r="U524" s="20">
        <v>977</v>
      </c>
      <c r="V524" s="20">
        <v>629.46</v>
      </c>
      <c r="W524" s="20">
        <v>1016.45</v>
      </c>
      <c r="X524" s="20">
        <v>476.95</v>
      </c>
      <c r="Y524" s="20">
        <v>472.75</v>
      </c>
      <c r="Z524" s="20">
        <v>243</v>
      </c>
      <c r="AA524" s="20">
        <v>522.42999999999995</v>
      </c>
      <c r="AB524" s="20">
        <v>214.05</v>
      </c>
      <c r="AC524" s="20">
        <v>585.76</v>
      </c>
      <c r="AD524" s="20">
        <v>595</v>
      </c>
      <c r="AE524" s="20">
        <v>114.15</v>
      </c>
      <c r="AF524" s="20">
        <v>105.8507</v>
      </c>
      <c r="AG524" s="20">
        <v>109.2114</v>
      </c>
      <c r="AH524" s="20">
        <v>198.75</v>
      </c>
      <c r="AI524" s="20">
        <v>182</v>
      </c>
      <c r="AJ524" s="20">
        <v>150.25</v>
      </c>
      <c r="AK524" s="20" t="s">
        <v>192</v>
      </c>
      <c r="AL524" s="20">
        <v>140.77420000000001</v>
      </c>
      <c r="AM524" s="20">
        <v>150.8382</v>
      </c>
      <c r="AN524" s="20">
        <v>0.98959470000000005</v>
      </c>
      <c r="AO524" s="20">
        <v>0.46159230000000001</v>
      </c>
      <c r="AP524" s="20">
        <v>0.50506269999999998</v>
      </c>
      <c r="AQ524" s="20">
        <v>1.9923150940000001</v>
      </c>
      <c r="AR524" s="20">
        <v>1.3917766060000001</v>
      </c>
      <c r="AS524" s="20">
        <v>3.5818050000000001</v>
      </c>
      <c r="AT524" s="20">
        <v>10.141252</v>
      </c>
      <c r="AU524" s="20">
        <v>0.58979537473999999</v>
      </c>
      <c r="AV524" s="20">
        <v>0.4890215</v>
      </c>
      <c r="AW524" s="20">
        <v>0.19863629999999999</v>
      </c>
      <c r="AX524" s="20">
        <v>2651.2</v>
      </c>
      <c r="AY524" s="20">
        <v>263.93183017872002</v>
      </c>
      <c r="AZ524" s="20">
        <v>186.8075</v>
      </c>
      <c r="BA524" s="20">
        <v>544.01846742539999</v>
      </c>
      <c r="BB524" s="20">
        <v>548.95104895104998</v>
      </c>
      <c r="BC524" s="20">
        <v>419.20949999999999</v>
      </c>
      <c r="BD524" s="20">
        <v>1.2928519999999999</v>
      </c>
      <c r="BE524" s="20">
        <v>0.94</v>
      </c>
      <c r="BF524" s="20">
        <v>0.98630839999999997</v>
      </c>
      <c r="BG524" s="20">
        <v>44</v>
      </c>
      <c r="BH524" s="20">
        <v>155.25</v>
      </c>
      <c r="BI524" s="20">
        <v>136</v>
      </c>
      <c r="BJ524" s="20">
        <v>132.125</v>
      </c>
      <c r="BK524" s="20">
        <v>112.5</v>
      </c>
      <c r="BL524" s="20">
        <v>1422.16</v>
      </c>
      <c r="BM524" s="20">
        <v>31.95</v>
      </c>
      <c r="BN524" s="20">
        <v>1683.8</v>
      </c>
      <c r="BO524" s="20">
        <v>475.82499999999999</v>
      </c>
      <c r="BP524" s="20">
        <v>4570.75</v>
      </c>
      <c r="BQ524" s="20">
        <v>8623</v>
      </c>
      <c r="BR524" s="20">
        <v>785.15</v>
      </c>
      <c r="BS524" s="20">
        <v>358.97</v>
      </c>
      <c r="BT524" s="20">
        <v>681.7</v>
      </c>
      <c r="BU524" s="20">
        <v>4.6551</v>
      </c>
    </row>
    <row r="525" spans="1:73" x14ac:dyDescent="0.4">
      <c r="A525" s="16" t="s">
        <v>711</v>
      </c>
      <c r="B525" s="16">
        <f t="shared" si="8"/>
        <v>2003</v>
      </c>
      <c r="C525" s="17">
        <v>30.359206349210002</v>
      </c>
      <c r="D525" s="17">
        <v>30.33904761905</v>
      </c>
      <c r="E525" s="17">
        <v>27.42285714286</v>
      </c>
      <c r="F525" s="17">
        <v>33.315714285710001</v>
      </c>
      <c r="G525" s="17">
        <v>24.4</v>
      </c>
      <c r="H525" s="17">
        <v>25.75</v>
      </c>
      <c r="I525" s="17">
        <v>5.9468569999999996</v>
      </c>
      <c r="J525" s="17">
        <v>3.74</v>
      </c>
      <c r="K525" s="17">
        <v>4.78</v>
      </c>
      <c r="L525" s="17">
        <v>93.233181055049997</v>
      </c>
      <c r="M525" s="17">
        <v>1.946807</v>
      </c>
      <c r="N525" s="17">
        <v>1.361353</v>
      </c>
      <c r="O525" s="17">
        <v>0.8194572</v>
      </c>
      <c r="P525" s="17">
        <v>1.394671</v>
      </c>
      <c r="Q525" s="17">
        <v>1.465689</v>
      </c>
      <c r="R525" s="17">
        <v>1.2108239999999999</v>
      </c>
      <c r="S525" s="17">
        <v>1.5075000000000001</v>
      </c>
      <c r="T525" s="17">
        <v>441</v>
      </c>
      <c r="U525" s="17">
        <v>1022.38</v>
      </c>
      <c r="V525" s="17">
        <v>620.42999999999995</v>
      </c>
      <c r="W525" s="17">
        <v>1039.32</v>
      </c>
      <c r="X525" s="17">
        <v>453.55</v>
      </c>
      <c r="Y525" s="17">
        <v>429.14</v>
      </c>
      <c r="Z525" s="17">
        <v>241</v>
      </c>
      <c r="AA525" s="17">
        <v>522.52</v>
      </c>
      <c r="AB525" s="17">
        <v>213.19</v>
      </c>
      <c r="AC525" s="17">
        <v>551.91999999999996</v>
      </c>
      <c r="AD525" s="17">
        <v>565</v>
      </c>
      <c r="AE525" s="17">
        <v>113.65</v>
      </c>
      <c r="AF525" s="17">
        <v>105.60469999999999</v>
      </c>
      <c r="AG525" s="17">
        <v>106.7863</v>
      </c>
      <c r="AH525" s="17">
        <v>197</v>
      </c>
      <c r="AI525" s="17">
        <v>180.25</v>
      </c>
      <c r="AJ525" s="17">
        <v>147</v>
      </c>
      <c r="AK525" s="17" t="s">
        <v>192</v>
      </c>
      <c r="AL525" s="17">
        <v>129.36070000000001</v>
      </c>
      <c r="AM525" s="17">
        <v>141.80869999999999</v>
      </c>
      <c r="AN525" s="17">
        <v>1.0073240000000001</v>
      </c>
      <c r="AO525" s="17">
        <v>0.48570540000000001</v>
      </c>
      <c r="AP525" s="17">
        <v>0.63315849999999996</v>
      </c>
      <c r="AQ525" s="17">
        <v>2.01502268</v>
      </c>
      <c r="AR525" s="17">
        <v>1.4078703319999999</v>
      </c>
      <c r="AS525" s="17">
        <v>3.5219529999999999</v>
      </c>
      <c r="AT525" s="17">
        <v>10.141252</v>
      </c>
      <c r="AU525" s="17">
        <v>0.57875243316000002</v>
      </c>
      <c r="AV525" s="17">
        <v>0.49052800000000002</v>
      </c>
      <c r="AW525" s="17">
        <v>0.1814402</v>
      </c>
      <c r="AX525" s="17">
        <v>2660.52</v>
      </c>
      <c r="AY525" s="17">
        <v>264.69603172030997</v>
      </c>
      <c r="AZ525" s="17">
        <v>184.1771</v>
      </c>
      <c r="BA525" s="17">
        <v>545.59546240632994</v>
      </c>
      <c r="BB525" s="17">
        <v>559.44055944056004</v>
      </c>
      <c r="BC525" s="17">
        <v>421.81099999999998</v>
      </c>
      <c r="BD525" s="17">
        <v>1.3495029999999999</v>
      </c>
      <c r="BE525" s="17">
        <v>0.94579999999999997</v>
      </c>
      <c r="BF525" s="17">
        <v>1.0636699999999999</v>
      </c>
      <c r="BG525" s="17">
        <v>44</v>
      </c>
      <c r="BH525" s="17">
        <v>177.2</v>
      </c>
      <c r="BI525" s="17">
        <v>143.75</v>
      </c>
      <c r="BJ525" s="17">
        <v>138.9</v>
      </c>
      <c r="BK525" s="17">
        <v>112.5</v>
      </c>
      <c r="BL525" s="17">
        <v>1389.2739999999999</v>
      </c>
      <c r="BM525" s="17">
        <v>31.95</v>
      </c>
      <c r="BN525" s="17">
        <v>1658.9760000000001</v>
      </c>
      <c r="BO525" s="17">
        <v>456.66699999999997</v>
      </c>
      <c r="BP525" s="17">
        <v>4604.5240000000003</v>
      </c>
      <c r="BQ525" s="17">
        <v>8378.81</v>
      </c>
      <c r="BR525" s="17">
        <v>790.952</v>
      </c>
      <c r="BS525" s="17">
        <v>340.55</v>
      </c>
      <c r="BT525" s="17">
        <v>674.33</v>
      </c>
      <c r="BU525" s="17">
        <v>4.5282999999999998</v>
      </c>
    </row>
    <row r="526" spans="1:73" x14ac:dyDescent="0.4">
      <c r="A526" s="18" t="s">
        <v>712</v>
      </c>
      <c r="B526" s="16">
        <f t="shared" si="8"/>
        <v>2003</v>
      </c>
      <c r="C526" s="20">
        <v>25.555968253970001</v>
      </c>
      <c r="D526" s="20">
        <v>25.015999999999998</v>
      </c>
      <c r="E526" s="20">
        <v>23.43047619048</v>
      </c>
      <c r="F526" s="20">
        <v>28.22142857143</v>
      </c>
      <c r="G526" s="20">
        <v>23.45</v>
      </c>
      <c r="H526" s="20">
        <v>23.824999999999999</v>
      </c>
      <c r="I526" s="20">
        <v>5.2893179999999997</v>
      </c>
      <c r="J526" s="20">
        <v>4.03</v>
      </c>
      <c r="K526" s="20">
        <v>4.78</v>
      </c>
      <c r="L526" s="20">
        <v>86.627091726320003</v>
      </c>
      <c r="M526" s="20">
        <v>1.9242269999999999</v>
      </c>
      <c r="N526" s="20">
        <v>1.426169</v>
      </c>
      <c r="O526" s="20">
        <v>0.82496879999999995</v>
      </c>
      <c r="P526" s="20">
        <v>1.4410179999999999</v>
      </c>
      <c r="Q526" s="20">
        <v>1.4336089999999999</v>
      </c>
      <c r="R526" s="20">
        <v>1.3869450000000001</v>
      </c>
      <c r="S526" s="20">
        <v>1.5024999999999999</v>
      </c>
      <c r="T526" s="20">
        <v>421</v>
      </c>
      <c r="U526" s="20">
        <v>1050</v>
      </c>
      <c r="V526" s="20">
        <v>601.91999999999996</v>
      </c>
      <c r="W526" s="20">
        <v>1064.23</v>
      </c>
      <c r="X526" s="20">
        <v>443.02</v>
      </c>
      <c r="Y526" s="20">
        <v>395.23</v>
      </c>
      <c r="Z526" s="20">
        <v>251</v>
      </c>
      <c r="AA526" s="20">
        <v>540.9</v>
      </c>
      <c r="AB526" s="20">
        <v>217.55</v>
      </c>
      <c r="AC526" s="20">
        <v>557.22</v>
      </c>
      <c r="AD526" s="20">
        <v>578</v>
      </c>
      <c r="AE526" s="20">
        <v>114.59</v>
      </c>
      <c r="AF526" s="20">
        <v>105.45699999999999</v>
      </c>
      <c r="AG526" s="20">
        <v>106.8138</v>
      </c>
      <c r="AH526" s="20">
        <v>195</v>
      </c>
      <c r="AI526" s="20">
        <v>178.6</v>
      </c>
      <c r="AJ526" s="20">
        <v>141.4</v>
      </c>
      <c r="AK526" s="20" t="s">
        <v>192</v>
      </c>
      <c r="AL526" s="20">
        <v>125.80110000000001</v>
      </c>
      <c r="AM526" s="20">
        <v>138.6155</v>
      </c>
      <c r="AN526" s="20">
        <v>0.89217740000000001</v>
      </c>
      <c r="AO526" s="20">
        <v>0.38443060000000001</v>
      </c>
      <c r="AP526" s="20">
        <v>0.67375589999999996</v>
      </c>
      <c r="AQ526" s="20">
        <v>1.9691665840000001</v>
      </c>
      <c r="AR526" s="20">
        <v>1.400595086</v>
      </c>
      <c r="AS526" s="20">
        <v>3.5025949999999999</v>
      </c>
      <c r="AT526" s="20">
        <v>11.464024</v>
      </c>
      <c r="AU526" s="20">
        <v>0.57575855919999996</v>
      </c>
      <c r="AV526" s="20">
        <v>0.48187980000000002</v>
      </c>
      <c r="AW526" s="20">
        <v>0.17085810000000001</v>
      </c>
      <c r="AX526" s="20">
        <v>2617.6370000000002</v>
      </c>
      <c r="AY526" s="20">
        <v>265.72379909111999</v>
      </c>
      <c r="AZ526" s="20">
        <v>180.00059999999999</v>
      </c>
      <c r="BA526" s="20">
        <v>542.29249338624004</v>
      </c>
      <c r="BB526" s="20">
        <v>559.44055944056004</v>
      </c>
      <c r="BC526" s="20">
        <v>417.39890000000003</v>
      </c>
      <c r="BD526" s="20">
        <v>1.339858</v>
      </c>
      <c r="BE526" s="20">
        <v>0.878</v>
      </c>
      <c r="BF526" s="20">
        <v>0.99802919999999995</v>
      </c>
      <c r="BG526" s="20">
        <v>44</v>
      </c>
      <c r="BH526" s="20">
        <v>181.5</v>
      </c>
      <c r="BI526" s="20">
        <v>145</v>
      </c>
      <c r="BJ526" s="20">
        <v>118.625</v>
      </c>
      <c r="BK526" s="20">
        <v>112.5</v>
      </c>
      <c r="BL526" s="20">
        <v>1332.0129999999999</v>
      </c>
      <c r="BM526" s="20">
        <v>31.95</v>
      </c>
      <c r="BN526" s="20">
        <v>1587.4749999999999</v>
      </c>
      <c r="BO526" s="20">
        <v>437.375</v>
      </c>
      <c r="BP526" s="20">
        <v>4565.75</v>
      </c>
      <c r="BQ526" s="20">
        <v>7910.125</v>
      </c>
      <c r="BR526" s="20">
        <v>754.65</v>
      </c>
      <c r="BS526" s="20">
        <v>328.18</v>
      </c>
      <c r="BT526" s="20">
        <v>624.91</v>
      </c>
      <c r="BU526" s="20">
        <v>4.4931999999999999</v>
      </c>
    </row>
    <row r="527" spans="1:73" x14ac:dyDescent="0.4">
      <c r="A527" s="16" t="s">
        <v>713</v>
      </c>
      <c r="B527" s="16">
        <f t="shared" si="8"/>
        <v>2003</v>
      </c>
      <c r="C527" s="17">
        <v>26.064912698410001</v>
      </c>
      <c r="D527" s="17">
        <v>25.8095</v>
      </c>
      <c r="E527" s="17">
        <v>24.252857142860002</v>
      </c>
      <c r="F527" s="17">
        <v>28.13238095238</v>
      </c>
      <c r="G527" s="17">
        <v>23.3</v>
      </c>
      <c r="H527" s="17">
        <v>23.65</v>
      </c>
      <c r="I527" s="17">
        <v>5.838044</v>
      </c>
      <c r="J527" s="17">
        <v>4.04</v>
      </c>
      <c r="K527" s="17">
        <v>4.74</v>
      </c>
      <c r="L527" s="17">
        <v>93.310916165009999</v>
      </c>
      <c r="M527" s="17">
        <v>1.7355499999999999</v>
      </c>
      <c r="N527" s="17">
        <v>1.4607810000000001</v>
      </c>
      <c r="O527" s="17">
        <v>0.83334629999999998</v>
      </c>
      <c r="P527" s="17">
        <v>1.4623980000000001</v>
      </c>
      <c r="Q527" s="17">
        <v>1.4444410000000001</v>
      </c>
      <c r="R527" s="17">
        <v>1.4202520000000001</v>
      </c>
      <c r="S527" s="17">
        <v>1.5225</v>
      </c>
      <c r="T527" s="17">
        <v>440</v>
      </c>
      <c r="U527" s="17">
        <v>1050</v>
      </c>
      <c r="V527" s="17">
        <v>630.08610051993003</v>
      </c>
      <c r="W527" s="17">
        <v>1147.4100000000001</v>
      </c>
      <c r="X527" s="17">
        <v>453.82</v>
      </c>
      <c r="Y527" s="17">
        <v>409.23</v>
      </c>
      <c r="Z527" s="17">
        <v>250</v>
      </c>
      <c r="AA527" s="17">
        <v>549.24</v>
      </c>
      <c r="AB527" s="17">
        <v>222.05</v>
      </c>
      <c r="AC527" s="17">
        <v>607.16999999999996</v>
      </c>
      <c r="AD527" s="17">
        <v>595</v>
      </c>
      <c r="AE527" s="17">
        <v>115.5</v>
      </c>
      <c r="AF527" s="17">
        <v>107.4943</v>
      </c>
      <c r="AG527" s="17">
        <v>104.962</v>
      </c>
      <c r="AH527" s="17">
        <v>198</v>
      </c>
      <c r="AI527" s="17">
        <v>180.75</v>
      </c>
      <c r="AJ527" s="17">
        <v>142.5</v>
      </c>
      <c r="AK527" s="17" t="s">
        <v>192</v>
      </c>
      <c r="AL527" s="17">
        <v>129.154</v>
      </c>
      <c r="AM527" s="17">
        <v>141.96180000000001</v>
      </c>
      <c r="AN527" s="17">
        <v>0.89256670000000005</v>
      </c>
      <c r="AO527" s="17">
        <v>0.2962458</v>
      </c>
      <c r="AP527" s="17">
        <v>0.68479860000000004</v>
      </c>
      <c r="AQ527" s="17">
        <v>1.87613162</v>
      </c>
      <c r="AR527" s="17">
        <v>1.4241845200000001</v>
      </c>
      <c r="AS527" s="17">
        <v>3.74403</v>
      </c>
      <c r="AT527" s="17">
        <v>11.904947999999999</v>
      </c>
      <c r="AU527" s="17">
        <v>0.59338153417999995</v>
      </c>
      <c r="AV527" s="17">
        <v>0.48164649999999998</v>
      </c>
      <c r="AW527" s="17">
        <v>0.1580713</v>
      </c>
      <c r="AX527" s="17">
        <v>2589.7399999999998</v>
      </c>
      <c r="AY527" s="17">
        <v>283.39753154966002</v>
      </c>
      <c r="AZ527" s="17">
        <v>183.876</v>
      </c>
      <c r="BA527" s="17">
        <v>578.36372293150998</v>
      </c>
      <c r="BB527" s="17">
        <v>552.44755244755004</v>
      </c>
      <c r="BC527" s="17">
        <v>426.3854</v>
      </c>
      <c r="BD527" s="17">
        <v>1.275874</v>
      </c>
      <c r="BE527" s="17">
        <v>0.83699999999999997</v>
      </c>
      <c r="BF527" s="17">
        <v>0.99965400000000004</v>
      </c>
      <c r="BG527" s="17">
        <v>44</v>
      </c>
      <c r="BH527" s="17">
        <v>178.4375</v>
      </c>
      <c r="BI527" s="17">
        <v>146</v>
      </c>
      <c r="BJ527" s="17">
        <v>128.125</v>
      </c>
      <c r="BK527" s="17">
        <v>112.5</v>
      </c>
      <c r="BL527" s="17">
        <v>1398.4880000000001</v>
      </c>
      <c r="BM527" s="17">
        <v>31.95</v>
      </c>
      <c r="BN527" s="17">
        <v>1648.2750000000001</v>
      </c>
      <c r="BO527" s="17">
        <v>463.5</v>
      </c>
      <c r="BP527" s="17">
        <v>4736.75</v>
      </c>
      <c r="BQ527" s="17">
        <v>8330.625</v>
      </c>
      <c r="BR527" s="17">
        <v>775.65</v>
      </c>
      <c r="BS527" s="17">
        <v>355.68299999999999</v>
      </c>
      <c r="BT527" s="17">
        <v>650.36</v>
      </c>
      <c r="BU527" s="17">
        <v>4.7412999999999998</v>
      </c>
    </row>
    <row r="528" spans="1:73" x14ac:dyDescent="0.4">
      <c r="A528" s="18" t="s">
        <v>714</v>
      </c>
      <c r="B528" s="16">
        <f t="shared" si="8"/>
        <v>2003</v>
      </c>
      <c r="C528" s="20">
        <v>27.91714285714</v>
      </c>
      <c r="D528" s="20">
        <v>27.545714285710002</v>
      </c>
      <c r="E528" s="20">
        <v>25.495714285710001</v>
      </c>
      <c r="F528" s="20">
        <v>30.71</v>
      </c>
      <c r="G528" s="20">
        <v>24.1</v>
      </c>
      <c r="H528" s="20">
        <v>26.75</v>
      </c>
      <c r="I528" s="20">
        <v>5.7719050000000003</v>
      </c>
      <c r="J528" s="20">
        <v>4.05</v>
      </c>
      <c r="K528" s="20">
        <v>4.7699999999999996</v>
      </c>
      <c r="L528" s="20">
        <v>92.575630166470006</v>
      </c>
      <c r="M528" s="20">
        <v>1.5710949999999999</v>
      </c>
      <c r="N528" s="20">
        <v>1.3456999999999999</v>
      </c>
      <c r="O528" s="20">
        <v>0.75420050000000005</v>
      </c>
      <c r="P528" s="20">
        <v>1.49152</v>
      </c>
      <c r="Q528" s="20">
        <v>1.431108</v>
      </c>
      <c r="R528" s="20">
        <v>1.540951</v>
      </c>
      <c r="S528" s="20">
        <v>1.5024999999999999</v>
      </c>
      <c r="T528" s="20">
        <v>459</v>
      </c>
      <c r="U528" s="20">
        <v>1037.6199999999999</v>
      </c>
      <c r="V528" s="20">
        <v>657.20901213171999</v>
      </c>
      <c r="W528" s="20">
        <v>1234.5899999999999</v>
      </c>
      <c r="X528" s="20">
        <v>466.21</v>
      </c>
      <c r="Y528" s="20">
        <v>435.14</v>
      </c>
      <c r="Z528" s="20">
        <v>239</v>
      </c>
      <c r="AA528" s="20">
        <v>545.85</v>
      </c>
      <c r="AB528" s="20">
        <v>219</v>
      </c>
      <c r="AC528" s="20">
        <v>612.27</v>
      </c>
      <c r="AD528" s="20">
        <v>609</v>
      </c>
      <c r="AE528" s="20">
        <v>111.48</v>
      </c>
      <c r="AF528" s="20">
        <v>107.327</v>
      </c>
      <c r="AG528" s="20">
        <v>97.581990000000005</v>
      </c>
      <c r="AH528" s="20">
        <v>203.4</v>
      </c>
      <c r="AI528" s="20">
        <v>186.2</v>
      </c>
      <c r="AJ528" s="20">
        <v>151.19999999999999</v>
      </c>
      <c r="AK528" s="20" t="s">
        <v>192</v>
      </c>
      <c r="AL528" s="20">
        <v>126.2834</v>
      </c>
      <c r="AM528" s="20">
        <v>131.3528</v>
      </c>
      <c r="AN528" s="20">
        <v>0.69174599999999997</v>
      </c>
      <c r="AO528" s="20">
        <v>0.30830229999999997</v>
      </c>
      <c r="AP528" s="20">
        <v>0.71944280000000005</v>
      </c>
      <c r="AQ528" s="20">
        <v>1.872383766</v>
      </c>
      <c r="AR528" s="20">
        <v>1.454828738</v>
      </c>
      <c r="AS528" s="20">
        <v>4.0269550000000001</v>
      </c>
      <c r="AT528" s="20">
        <v>12.015179</v>
      </c>
      <c r="AU528" s="20">
        <v>0.60715234799999995</v>
      </c>
      <c r="AV528" s="20">
        <v>0.47673330000000003</v>
      </c>
      <c r="AW528" s="20">
        <v>0.1483709</v>
      </c>
      <c r="AX528" s="20">
        <v>2589.77</v>
      </c>
      <c r="AY528" s="20">
        <v>285.70429022891</v>
      </c>
      <c r="AZ528" s="20">
        <v>182.33750000000001</v>
      </c>
      <c r="BA528" s="20">
        <v>572.08267478285995</v>
      </c>
      <c r="BB528" s="20">
        <v>552.44755244755004</v>
      </c>
      <c r="BC528" s="20">
        <v>422.81799999999998</v>
      </c>
      <c r="BD528" s="20">
        <v>1.2850060000000001</v>
      </c>
      <c r="BE528" s="20">
        <v>0.84430000000000005</v>
      </c>
      <c r="BF528" s="20">
        <v>1.0305690000000001</v>
      </c>
      <c r="BG528" s="20">
        <v>44</v>
      </c>
      <c r="BH528" s="20">
        <v>171.3</v>
      </c>
      <c r="BI528" s="20">
        <v>148.25</v>
      </c>
      <c r="BJ528" s="20">
        <v>133.9</v>
      </c>
      <c r="BK528" s="20">
        <v>112.5</v>
      </c>
      <c r="BL528" s="20">
        <v>1409.845</v>
      </c>
      <c r="BM528" s="20">
        <v>31.95</v>
      </c>
      <c r="BN528" s="20">
        <v>1686.5</v>
      </c>
      <c r="BO528" s="20">
        <v>468.024</v>
      </c>
      <c r="BP528" s="20">
        <v>4694.7619999999997</v>
      </c>
      <c r="BQ528" s="20">
        <v>8874.7620000000006</v>
      </c>
      <c r="BR528" s="20">
        <v>790.69</v>
      </c>
      <c r="BS528" s="20">
        <v>356.35199999999998</v>
      </c>
      <c r="BT528" s="20">
        <v>661.67</v>
      </c>
      <c r="BU528" s="20">
        <v>4.5262000000000002</v>
      </c>
    </row>
    <row r="529" spans="1:73" x14ac:dyDescent="0.4">
      <c r="A529" s="16" t="s">
        <v>715</v>
      </c>
      <c r="B529" s="16">
        <f t="shared" si="8"/>
        <v>2003</v>
      </c>
      <c r="C529" s="17">
        <v>28.591587615280002</v>
      </c>
      <c r="D529" s="17">
        <v>28.398260869569999</v>
      </c>
      <c r="E529" s="17">
        <v>26.626956521739999</v>
      </c>
      <c r="F529" s="17">
        <v>30.749545454549999</v>
      </c>
      <c r="G529" s="17">
        <v>24.35</v>
      </c>
      <c r="H529" s="17">
        <v>29.5</v>
      </c>
      <c r="I529" s="17">
        <v>5.0049999999999999</v>
      </c>
      <c r="J529" s="17">
        <v>4.04</v>
      </c>
      <c r="K529" s="17">
        <v>4.75</v>
      </c>
      <c r="L529" s="17">
        <v>83.201727110419995</v>
      </c>
      <c r="M529" s="17">
        <v>1.5601739999999999</v>
      </c>
      <c r="N529" s="17">
        <v>1.3878079999999999</v>
      </c>
      <c r="O529" s="17">
        <v>0.77933319999999995</v>
      </c>
      <c r="P529" s="17">
        <v>1.6270089999999999</v>
      </c>
      <c r="Q529" s="17">
        <v>1.4943</v>
      </c>
      <c r="R529" s="17">
        <v>1.8407249999999999</v>
      </c>
      <c r="S529" s="17">
        <v>1.546</v>
      </c>
      <c r="T529" s="17">
        <v>439</v>
      </c>
      <c r="U529" s="17">
        <v>1023.18</v>
      </c>
      <c r="V529" s="17">
        <v>643.64755632582001</v>
      </c>
      <c r="W529" s="17">
        <v>1261.43</v>
      </c>
      <c r="X529" s="17">
        <v>457.72</v>
      </c>
      <c r="Y529" s="17">
        <v>414.65</v>
      </c>
      <c r="Z529" s="17">
        <v>230</v>
      </c>
      <c r="AA529" s="17">
        <v>531.41</v>
      </c>
      <c r="AB529" s="17">
        <v>210.98</v>
      </c>
      <c r="AC529" s="17">
        <v>582.55999999999995</v>
      </c>
      <c r="AD529" s="17">
        <v>575</v>
      </c>
      <c r="AE529" s="17">
        <v>96.62</v>
      </c>
      <c r="AF529" s="17">
        <v>96.805909999999997</v>
      </c>
      <c r="AG529" s="17">
        <v>89.772130000000004</v>
      </c>
      <c r="AH529" s="17">
        <v>198.5</v>
      </c>
      <c r="AI529" s="17">
        <v>182.25</v>
      </c>
      <c r="AJ529" s="17">
        <v>150.25</v>
      </c>
      <c r="AK529" s="17" t="s">
        <v>192</v>
      </c>
      <c r="AL529" s="17">
        <v>128.95189999999999</v>
      </c>
      <c r="AM529" s="17">
        <v>131.6174</v>
      </c>
      <c r="AN529" s="17">
        <v>0.63269710000000001</v>
      </c>
      <c r="AO529" s="17">
        <v>0.2962458</v>
      </c>
      <c r="AP529" s="17">
        <v>0.74964810000000004</v>
      </c>
      <c r="AQ529" s="17">
        <v>1.91030323</v>
      </c>
      <c r="AR529" s="17">
        <v>1.4881184999999999</v>
      </c>
      <c r="AS529" s="17">
        <v>3.9406249999999998</v>
      </c>
      <c r="AT529" s="17">
        <v>12.015179</v>
      </c>
      <c r="AU529" s="17">
        <v>0.59414509000000004</v>
      </c>
      <c r="AV529" s="17">
        <v>0.4706864</v>
      </c>
      <c r="AW529" s="17">
        <v>0.15079600000000001</v>
      </c>
      <c r="AX529" s="17">
        <v>2625.1</v>
      </c>
      <c r="AY529" s="17">
        <v>278.58637314654999</v>
      </c>
      <c r="AZ529" s="17">
        <v>181.6653</v>
      </c>
      <c r="BA529" s="17">
        <v>556.93604449681004</v>
      </c>
      <c r="BB529" s="17">
        <v>552.44755244755004</v>
      </c>
      <c r="BC529" s="17">
        <v>421.25909999999999</v>
      </c>
      <c r="BD529" s="17">
        <v>1.327469</v>
      </c>
      <c r="BE529" s="17">
        <v>0.87519999999999998</v>
      </c>
      <c r="BF529" s="17">
        <v>1.0045580000000001</v>
      </c>
      <c r="BG529" s="17">
        <v>44</v>
      </c>
      <c r="BH529" s="17">
        <v>176.375</v>
      </c>
      <c r="BI529" s="17">
        <v>150.9</v>
      </c>
      <c r="BJ529" s="17">
        <v>142.75</v>
      </c>
      <c r="BK529" s="17">
        <v>112.5</v>
      </c>
      <c r="BL529" s="17">
        <v>1436.087</v>
      </c>
      <c r="BM529" s="17">
        <v>31.95</v>
      </c>
      <c r="BN529" s="17">
        <v>1710</v>
      </c>
      <c r="BO529" s="17">
        <v>514.78300000000002</v>
      </c>
      <c r="BP529" s="17">
        <v>4739.348</v>
      </c>
      <c r="BQ529" s="17">
        <v>8797.3909999999996</v>
      </c>
      <c r="BR529" s="17">
        <v>827.54300000000001</v>
      </c>
      <c r="BS529" s="17">
        <v>351.02</v>
      </c>
      <c r="BT529" s="17">
        <v>681.52</v>
      </c>
      <c r="BU529" s="17">
        <v>4.7969999999999997</v>
      </c>
    </row>
    <row r="530" spans="1:73" x14ac:dyDescent="0.4">
      <c r="A530" s="18" t="s">
        <v>716</v>
      </c>
      <c r="B530" s="16">
        <f t="shared" si="8"/>
        <v>2003</v>
      </c>
      <c r="C530" s="20">
        <v>29.675555555559999</v>
      </c>
      <c r="D530" s="20">
        <v>29.825714285709999</v>
      </c>
      <c r="E530" s="20">
        <v>27.617142857139999</v>
      </c>
      <c r="F530" s="20">
        <v>31.58380952381</v>
      </c>
      <c r="G530" s="20">
        <v>25.324999999999999</v>
      </c>
      <c r="H530" s="20">
        <v>30.1875</v>
      </c>
      <c r="I530" s="20">
        <v>4.9707140000000001</v>
      </c>
      <c r="J530" s="20">
        <v>3.98</v>
      </c>
      <c r="K530" s="20">
        <v>4.67</v>
      </c>
      <c r="L530" s="20">
        <v>82.445941554140006</v>
      </c>
      <c r="M530" s="20">
        <v>1.5522739999999999</v>
      </c>
      <c r="N530" s="20">
        <v>1.4085319999999999</v>
      </c>
      <c r="O530" s="20">
        <v>0.80027700000000002</v>
      </c>
      <c r="P530" s="20">
        <v>1.533023</v>
      </c>
      <c r="Q530" s="20">
        <v>1.5542</v>
      </c>
      <c r="R530" s="20">
        <v>1.4948680000000001</v>
      </c>
      <c r="S530" s="20">
        <v>1.55</v>
      </c>
      <c r="T530" s="20">
        <v>421</v>
      </c>
      <c r="U530" s="20">
        <v>1020</v>
      </c>
      <c r="V530" s="20">
        <v>622.78377816291004</v>
      </c>
      <c r="W530" s="20">
        <v>1299.68</v>
      </c>
      <c r="X530" s="20">
        <v>439.36</v>
      </c>
      <c r="Y530" s="20">
        <v>401.48</v>
      </c>
      <c r="Z530" s="20">
        <v>237</v>
      </c>
      <c r="AA530" s="20">
        <v>515.69000000000005</v>
      </c>
      <c r="AB530" s="20">
        <v>212.6</v>
      </c>
      <c r="AC530" s="20">
        <v>553.48</v>
      </c>
      <c r="AD530" s="20">
        <v>543</v>
      </c>
      <c r="AE530" s="20">
        <v>88.07</v>
      </c>
      <c r="AF530" s="20">
        <v>100.6591</v>
      </c>
      <c r="AG530" s="20">
        <v>104.0856</v>
      </c>
      <c r="AH530" s="20">
        <v>195</v>
      </c>
      <c r="AI530" s="20">
        <v>178.5</v>
      </c>
      <c r="AJ530" s="20">
        <v>150</v>
      </c>
      <c r="AK530" s="20" t="s">
        <v>192</v>
      </c>
      <c r="AL530" s="20">
        <v>144.173</v>
      </c>
      <c r="AM530" s="20">
        <v>148.71719999999999</v>
      </c>
      <c r="AN530" s="20">
        <v>0.48523480000000002</v>
      </c>
      <c r="AO530" s="20">
        <v>0.28591169999999999</v>
      </c>
      <c r="AP530" s="20">
        <v>0.79319589999999995</v>
      </c>
      <c r="AQ530" s="20">
        <v>2.1098213399999999</v>
      </c>
      <c r="AR530" s="20">
        <v>1.5101647</v>
      </c>
      <c r="AS530" s="20">
        <v>3.9185439999999998</v>
      </c>
      <c r="AT530" s="20">
        <v>11.49158175</v>
      </c>
      <c r="AU530" s="20">
        <v>0.58283538940000001</v>
      </c>
      <c r="AV530" s="20">
        <v>0.4685762</v>
      </c>
      <c r="AW530" s="20">
        <v>0.1505755</v>
      </c>
      <c r="AX530" s="20">
        <v>2674.65</v>
      </c>
      <c r="AY530" s="20">
        <v>272.81635561889999</v>
      </c>
      <c r="AZ530" s="20">
        <v>181.459</v>
      </c>
      <c r="BA530" s="20">
        <v>534.50245301917005</v>
      </c>
      <c r="BB530" s="20">
        <v>559.44055944056004</v>
      </c>
      <c r="BC530" s="20">
        <v>420.78089999999997</v>
      </c>
      <c r="BD530" s="20">
        <v>1.3349499009500001</v>
      </c>
      <c r="BE530" s="20">
        <v>0.94769999999999999</v>
      </c>
      <c r="BF530" s="20">
        <v>1.050699</v>
      </c>
      <c r="BG530" s="20">
        <v>44</v>
      </c>
      <c r="BH530" s="20">
        <v>175.625</v>
      </c>
      <c r="BI530" s="20">
        <v>150</v>
      </c>
      <c r="BJ530" s="20">
        <v>141.5</v>
      </c>
      <c r="BK530" s="20">
        <v>112.5</v>
      </c>
      <c r="BL530" s="20">
        <v>1456.3130000000001</v>
      </c>
      <c r="BM530" s="20">
        <v>31.95</v>
      </c>
      <c r="BN530" s="20">
        <v>1760.2750000000001</v>
      </c>
      <c r="BO530" s="20">
        <v>496.52499999999998</v>
      </c>
      <c r="BP530" s="20">
        <v>4822.5</v>
      </c>
      <c r="BQ530" s="20">
        <v>9351.375</v>
      </c>
      <c r="BR530" s="20">
        <v>817.875</v>
      </c>
      <c r="BS530" s="20">
        <v>359.76799999999997</v>
      </c>
      <c r="BT530" s="20">
        <v>692.19</v>
      </c>
      <c r="BU530" s="20">
        <v>4.9893000000000001</v>
      </c>
    </row>
    <row r="531" spans="1:73" x14ac:dyDescent="0.4">
      <c r="A531" s="16" t="s">
        <v>717</v>
      </c>
      <c r="B531" s="16">
        <f t="shared" si="8"/>
        <v>2003</v>
      </c>
      <c r="C531" s="17">
        <v>26.882330447329998</v>
      </c>
      <c r="D531" s="17">
        <v>27.098181818179999</v>
      </c>
      <c r="E531" s="17">
        <v>25.265000000000001</v>
      </c>
      <c r="F531" s="17">
        <v>28.28380952381</v>
      </c>
      <c r="G531" s="17">
        <v>26.7</v>
      </c>
      <c r="H531" s="17">
        <v>34.137500000000003</v>
      </c>
      <c r="I531" s="17">
        <v>4.6127269999999996</v>
      </c>
      <c r="J531" s="17">
        <v>3.97</v>
      </c>
      <c r="K531" s="17">
        <v>4.7</v>
      </c>
      <c r="L531" s="17">
        <v>78.071556992189997</v>
      </c>
      <c r="M531" s="17">
        <v>1.6378630000000001</v>
      </c>
      <c r="N531" s="17">
        <v>1.464099</v>
      </c>
      <c r="O531" s="17">
        <v>0.82342559999999998</v>
      </c>
      <c r="P531" s="17">
        <v>1.5275829999999999</v>
      </c>
      <c r="Q531" s="17">
        <v>1.6101639999999999</v>
      </c>
      <c r="R531" s="17">
        <v>1.397586</v>
      </c>
      <c r="S531" s="17">
        <v>1.575</v>
      </c>
      <c r="T531" s="17">
        <v>431</v>
      </c>
      <c r="U531" s="17">
        <v>1014.54545454545</v>
      </c>
      <c r="V531" s="17">
        <v>627.47812824956998</v>
      </c>
      <c r="W531" s="17">
        <v>1329.79</v>
      </c>
      <c r="X531" s="17">
        <v>440.91</v>
      </c>
      <c r="Y531" s="17">
        <v>429.27</v>
      </c>
      <c r="Z531" s="17">
        <v>264</v>
      </c>
      <c r="AA531" s="17">
        <v>558.02</v>
      </c>
      <c r="AB531" s="17">
        <v>229.82</v>
      </c>
      <c r="AC531" s="17">
        <v>564.09</v>
      </c>
      <c r="AD531" s="17">
        <v>545</v>
      </c>
      <c r="AE531" s="17">
        <v>90.63</v>
      </c>
      <c r="AF531" s="17">
        <v>104.0791</v>
      </c>
      <c r="AG531" s="17">
        <v>109.12869999999999</v>
      </c>
      <c r="AH531" s="17">
        <v>197.6</v>
      </c>
      <c r="AI531" s="17">
        <v>180</v>
      </c>
      <c r="AJ531" s="17">
        <v>154.6</v>
      </c>
      <c r="AK531" s="17" t="s">
        <v>192</v>
      </c>
      <c r="AL531" s="17">
        <v>138.3629</v>
      </c>
      <c r="AM531" s="17">
        <v>145.62299999999999</v>
      </c>
      <c r="AN531" s="17">
        <v>0.71866419999999998</v>
      </c>
      <c r="AO531" s="17">
        <v>0.311747</v>
      </c>
      <c r="AP531" s="17">
        <v>0.78299439999999998</v>
      </c>
      <c r="AQ531" s="17">
        <v>2.2681130559999998</v>
      </c>
      <c r="AR531" s="17">
        <v>1.5266993499999999</v>
      </c>
      <c r="AS531" s="17">
        <v>3.9770650000000001</v>
      </c>
      <c r="AT531" s="17">
        <v>10.618919666669999</v>
      </c>
      <c r="AU531" s="17">
        <v>0.58841307799999998</v>
      </c>
      <c r="AV531" s="17">
        <v>0.4666341</v>
      </c>
      <c r="AW531" s="17">
        <v>0.13183629999999999</v>
      </c>
      <c r="AX531" s="17">
        <v>2687.01</v>
      </c>
      <c r="AY531" s="17">
        <v>274.80847531771002</v>
      </c>
      <c r="AZ531" s="17">
        <v>187.18790000000001</v>
      </c>
      <c r="BA531" s="17">
        <v>532.78770027871997</v>
      </c>
      <c r="BB531" s="17">
        <v>545.45454545455004</v>
      </c>
      <c r="BC531" s="17">
        <v>434.06549999999999</v>
      </c>
      <c r="BD531" s="17">
        <v>1.413111</v>
      </c>
      <c r="BE531" s="17">
        <v>1.0869</v>
      </c>
      <c r="BF531" s="17">
        <v>1.1128739999999999</v>
      </c>
      <c r="BG531" s="17">
        <v>44</v>
      </c>
      <c r="BH531" s="17">
        <v>171.3</v>
      </c>
      <c r="BI531" s="17">
        <v>153.625</v>
      </c>
      <c r="BJ531" s="17">
        <v>146.80000000000001</v>
      </c>
      <c r="BK531" s="17">
        <v>112.5</v>
      </c>
      <c r="BL531" s="17">
        <v>1415.568</v>
      </c>
      <c r="BM531" s="17">
        <v>31.95</v>
      </c>
      <c r="BN531" s="17">
        <v>1789.5229999999999</v>
      </c>
      <c r="BO531" s="17">
        <v>521.27300000000002</v>
      </c>
      <c r="BP531" s="17">
        <v>4911.5910000000003</v>
      </c>
      <c r="BQ531" s="17">
        <v>9965.3410000000003</v>
      </c>
      <c r="BR531" s="17">
        <v>818.18200000000002</v>
      </c>
      <c r="BS531" s="17">
        <v>378.94499999999999</v>
      </c>
      <c r="BT531" s="17">
        <v>705.25</v>
      </c>
      <c r="BU531" s="17">
        <v>5.1707999999999998</v>
      </c>
    </row>
    <row r="532" spans="1:73" x14ac:dyDescent="0.4">
      <c r="A532" s="18" t="s">
        <v>718</v>
      </c>
      <c r="B532" s="16">
        <f t="shared" si="8"/>
        <v>2003</v>
      </c>
      <c r="C532" s="20">
        <v>29.014492753620001</v>
      </c>
      <c r="D532" s="20">
        <v>29.59043478261</v>
      </c>
      <c r="E532" s="20">
        <v>27.13130434783</v>
      </c>
      <c r="F532" s="20">
        <v>30.32173913043</v>
      </c>
      <c r="G532" s="20">
        <v>27.5</v>
      </c>
      <c r="H532" s="20">
        <v>36.6875</v>
      </c>
      <c r="I532" s="20">
        <v>4.6356520000000003</v>
      </c>
      <c r="J532" s="20">
        <v>3.88</v>
      </c>
      <c r="K532" s="20">
        <v>4.62</v>
      </c>
      <c r="L532" s="20">
        <v>77.867886775420004</v>
      </c>
      <c r="M532" s="20">
        <v>1.4828349999999999</v>
      </c>
      <c r="N532" s="20">
        <v>1.4175709999999999</v>
      </c>
      <c r="O532" s="20">
        <v>0.79101770000000005</v>
      </c>
      <c r="P532" s="20">
        <v>1.600061</v>
      </c>
      <c r="Q532" s="20">
        <v>1.6755949999999999</v>
      </c>
      <c r="R532" s="20">
        <v>1.454588</v>
      </c>
      <c r="S532" s="20">
        <v>1.67</v>
      </c>
      <c r="T532" s="20">
        <v>487</v>
      </c>
      <c r="U532" s="20">
        <v>920</v>
      </c>
      <c r="V532" s="20">
        <v>650.94987868283999</v>
      </c>
      <c r="W532" s="20">
        <v>1359.2</v>
      </c>
      <c r="X532" s="20">
        <v>515.07000000000005</v>
      </c>
      <c r="Y532" s="20">
        <v>500.7</v>
      </c>
      <c r="Z532" s="20">
        <v>310</v>
      </c>
      <c r="AA532" s="20">
        <v>608.26</v>
      </c>
      <c r="AB532" s="20">
        <v>277.04000000000002</v>
      </c>
      <c r="AC532" s="20">
        <v>615.82000000000005</v>
      </c>
      <c r="AD532" s="20">
        <v>615</v>
      </c>
      <c r="AE532" s="20">
        <v>95.702830000000006</v>
      </c>
      <c r="AF532" s="20">
        <v>105.38809999999999</v>
      </c>
      <c r="AG532" s="20">
        <v>108.2689</v>
      </c>
      <c r="AH532" s="20">
        <v>195.75</v>
      </c>
      <c r="AI532" s="20">
        <v>181.5</v>
      </c>
      <c r="AJ532" s="20">
        <v>157</v>
      </c>
      <c r="AK532" s="20" t="s">
        <v>192</v>
      </c>
      <c r="AL532" s="20">
        <v>142.82259999999999</v>
      </c>
      <c r="AM532" s="20">
        <v>147.45580000000001</v>
      </c>
      <c r="AN532" s="20">
        <v>0.68626580000000004</v>
      </c>
      <c r="AO532" s="20">
        <v>0.32794319999999999</v>
      </c>
      <c r="AP532" s="20">
        <v>0.83614929999999998</v>
      </c>
      <c r="AQ532" s="20">
        <v>2.3287401060000001</v>
      </c>
      <c r="AR532" s="20">
        <v>1.51228452692</v>
      </c>
      <c r="AS532" s="20">
        <v>4.1609119999999997</v>
      </c>
      <c r="AT532" s="20">
        <v>10.2073906</v>
      </c>
      <c r="AU532" s="20">
        <v>0.61266389799999998</v>
      </c>
      <c r="AV532" s="20">
        <v>0.463507</v>
      </c>
      <c r="AW532" s="20">
        <v>0.1320567</v>
      </c>
      <c r="AX532" s="20">
        <v>2685.64</v>
      </c>
      <c r="AY532" s="20">
        <v>292.28826637983002</v>
      </c>
      <c r="AZ532" s="20">
        <v>196.77199999999999</v>
      </c>
      <c r="BA532" s="20">
        <v>549.50501737812999</v>
      </c>
      <c r="BB532" s="20">
        <v>545.45454545455004</v>
      </c>
      <c r="BC532" s="20">
        <v>456.28969999999998</v>
      </c>
      <c r="BD532" s="20">
        <v>1.5994520000000001</v>
      </c>
      <c r="BE532" s="20">
        <v>1.2938000000000001</v>
      </c>
      <c r="BF532" s="20">
        <v>1.2996190000000001</v>
      </c>
      <c r="BG532" s="20">
        <v>44</v>
      </c>
      <c r="BH532" s="20">
        <v>166.375</v>
      </c>
      <c r="BI532" s="20">
        <v>164</v>
      </c>
      <c r="BJ532" s="20">
        <v>150.625</v>
      </c>
      <c r="BK532" s="20">
        <v>112.5</v>
      </c>
      <c r="BL532" s="20">
        <v>1474.25</v>
      </c>
      <c r="BM532" s="20">
        <v>31.95</v>
      </c>
      <c r="BN532" s="20">
        <v>1920.5429999999999</v>
      </c>
      <c r="BO532" s="20">
        <v>587.32600000000002</v>
      </c>
      <c r="BP532" s="20">
        <v>5236.7389999999996</v>
      </c>
      <c r="BQ532" s="20">
        <v>11047.17</v>
      </c>
      <c r="BR532" s="20">
        <v>897.95699999999999</v>
      </c>
      <c r="BS532" s="20">
        <v>378.92</v>
      </c>
      <c r="BT532" s="20">
        <v>732.48</v>
      </c>
      <c r="BU532" s="20">
        <v>5.0022000000000002</v>
      </c>
    </row>
    <row r="533" spans="1:73" x14ac:dyDescent="0.4">
      <c r="A533" s="16" t="s">
        <v>719</v>
      </c>
      <c r="B533" s="16">
        <f t="shared" si="8"/>
        <v>2003</v>
      </c>
      <c r="C533" s="17">
        <v>29.122740740739999</v>
      </c>
      <c r="D533" s="17">
        <v>28.771999999999998</v>
      </c>
      <c r="E533" s="17">
        <v>27.504000000000001</v>
      </c>
      <c r="F533" s="17">
        <v>31.092222222219998</v>
      </c>
      <c r="G533" s="17">
        <v>29.912500000000001</v>
      </c>
      <c r="H533" s="17">
        <v>39.1875</v>
      </c>
      <c r="I533" s="17">
        <v>4.5274999999999999</v>
      </c>
      <c r="J533" s="17">
        <v>3.9</v>
      </c>
      <c r="K533" s="17">
        <v>4.72</v>
      </c>
      <c r="L533" s="17">
        <v>76.717385558260005</v>
      </c>
      <c r="M533" s="17">
        <v>1.5056689999999999</v>
      </c>
      <c r="N533" s="17">
        <v>1.3730370000000001</v>
      </c>
      <c r="O533" s="17">
        <v>0.75199579999999999</v>
      </c>
      <c r="P533" s="17">
        <v>1.5648599999999999</v>
      </c>
      <c r="Q533" s="17">
        <v>1.672971</v>
      </c>
      <c r="R533" s="17">
        <v>1.3991100000000001</v>
      </c>
      <c r="S533" s="17">
        <v>1.6225000000000001</v>
      </c>
      <c r="T533" s="17">
        <v>515</v>
      </c>
      <c r="U533" s="17">
        <v>931.5</v>
      </c>
      <c r="V533" s="17">
        <v>675.98641247833996</v>
      </c>
      <c r="W533" s="17">
        <v>1388.91</v>
      </c>
      <c r="X533" s="17">
        <v>548</v>
      </c>
      <c r="Y533" s="17">
        <v>521.75</v>
      </c>
      <c r="Z533" s="17">
        <v>327</v>
      </c>
      <c r="AA533" s="17">
        <v>630.62</v>
      </c>
      <c r="AB533" s="17">
        <v>292.89999999999998</v>
      </c>
      <c r="AC533" s="17">
        <v>620.32000000000005</v>
      </c>
      <c r="AD533" s="17">
        <v>628</v>
      </c>
      <c r="AE533" s="17">
        <v>101.6431</v>
      </c>
      <c r="AF533" s="17">
        <v>108.4834</v>
      </c>
      <c r="AG533" s="17">
        <v>114.2269</v>
      </c>
      <c r="AH533" s="17">
        <v>193.4</v>
      </c>
      <c r="AI533" s="17">
        <v>179.8</v>
      </c>
      <c r="AJ533" s="17">
        <v>158.4</v>
      </c>
      <c r="AK533" s="17" t="s">
        <v>192</v>
      </c>
      <c r="AL533" s="17">
        <v>160.93729999999999</v>
      </c>
      <c r="AM533" s="17">
        <v>160.5453</v>
      </c>
      <c r="AN533" s="17">
        <v>0.75361579999999995</v>
      </c>
      <c r="AO533" s="17">
        <v>0.40820659999999998</v>
      </c>
      <c r="AP533" s="17">
        <v>0.66098210000000002</v>
      </c>
      <c r="AQ533" s="17">
        <v>2.5906489619999999</v>
      </c>
      <c r="AR533" s="17">
        <v>1.50694962917</v>
      </c>
      <c r="AS533" s="17">
        <v>4.2165879999999998</v>
      </c>
      <c r="AT533" s="17">
        <v>10.003463249999999</v>
      </c>
      <c r="AU533" s="17">
        <v>0.61332528399999997</v>
      </c>
      <c r="AV533" s="17">
        <v>0.45958979999999999</v>
      </c>
      <c r="AW533" s="17">
        <v>0.13404089999999999</v>
      </c>
      <c r="AX533" s="17">
        <v>2642.11</v>
      </c>
      <c r="AY533" s="17">
        <v>298.32586543748999</v>
      </c>
      <c r="AZ533" s="17">
        <v>197.46289999999999</v>
      </c>
      <c r="BA533" s="17">
        <v>549.85783588079005</v>
      </c>
      <c r="BB533" s="17">
        <v>545.45454545455004</v>
      </c>
      <c r="BC533" s="17">
        <v>457.89179999999999</v>
      </c>
      <c r="BD533" s="17">
        <v>1.6970609999999999</v>
      </c>
      <c r="BE533" s="17">
        <v>1.2621</v>
      </c>
      <c r="BF533" s="17">
        <v>1.281393</v>
      </c>
      <c r="BG533" s="17">
        <v>44</v>
      </c>
      <c r="BH533" s="17">
        <v>169.375</v>
      </c>
      <c r="BI533" s="17">
        <v>163</v>
      </c>
      <c r="BJ533" s="17">
        <v>153.5</v>
      </c>
      <c r="BK533" s="17">
        <v>112.5</v>
      </c>
      <c r="BL533" s="17">
        <v>1508.338</v>
      </c>
      <c r="BM533" s="17">
        <v>31.95</v>
      </c>
      <c r="BN533" s="17">
        <v>2055.4250000000002</v>
      </c>
      <c r="BO533" s="17">
        <v>622.32500000000005</v>
      </c>
      <c r="BP533" s="17">
        <v>5362.75</v>
      </c>
      <c r="BQ533" s="17">
        <v>12086.5</v>
      </c>
      <c r="BR533" s="17">
        <v>914.52499999999998</v>
      </c>
      <c r="BS533" s="17">
        <v>389.91</v>
      </c>
      <c r="BT533" s="17">
        <v>760.38</v>
      </c>
      <c r="BU533" s="17">
        <v>5.1776999999999997</v>
      </c>
    </row>
    <row r="534" spans="1:73" x14ac:dyDescent="0.4">
      <c r="A534" s="18" t="s">
        <v>720</v>
      </c>
      <c r="B534" s="16">
        <f t="shared" si="8"/>
        <v>2003</v>
      </c>
      <c r="C534" s="20">
        <v>29.969206349210001</v>
      </c>
      <c r="D534" s="20">
        <v>29.926666666669998</v>
      </c>
      <c r="E534" s="20">
        <v>27.857619047619998</v>
      </c>
      <c r="F534" s="20">
        <v>32.123333333330002</v>
      </c>
      <c r="G534" s="20">
        <v>34</v>
      </c>
      <c r="H534" s="20">
        <v>38.6875</v>
      </c>
      <c r="I534" s="20">
        <v>6.1265219999999996</v>
      </c>
      <c r="J534" s="20">
        <v>3.97</v>
      </c>
      <c r="K534" s="20">
        <v>4.75</v>
      </c>
      <c r="L534" s="20">
        <v>96.488008987320001</v>
      </c>
      <c r="M534" s="20">
        <v>1.633597</v>
      </c>
      <c r="N534" s="20">
        <v>1.4299170000000001</v>
      </c>
      <c r="O534" s="20">
        <v>0.79145860000000001</v>
      </c>
      <c r="P534" s="20">
        <v>1.566468</v>
      </c>
      <c r="Q534" s="20">
        <v>1.6296809999999999</v>
      </c>
      <c r="R534" s="20">
        <v>1.4822219999999999</v>
      </c>
      <c r="S534" s="20">
        <v>1.5874999999999999</v>
      </c>
      <c r="T534" s="20">
        <v>583</v>
      </c>
      <c r="U534" s="20">
        <v>960</v>
      </c>
      <c r="V534" s="20">
        <v>684.33192374350006</v>
      </c>
      <c r="W534" s="20">
        <v>1402.33</v>
      </c>
      <c r="X534" s="20">
        <v>539.72</v>
      </c>
      <c r="Y534" s="20">
        <v>583.48</v>
      </c>
      <c r="Z534" s="20">
        <v>332</v>
      </c>
      <c r="AA534" s="20">
        <v>637.36</v>
      </c>
      <c r="AB534" s="20">
        <v>276.3</v>
      </c>
      <c r="AC534" s="20">
        <v>648.66999999999996</v>
      </c>
      <c r="AD534" s="20">
        <v>660</v>
      </c>
      <c r="AE534" s="20">
        <v>101.15</v>
      </c>
      <c r="AF534" s="20">
        <v>111.1555</v>
      </c>
      <c r="AG534" s="20">
        <v>116.7953</v>
      </c>
      <c r="AH534" s="20">
        <v>198.25</v>
      </c>
      <c r="AI534" s="20">
        <v>185.5</v>
      </c>
      <c r="AJ534" s="20">
        <v>163</v>
      </c>
      <c r="AK534" s="20">
        <v>197</v>
      </c>
      <c r="AL534" s="20">
        <v>158.76939999999999</v>
      </c>
      <c r="AM534" s="20">
        <v>165.5735</v>
      </c>
      <c r="AN534" s="20">
        <v>0.84201720000000002</v>
      </c>
      <c r="AO534" s="20">
        <v>0.37031399999999998</v>
      </c>
      <c r="AP534" s="20">
        <v>0.58295399999999997</v>
      </c>
      <c r="AQ534" s="20">
        <v>2.5478793340000001</v>
      </c>
      <c r="AR534" s="20">
        <v>1.5207638346200001</v>
      </c>
      <c r="AS534" s="20">
        <v>4.4180099999999998</v>
      </c>
      <c r="AT534" s="20">
        <v>9.7370716666699995</v>
      </c>
      <c r="AU534" s="20">
        <v>0.63956026200000005</v>
      </c>
      <c r="AV534" s="20">
        <v>0.44974249999999999</v>
      </c>
      <c r="AW534" s="20">
        <v>0.13838300000000001</v>
      </c>
      <c r="AX534" s="20">
        <v>2674.11</v>
      </c>
      <c r="AY534" s="20">
        <v>313.36405529953998</v>
      </c>
      <c r="AZ534" s="20">
        <v>196.43960000000001</v>
      </c>
      <c r="BA534" s="20">
        <v>577.31880828432998</v>
      </c>
      <c r="BB534" s="20">
        <v>538.46153846154004</v>
      </c>
      <c r="BC534" s="20">
        <v>463.2396</v>
      </c>
      <c r="BD534" s="20">
        <v>1.6240859999999999</v>
      </c>
      <c r="BE534" s="20">
        <v>1.2350000000000001</v>
      </c>
      <c r="BF534" s="20">
        <v>1.2587250000000001</v>
      </c>
      <c r="BG534" s="20">
        <v>44</v>
      </c>
      <c r="BH534" s="20">
        <v>187.5</v>
      </c>
      <c r="BI534" s="20">
        <v>162.875</v>
      </c>
      <c r="BJ534" s="20">
        <v>159.375</v>
      </c>
      <c r="BK534" s="20">
        <v>112.5</v>
      </c>
      <c r="BL534" s="20">
        <v>1554.905</v>
      </c>
      <c r="BM534" s="20">
        <v>31.95</v>
      </c>
      <c r="BN534" s="20">
        <v>2201.2860000000001</v>
      </c>
      <c r="BO534" s="20">
        <v>692.07100000000003</v>
      </c>
      <c r="BP534" s="20">
        <v>6057.6189999999997</v>
      </c>
      <c r="BQ534" s="20">
        <v>14162.5</v>
      </c>
      <c r="BR534" s="20">
        <v>977.76199999999994</v>
      </c>
      <c r="BS534" s="20">
        <v>406.95299999999997</v>
      </c>
      <c r="BT534" s="20">
        <v>807.87</v>
      </c>
      <c r="BU534" s="20">
        <v>5.6276000000000002</v>
      </c>
    </row>
    <row r="535" spans="1:73" x14ac:dyDescent="0.4">
      <c r="A535" s="16" t="s">
        <v>721</v>
      </c>
      <c r="B535" s="16">
        <f t="shared" si="8"/>
        <v>2004</v>
      </c>
      <c r="C535" s="17">
        <v>31.367719298250002</v>
      </c>
      <c r="D535" s="17">
        <v>31.175238095240001</v>
      </c>
      <c r="E535" s="17">
        <v>28.684761904759998</v>
      </c>
      <c r="F535" s="17">
        <v>34.243157894740001</v>
      </c>
      <c r="G535" s="17">
        <v>37.75</v>
      </c>
      <c r="H535" s="17">
        <v>41.25</v>
      </c>
      <c r="I535" s="17">
        <v>6.0947727272699996</v>
      </c>
      <c r="J535" s="17">
        <v>3.87</v>
      </c>
      <c r="K535" s="17">
        <v>4.75</v>
      </c>
      <c r="L535" s="17">
        <v>95.627068487979997</v>
      </c>
      <c r="M535" s="17">
        <v>1.6286777272699999</v>
      </c>
      <c r="N535" s="17">
        <v>1.6034201260000001</v>
      </c>
      <c r="O535" s="17">
        <v>0.878320608</v>
      </c>
      <c r="P535" s="17">
        <v>1.54076168667</v>
      </c>
      <c r="Q535" s="17">
        <v>1.6407151684800001</v>
      </c>
      <c r="R535" s="17">
        <v>1.3515698915300001</v>
      </c>
      <c r="S535" s="17">
        <v>1.63</v>
      </c>
      <c r="T535" s="17">
        <v>584</v>
      </c>
      <c r="U535" s="17">
        <v>992.38</v>
      </c>
      <c r="V535" s="17">
        <v>682</v>
      </c>
      <c r="W535" s="17">
        <v>1433</v>
      </c>
      <c r="X535" s="17">
        <v>527.23</v>
      </c>
      <c r="Y535" s="17">
        <v>569.45000000000005</v>
      </c>
      <c r="Z535" s="17">
        <v>350</v>
      </c>
      <c r="AA535" s="17">
        <v>656.97</v>
      </c>
      <c r="AB535" s="17">
        <v>293.45</v>
      </c>
      <c r="AC535" s="17">
        <v>675.49</v>
      </c>
      <c r="AD535" s="17">
        <v>689</v>
      </c>
      <c r="AE535" s="17">
        <v>98.548308980000002</v>
      </c>
      <c r="AF535" s="17">
        <v>115.520475</v>
      </c>
      <c r="AG535" s="17">
        <v>121.66746625</v>
      </c>
      <c r="AH535" s="17">
        <v>212.75</v>
      </c>
      <c r="AI535" s="17">
        <v>198</v>
      </c>
      <c r="AJ535" s="17">
        <v>171</v>
      </c>
      <c r="AK535" s="17">
        <v>198.8175</v>
      </c>
      <c r="AL535" s="17">
        <v>155.88501997500001</v>
      </c>
      <c r="AM535" s="17">
        <v>166.32713871052999</v>
      </c>
      <c r="AN535" s="17">
        <v>0.94188143658000001</v>
      </c>
      <c r="AO535" s="17">
        <v>0.42715287499999999</v>
      </c>
      <c r="AP535" s="17">
        <v>0.71826741462999999</v>
      </c>
      <c r="AQ535" s="17">
        <v>2.5406040879999998</v>
      </c>
      <c r="AR535" s="17">
        <v>1.5322108999999999</v>
      </c>
      <c r="AS535" s="17">
        <v>4.3905380000000003</v>
      </c>
      <c r="AT535" s="17">
        <v>10.196367499999999</v>
      </c>
      <c r="AU535" s="17">
        <v>0.66557477799999998</v>
      </c>
      <c r="AV535" s="17">
        <v>0.45123930094999998</v>
      </c>
      <c r="AW535" s="17">
        <v>0.12808842200000001</v>
      </c>
      <c r="AX535" s="17">
        <v>2768.31</v>
      </c>
      <c r="AY535" s="17">
        <v>315.30224873563998</v>
      </c>
      <c r="AZ535" s="17">
        <v>199.06499052487001</v>
      </c>
      <c r="BA535" s="17">
        <v>592.77021726590999</v>
      </c>
      <c r="BB535" s="17">
        <v>538.46153846154004</v>
      </c>
      <c r="BC535" s="17">
        <v>469.43067447799001</v>
      </c>
      <c r="BD535" s="17">
        <v>1.6735070000000001</v>
      </c>
      <c r="BE535" s="17">
        <v>1.21</v>
      </c>
      <c r="BF535" s="17">
        <v>1.2419</v>
      </c>
      <c r="BG535" s="17">
        <v>44</v>
      </c>
      <c r="BH535" s="17">
        <v>204.25</v>
      </c>
      <c r="BI535" s="17">
        <v>171.625</v>
      </c>
      <c r="BJ535" s="17">
        <v>160.25</v>
      </c>
      <c r="BK535" s="17">
        <v>112.5</v>
      </c>
      <c r="BL535" s="17">
        <v>1606.4880000000001</v>
      </c>
      <c r="BM535" s="17">
        <v>37.9</v>
      </c>
      <c r="BN535" s="17">
        <v>2423.5709999999999</v>
      </c>
      <c r="BO535" s="17">
        <v>758.38099999999997</v>
      </c>
      <c r="BP535" s="17">
        <v>6485</v>
      </c>
      <c r="BQ535" s="17">
        <v>15326.548000000001</v>
      </c>
      <c r="BR535" s="17">
        <v>1017</v>
      </c>
      <c r="BS535" s="17">
        <v>413.78800000000001</v>
      </c>
      <c r="BT535" s="17">
        <v>849.93</v>
      </c>
      <c r="BU535" s="17">
        <v>6.3005000000000004</v>
      </c>
    </row>
    <row r="536" spans="1:73" x14ac:dyDescent="0.4">
      <c r="A536" s="18" t="s">
        <v>722</v>
      </c>
      <c r="B536" s="16">
        <f t="shared" si="8"/>
        <v>2004</v>
      </c>
      <c r="C536" s="20">
        <v>31.331333333330001</v>
      </c>
      <c r="D536" s="20">
        <v>30.866</v>
      </c>
      <c r="E536" s="20">
        <v>28.398</v>
      </c>
      <c r="F536" s="20">
        <v>34.729999999999997</v>
      </c>
      <c r="G536" s="20">
        <v>41.75</v>
      </c>
      <c r="H536" s="20">
        <v>42.25</v>
      </c>
      <c r="I536" s="20">
        <v>5.3795000000000002</v>
      </c>
      <c r="J536" s="20">
        <v>3.89</v>
      </c>
      <c r="K536" s="20">
        <v>4.8099999999999996</v>
      </c>
      <c r="L536" s="20">
        <v>87.076974075950005</v>
      </c>
      <c r="M536" s="20">
        <v>1.5688465</v>
      </c>
      <c r="N536" s="20">
        <v>1.680140902</v>
      </c>
      <c r="O536" s="20">
        <v>0.81681170999999997</v>
      </c>
      <c r="P536" s="20">
        <v>1.5642991722099999</v>
      </c>
      <c r="Q536" s="20">
        <v>1.6625247727200001</v>
      </c>
      <c r="R536" s="20">
        <v>1.3828727438999999</v>
      </c>
      <c r="S536" s="20">
        <v>1.6475</v>
      </c>
      <c r="T536" s="20">
        <v>642</v>
      </c>
      <c r="U536" s="20">
        <v>1000</v>
      </c>
      <c r="V536" s="20">
        <v>685</v>
      </c>
      <c r="W536" s="20">
        <v>1433</v>
      </c>
      <c r="X536" s="20">
        <v>564.13</v>
      </c>
      <c r="Y536" s="20">
        <v>614</v>
      </c>
      <c r="Z536" s="20">
        <v>368</v>
      </c>
      <c r="AA536" s="20">
        <v>682.08</v>
      </c>
      <c r="AB536" s="20">
        <v>298.85000000000002</v>
      </c>
      <c r="AC536" s="20">
        <v>704.51</v>
      </c>
      <c r="AD536" s="20">
        <v>731</v>
      </c>
      <c r="AE536" s="20">
        <v>95.567376609999997</v>
      </c>
      <c r="AF536" s="20">
        <v>123.54170499999999</v>
      </c>
      <c r="AG536" s="20">
        <v>126.18693725</v>
      </c>
      <c r="AH536" s="20">
        <v>213.25</v>
      </c>
      <c r="AI536" s="20">
        <v>200</v>
      </c>
      <c r="AJ536" s="20">
        <v>181.75</v>
      </c>
      <c r="AK536" s="20">
        <v>204.07</v>
      </c>
      <c r="AL536" s="20">
        <v>157.49255553750001</v>
      </c>
      <c r="AM536" s="20">
        <v>161.39146718750001</v>
      </c>
      <c r="AN536" s="20">
        <v>0.97138530563000003</v>
      </c>
      <c r="AO536" s="20">
        <v>0.4960485</v>
      </c>
      <c r="AP536" s="20">
        <v>0.83105370364999998</v>
      </c>
      <c r="AQ536" s="20">
        <v>2.392674086</v>
      </c>
      <c r="AR536" s="20">
        <v>1.5783075</v>
      </c>
      <c r="AS536" s="20">
        <v>4.7341125000000002</v>
      </c>
      <c r="AT536" s="20">
        <v>10.3065985</v>
      </c>
      <c r="AU536" s="20">
        <v>0.68278985588999996</v>
      </c>
      <c r="AV536" s="20">
        <v>0.45516120388999998</v>
      </c>
      <c r="AW536" s="20">
        <v>0.12874980799999999</v>
      </c>
      <c r="AX536" s="20">
        <v>2779.65</v>
      </c>
      <c r="AY536" s="20">
        <v>325.61139070837999</v>
      </c>
      <c r="AZ536" s="20">
        <v>198.99698419484</v>
      </c>
      <c r="BA536" s="20">
        <v>594.32430504683998</v>
      </c>
      <c r="BB536" s="20">
        <v>552.44755244755004</v>
      </c>
      <c r="BC536" s="20">
        <v>469.27030344895002</v>
      </c>
      <c r="BD536" s="20">
        <v>1.6295448729999999</v>
      </c>
      <c r="BE536" s="20">
        <v>1.2462</v>
      </c>
      <c r="BF536" s="20">
        <v>1.2763</v>
      </c>
      <c r="BG536" s="20">
        <v>44</v>
      </c>
      <c r="BH536" s="20">
        <v>211.5</v>
      </c>
      <c r="BI536" s="20">
        <v>177.125</v>
      </c>
      <c r="BJ536" s="20">
        <v>134.5</v>
      </c>
      <c r="BK536" s="20">
        <v>112.5</v>
      </c>
      <c r="BL536" s="20">
        <v>1685.625</v>
      </c>
      <c r="BM536" s="20">
        <v>37.9</v>
      </c>
      <c r="BN536" s="20">
        <v>2759.5250000000001</v>
      </c>
      <c r="BO536" s="20">
        <v>888.47500000000002</v>
      </c>
      <c r="BP536" s="20">
        <v>6672.75</v>
      </c>
      <c r="BQ536" s="20">
        <v>15145.125</v>
      </c>
      <c r="BR536" s="20">
        <v>1087.675</v>
      </c>
      <c r="BS536" s="20">
        <v>404.87799999999999</v>
      </c>
      <c r="BT536" s="20">
        <v>846.32</v>
      </c>
      <c r="BU536" s="20">
        <v>6.4405999999999999</v>
      </c>
    </row>
    <row r="537" spans="1:73" x14ac:dyDescent="0.4">
      <c r="A537" s="16" t="s">
        <v>723</v>
      </c>
      <c r="B537" s="16">
        <f t="shared" si="8"/>
        <v>2004</v>
      </c>
      <c r="C537" s="17">
        <v>33.665072463770002</v>
      </c>
      <c r="D537" s="17">
        <v>33.799130434779997</v>
      </c>
      <c r="E537" s="17">
        <v>30.464782608699998</v>
      </c>
      <c r="F537" s="17">
        <v>36.731304347829997</v>
      </c>
      <c r="G537" s="17">
        <v>48.9375</v>
      </c>
      <c r="H537" s="17">
        <v>42.5</v>
      </c>
      <c r="I537" s="17">
        <v>5.3968695652200003</v>
      </c>
      <c r="J537" s="17">
        <v>3.86</v>
      </c>
      <c r="K537" s="17">
        <v>4.88</v>
      </c>
      <c r="L537" s="17">
        <v>87.192704599310005</v>
      </c>
      <c r="M537" s="17">
        <v>1.5040169565199999</v>
      </c>
      <c r="N537" s="17">
        <v>1.7209263720000001</v>
      </c>
      <c r="O537" s="17">
        <v>0.80909553999999995</v>
      </c>
      <c r="P537" s="17">
        <v>1.51311921301</v>
      </c>
      <c r="Q537" s="17">
        <v>1.7202056801100001</v>
      </c>
      <c r="R537" s="17">
        <v>1.22715195891</v>
      </c>
      <c r="S537" s="17">
        <v>1.5920000000000001</v>
      </c>
      <c r="T537" s="17">
        <v>685</v>
      </c>
      <c r="U537" s="17">
        <v>980.43</v>
      </c>
      <c r="V537" s="17">
        <v>663</v>
      </c>
      <c r="W537" s="17">
        <v>1356.32</v>
      </c>
      <c r="X537" s="17">
        <v>583.52</v>
      </c>
      <c r="Y537" s="17">
        <v>678.7</v>
      </c>
      <c r="Z537" s="17">
        <v>413</v>
      </c>
      <c r="AA537" s="17">
        <v>689.43</v>
      </c>
      <c r="AB537" s="17">
        <v>329.09</v>
      </c>
      <c r="AC537" s="17">
        <v>687.6</v>
      </c>
      <c r="AD537" s="17">
        <v>712</v>
      </c>
      <c r="AE537" s="17">
        <v>103.0294701</v>
      </c>
      <c r="AF537" s="17">
        <v>127.84757999999999</v>
      </c>
      <c r="AG537" s="17">
        <v>130.17056311111</v>
      </c>
      <c r="AH537" s="17">
        <v>237.8</v>
      </c>
      <c r="AI537" s="17">
        <v>225.6</v>
      </c>
      <c r="AJ537" s="17">
        <v>207.4</v>
      </c>
      <c r="AK537" s="17">
        <v>225.80199999999999</v>
      </c>
      <c r="AL537" s="17">
        <v>156.50506940624999</v>
      </c>
      <c r="AM537" s="17">
        <v>166.27980421800001</v>
      </c>
      <c r="AN537" s="17">
        <v>1.0601109795400001</v>
      </c>
      <c r="AO537" s="17">
        <v>0.50810523437999999</v>
      </c>
      <c r="AP537" s="17">
        <v>0.93472322607000002</v>
      </c>
      <c r="AQ537" s="17">
        <v>2.3384404339999998</v>
      </c>
      <c r="AR537" s="17">
        <v>1.6093725999999999</v>
      </c>
      <c r="AS537" s="17">
        <v>4.6332195</v>
      </c>
      <c r="AT537" s="17">
        <v>10.520446639999999</v>
      </c>
      <c r="AU537" s="17">
        <v>0.66826711690999996</v>
      </c>
      <c r="AV537" s="17">
        <v>0.46581703539000002</v>
      </c>
      <c r="AW537" s="17">
        <v>0.142418452</v>
      </c>
      <c r="AX537" s="17">
        <v>2773.99</v>
      </c>
      <c r="AY537" s="17">
        <v>315.71848945561999</v>
      </c>
      <c r="AZ537" s="17">
        <v>195.19632371399001</v>
      </c>
      <c r="BA537" s="17">
        <v>539.47865420561004</v>
      </c>
      <c r="BB537" s="17">
        <v>552.44755244755004</v>
      </c>
      <c r="BC537" s="17">
        <v>460.30766964639002</v>
      </c>
      <c r="BD537" s="17">
        <v>1.58737432652</v>
      </c>
      <c r="BE537" s="17">
        <v>1.2705</v>
      </c>
      <c r="BF537" s="17">
        <v>1.33</v>
      </c>
      <c r="BG537" s="17">
        <v>44</v>
      </c>
      <c r="BH537" s="17">
        <v>205.3</v>
      </c>
      <c r="BI537" s="17">
        <v>177.5</v>
      </c>
      <c r="BJ537" s="17">
        <v>130.5</v>
      </c>
      <c r="BK537" s="17">
        <v>112.5</v>
      </c>
      <c r="BL537" s="17">
        <v>1655.989</v>
      </c>
      <c r="BM537" s="17">
        <v>37.9</v>
      </c>
      <c r="BN537" s="17">
        <v>3008.7170000000001</v>
      </c>
      <c r="BO537" s="17">
        <v>886.47799999999995</v>
      </c>
      <c r="BP537" s="17">
        <v>7619.7830000000004</v>
      </c>
      <c r="BQ537" s="17">
        <v>13715</v>
      </c>
      <c r="BR537" s="17">
        <v>1105.7829999999999</v>
      </c>
      <c r="BS537" s="17">
        <v>406.66699999999997</v>
      </c>
      <c r="BT537" s="17">
        <v>899.76</v>
      </c>
      <c r="BU537" s="17">
        <v>7.2253999999999996</v>
      </c>
    </row>
    <row r="538" spans="1:73" x14ac:dyDescent="0.4">
      <c r="A538" s="18" t="s">
        <v>724</v>
      </c>
      <c r="B538" s="16">
        <f t="shared" si="8"/>
        <v>2004</v>
      </c>
      <c r="C538" s="20">
        <v>33.711392496389998</v>
      </c>
      <c r="D538" s="20">
        <v>33.362272727270003</v>
      </c>
      <c r="E538" s="20">
        <v>31.066666666669999</v>
      </c>
      <c r="F538" s="20">
        <v>36.705238095239999</v>
      </c>
      <c r="G538" s="20">
        <v>53.25</v>
      </c>
      <c r="H538" s="20">
        <v>47.25</v>
      </c>
      <c r="I538" s="20">
        <v>5.7165217391300001</v>
      </c>
      <c r="J538" s="20">
        <v>3.92</v>
      </c>
      <c r="K538" s="20">
        <v>4.91</v>
      </c>
      <c r="L538" s="20">
        <v>91.379923335040004</v>
      </c>
      <c r="M538" s="20">
        <v>1.4377704545500001</v>
      </c>
      <c r="N538" s="20">
        <v>1.6631653280000001</v>
      </c>
      <c r="O538" s="20">
        <v>0.80182029399999999</v>
      </c>
      <c r="P538" s="20">
        <v>1.6738649165399999</v>
      </c>
      <c r="Q538" s="20">
        <v>1.72282557679</v>
      </c>
      <c r="R538" s="20">
        <v>1.7587691728399999</v>
      </c>
      <c r="S538" s="20">
        <v>1.54</v>
      </c>
      <c r="T538" s="20">
        <v>736</v>
      </c>
      <c r="U538" s="20">
        <v>970</v>
      </c>
      <c r="V538" s="20">
        <v>652</v>
      </c>
      <c r="W538" s="20">
        <v>1322.77</v>
      </c>
      <c r="X538" s="20">
        <v>575.04999999999995</v>
      </c>
      <c r="Y538" s="20">
        <v>737.05</v>
      </c>
      <c r="Z538" s="20">
        <v>358</v>
      </c>
      <c r="AA538" s="20">
        <v>672.46</v>
      </c>
      <c r="AB538" s="20">
        <v>332</v>
      </c>
      <c r="AC538" s="20">
        <v>644.98</v>
      </c>
      <c r="AD538" s="20">
        <v>696</v>
      </c>
      <c r="AE538" s="20">
        <v>112.5311284</v>
      </c>
      <c r="AF538" s="20">
        <v>133.49688800000001</v>
      </c>
      <c r="AG538" s="20">
        <v>128.59548459999999</v>
      </c>
      <c r="AH538" s="20">
        <v>240.75</v>
      </c>
      <c r="AI538" s="20">
        <v>229.25</v>
      </c>
      <c r="AJ538" s="20">
        <v>215</v>
      </c>
      <c r="AK538" s="20">
        <v>240.71</v>
      </c>
      <c r="AL538" s="20">
        <v>157.24453576499999</v>
      </c>
      <c r="AM538" s="20">
        <v>166.58442673929</v>
      </c>
      <c r="AN538" s="20">
        <v>0.88026416742000002</v>
      </c>
      <c r="AO538" s="20">
        <v>0.52911839999999999</v>
      </c>
      <c r="AP538" s="20">
        <v>0.85892470104999996</v>
      </c>
      <c r="AQ538" s="20">
        <v>2.4290503160000001</v>
      </c>
      <c r="AR538" s="20">
        <v>1.6471660857099999</v>
      </c>
      <c r="AS538" s="20">
        <v>4.5741540000000001</v>
      </c>
      <c r="AT538" s="20">
        <v>10.692406999999999</v>
      </c>
      <c r="AU538" s="20">
        <v>0.65974445740999998</v>
      </c>
      <c r="AV538" s="20">
        <v>0.46398852448</v>
      </c>
      <c r="AW538" s="20">
        <v>0.145063996</v>
      </c>
      <c r="AX538" s="20">
        <v>2765.33</v>
      </c>
      <c r="AY538" s="20">
        <v>308.71968252826002</v>
      </c>
      <c r="AZ538" s="20">
        <v>197.95914618825</v>
      </c>
      <c r="BA538" s="20">
        <v>527.37370267505003</v>
      </c>
      <c r="BB538" s="20">
        <v>552.44755244755004</v>
      </c>
      <c r="BC538" s="20">
        <v>466.82289672944</v>
      </c>
      <c r="BD538" s="20">
        <v>1.52900418</v>
      </c>
      <c r="BE538" s="20">
        <v>1.2718</v>
      </c>
      <c r="BF538" s="20">
        <v>1.3708</v>
      </c>
      <c r="BG538" s="20">
        <v>44</v>
      </c>
      <c r="BH538" s="20">
        <v>199.375</v>
      </c>
      <c r="BI538" s="20">
        <v>177.5</v>
      </c>
      <c r="BJ538" s="20">
        <v>128.375</v>
      </c>
      <c r="BK538" s="20">
        <v>112.5</v>
      </c>
      <c r="BL538" s="20">
        <v>1729.7380000000001</v>
      </c>
      <c r="BM538" s="20">
        <v>37.9</v>
      </c>
      <c r="BN538" s="20">
        <v>2948.7249999999999</v>
      </c>
      <c r="BO538" s="20">
        <v>753.67499999999995</v>
      </c>
      <c r="BP538" s="20">
        <v>8955.75</v>
      </c>
      <c r="BQ538" s="20">
        <v>12848.125</v>
      </c>
      <c r="BR538" s="20">
        <v>1032.7249999999999</v>
      </c>
      <c r="BS538" s="20">
        <v>403.26</v>
      </c>
      <c r="BT538" s="20">
        <v>880.64</v>
      </c>
      <c r="BU538" s="20">
        <v>7.1486000000000001</v>
      </c>
    </row>
    <row r="539" spans="1:73" x14ac:dyDescent="0.4">
      <c r="A539" s="16" t="s">
        <v>725</v>
      </c>
      <c r="B539" s="16">
        <f t="shared" si="8"/>
        <v>2004</v>
      </c>
      <c r="C539" s="17">
        <v>37.557898913949998</v>
      </c>
      <c r="D539" s="17">
        <v>37.916315789469998</v>
      </c>
      <c r="E539" s="17">
        <v>34.47238095238</v>
      </c>
      <c r="F539" s="17">
        <v>40.284999999999997</v>
      </c>
      <c r="G539" s="17">
        <v>56.4375</v>
      </c>
      <c r="H539" s="17">
        <v>52.5625</v>
      </c>
      <c r="I539" s="17">
        <v>6.3359523809500002</v>
      </c>
      <c r="J539" s="17">
        <v>3.95</v>
      </c>
      <c r="K539" s="17">
        <v>4.91</v>
      </c>
      <c r="L539" s="17">
        <v>99.044519821690002</v>
      </c>
      <c r="M539" s="17">
        <v>1.4195747619000001</v>
      </c>
      <c r="N539" s="17">
        <v>1.6973369380000001</v>
      </c>
      <c r="O539" s="17">
        <v>0.80600907200000005</v>
      </c>
      <c r="P539" s="17">
        <v>1.6686323783100001</v>
      </c>
      <c r="Q539" s="17">
        <v>1.71572338035</v>
      </c>
      <c r="R539" s="17">
        <v>1.7676737546000001</v>
      </c>
      <c r="S539" s="17">
        <v>1.5225</v>
      </c>
      <c r="T539" s="17">
        <v>716</v>
      </c>
      <c r="U539" s="17">
        <v>982</v>
      </c>
      <c r="V539" s="17">
        <v>643</v>
      </c>
      <c r="W539" s="17">
        <v>1322.77</v>
      </c>
      <c r="X539" s="17">
        <v>537.16999999999996</v>
      </c>
      <c r="Y539" s="17">
        <v>724.29</v>
      </c>
      <c r="Z539" s="17">
        <v>316</v>
      </c>
      <c r="AA539" s="17">
        <v>627.96</v>
      </c>
      <c r="AB539" s="17">
        <v>294.29000000000002</v>
      </c>
      <c r="AC539" s="17">
        <v>700.61</v>
      </c>
      <c r="AD539" s="17">
        <v>684</v>
      </c>
      <c r="AE539" s="17">
        <v>111.55951829999999</v>
      </c>
      <c r="AF539" s="17">
        <v>128.216655</v>
      </c>
      <c r="AG539" s="17">
        <v>118.55344049999999</v>
      </c>
      <c r="AH539" s="17">
        <v>232</v>
      </c>
      <c r="AI539" s="17">
        <v>222</v>
      </c>
      <c r="AJ539" s="17">
        <v>212.8</v>
      </c>
      <c r="AK539" s="17">
        <v>236.14250000000001</v>
      </c>
      <c r="AL539" s="17">
        <v>148.30663803749999</v>
      </c>
      <c r="AM539" s="17">
        <v>163.73438647875</v>
      </c>
      <c r="AN539" s="17">
        <v>0.91759307847000005</v>
      </c>
      <c r="AO539" s="17">
        <v>0.55633217187999995</v>
      </c>
      <c r="AP539" s="17">
        <v>0.87275104317999996</v>
      </c>
      <c r="AQ539" s="17">
        <v>2.6750859079999998</v>
      </c>
      <c r="AR539" s="17">
        <v>1.6885384999999999</v>
      </c>
      <c r="AS539" s="17">
        <v>4.4881174799999997</v>
      </c>
      <c r="AT539" s="17">
        <v>10.59540372</v>
      </c>
      <c r="AU539" s="17">
        <v>0.65361912373999997</v>
      </c>
      <c r="AV539" s="17">
        <v>0.45755785789999998</v>
      </c>
      <c r="AW539" s="17">
        <v>0.139772908</v>
      </c>
      <c r="AX539" s="17">
        <v>2769.73</v>
      </c>
      <c r="AY539" s="17">
        <v>319.40545598503002</v>
      </c>
      <c r="AZ539" s="17">
        <v>188.43297750395001</v>
      </c>
      <c r="BA539" s="17">
        <v>563.93999147596003</v>
      </c>
      <c r="BB539" s="17">
        <v>587.41258741259003</v>
      </c>
      <c r="BC539" s="17">
        <v>444.35849563675998</v>
      </c>
      <c r="BD539" s="17">
        <v>1.5415017985699999</v>
      </c>
      <c r="BE539" s="17">
        <v>1.2390000000000001</v>
      </c>
      <c r="BF539" s="17">
        <v>1.3473999999999999</v>
      </c>
      <c r="BG539" s="17">
        <v>44</v>
      </c>
      <c r="BH539" s="17">
        <v>191.1</v>
      </c>
      <c r="BI539" s="17">
        <v>177.5</v>
      </c>
      <c r="BJ539" s="17">
        <v>135.9</v>
      </c>
      <c r="BK539" s="17">
        <v>112.5</v>
      </c>
      <c r="BL539" s="17">
        <v>1623.2239999999999</v>
      </c>
      <c r="BM539" s="17">
        <v>37.9</v>
      </c>
      <c r="BN539" s="17">
        <v>2733.5</v>
      </c>
      <c r="BO539" s="17">
        <v>808.89499999999998</v>
      </c>
      <c r="BP539" s="17">
        <v>9459.4740000000002</v>
      </c>
      <c r="BQ539" s="17">
        <v>11118.289000000001</v>
      </c>
      <c r="BR539" s="17">
        <v>1028.289</v>
      </c>
      <c r="BS539" s="17">
        <v>383.779</v>
      </c>
      <c r="BT539" s="17">
        <v>809.83</v>
      </c>
      <c r="BU539" s="17">
        <v>5.8673999999999999</v>
      </c>
    </row>
    <row r="540" spans="1:73" x14ac:dyDescent="0.4">
      <c r="A540" s="18" t="s">
        <v>726</v>
      </c>
      <c r="B540" s="16">
        <f t="shared" si="8"/>
        <v>2004</v>
      </c>
      <c r="C540" s="20">
        <v>35.542741702740003</v>
      </c>
      <c r="D540" s="20">
        <v>35.191363636360002</v>
      </c>
      <c r="E540" s="20">
        <v>33.405909090910001</v>
      </c>
      <c r="F540" s="20">
        <v>38.030952380949998</v>
      </c>
      <c r="G540" s="20">
        <v>59.55</v>
      </c>
      <c r="H540" s="20">
        <v>62.55</v>
      </c>
      <c r="I540" s="20">
        <v>6.2715909090900004</v>
      </c>
      <c r="J540" s="20">
        <v>4.01</v>
      </c>
      <c r="K540" s="20">
        <v>5.04</v>
      </c>
      <c r="L540" s="20">
        <v>98.636267038699998</v>
      </c>
      <c r="M540" s="20">
        <v>1.4047940909100001</v>
      </c>
      <c r="N540" s="20">
        <v>1.8124181020000001</v>
      </c>
      <c r="O540" s="20">
        <v>0.87898199399999999</v>
      </c>
      <c r="P540" s="20">
        <v>1.6730369971400001</v>
      </c>
      <c r="Q540" s="20">
        <v>1.5322760721899999</v>
      </c>
      <c r="R540" s="20">
        <v>1.98183491923</v>
      </c>
      <c r="S540" s="20">
        <v>1.5049999999999999</v>
      </c>
      <c r="T540" s="20">
        <v>658</v>
      </c>
      <c r="U540" s="20">
        <v>1017.27</v>
      </c>
      <c r="V540" s="20">
        <v>645</v>
      </c>
      <c r="W540" s="20">
        <v>1264.6500000000001</v>
      </c>
      <c r="X540" s="20">
        <v>471.2</v>
      </c>
      <c r="Y540" s="20">
        <v>639.45000000000005</v>
      </c>
      <c r="Z540" s="20">
        <v>295</v>
      </c>
      <c r="AA540" s="20">
        <v>581.74</v>
      </c>
      <c r="AB540" s="20">
        <v>254.23</v>
      </c>
      <c r="AC540" s="20">
        <v>699.96</v>
      </c>
      <c r="AD540" s="20">
        <v>632</v>
      </c>
      <c r="AE540" s="20">
        <v>114.0480505</v>
      </c>
      <c r="AF540" s="20">
        <v>123.32026</v>
      </c>
      <c r="AG540" s="20">
        <v>115.85278099999999</v>
      </c>
      <c r="AH540" s="20">
        <v>229</v>
      </c>
      <c r="AI540" s="20">
        <v>219.75</v>
      </c>
      <c r="AJ540" s="20">
        <v>212.5</v>
      </c>
      <c r="AK540" s="20">
        <v>230.74199999999999</v>
      </c>
      <c r="AL540" s="20">
        <v>137.21464265624999</v>
      </c>
      <c r="AM540" s="20">
        <v>154.74334165714001</v>
      </c>
      <c r="AN540" s="20">
        <v>0.85126968218999999</v>
      </c>
      <c r="AO540" s="20">
        <v>0.60352567499999998</v>
      </c>
      <c r="AP540" s="20">
        <v>0.92082175495999996</v>
      </c>
      <c r="AQ540" s="20">
        <v>2.762829784</v>
      </c>
      <c r="AR540" s="20">
        <v>1.7554286750000001</v>
      </c>
      <c r="AS540" s="20">
        <v>4.5523024999999997</v>
      </c>
      <c r="AT540" s="20">
        <v>10.39919254</v>
      </c>
      <c r="AU540" s="20">
        <v>0.66819166194000001</v>
      </c>
      <c r="AV540" s="20">
        <v>0.44158538600000002</v>
      </c>
      <c r="AW540" s="20">
        <v>0.152780166</v>
      </c>
      <c r="AX540" s="20">
        <v>2768.78</v>
      </c>
      <c r="AY540" s="20">
        <v>323.16599504781999</v>
      </c>
      <c r="AZ540" s="20">
        <v>198.6160623056</v>
      </c>
      <c r="BA540" s="20">
        <v>570.47127287529997</v>
      </c>
      <c r="BB540" s="20">
        <v>590.90909090908997</v>
      </c>
      <c r="BC540" s="20">
        <v>456.75949237576998</v>
      </c>
      <c r="BD540" s="20">
        <v>1.4226312649999999</v>
      </c>
      <c r="BE540" s="20">
        <v>1.196</v>
      </c>
      <c r="BF540" s="20">
        <v>1.3676999999999999</v>
      </c>
      <c r="BG540" s="20">
        <v>44</v>
      </c>
      <c r="BH540" s="20">
        <v>190.625</v>
      </c>
      <c r="BI540" s="20">
        <v>177.5</v>
      </c>
      <c r="BJ540" s="20">
        <v>158.25</v>
      </c>
      <c r="BK540" s="20">
        <v>112.5</v>
      </c>
      <c r="BL540" s="20">
        <v>1677.7159999999999</v>
      </c>
      <c r="BM540" s="20">
        <v>37.9</v>
      </c>
      <c r="BN540" s="20">
        <v>2686.7049999999999</v>
      </c>
      <c r="BO540" s="20">
        <v>870.31799999999998</v>
      </c>
      <c r="BP540" s="20">
        <v>9204.7729999999992</v>
      </c>
      <c r="BQ540" s="20">
        <v>13533.522999999999</v>
      </c>
      <c r="BR540" s="20">
        <v>1021.455</v>
      </c>
      <c r="BS540" s="20">
        <v>392.37299999999999</v>
      </c>
      <c r="BT540" s="20">
        <v>807.55</v>
      </c>
      <c r="BU540" s="20">
        <v>5.8617999999999997</v>
      </c>
    </row>
    <row r="541" spans="1:73" x14ac:dyDescent="0.4">
      <c r="A541" s="16" t="s">
        <v>727</v>
      </c>
      <c r="B541" s="16">
        <f t="shared" si="8"/>
        <v>2004</v>
      </c>
      <c r="C541" s="17">
        <v>37.891998557000001</v>
      </c>
      <c r="D541" s="17">
        <v>38.370454545450002</v>
      </c>
      <c r="E541" s="17">
        <v>34.483636363640002</v>
      </c>
      <c r="F541" s="17">
        <v>40.821904761900001</v>
      </c>
      <c r="G541" s="17">
        <v>61.375</v>
      </c>
      <c r="H541" s="17">
        <v>68.5</v>
      </c>
      <c r="I541" s="17">
        <v>5.9286363636399999</v>
      </c>
      <c r="J541" s="17">
        <v>4.28</v>
      </c>
      <c r="K541" s="17">
        <v>5.07</v>
      </c>
      <c r="L541" s="17">
        <v>95.775539448109996</v>
      </c>
      <c r="M541" s="17">
        <v>1.56356590909</v>
      </c>
      <c r="N541" s="17">
        <v>1.652142228</v>
      </c>
      <c r="O541" s="17">
        <v>0.79410412399999997</v>
      </c>
      <c r="P541" s="17">
        <v>1.71424358542</v>
      </c>
      <c r="Q541" s="17">
        <v>1.6297166348600001</v>
      </c>
      <c r="R541" s="17">
        <v>1.9805141213999999</v>
      </c>
      <c r="S541" s="17">
        <v>1.5325</v>
      </c>
      <c r="T541" s="17">
        <v>669</v>
      </c>
      <c r="U541" s="17">
        <v>1039.0899999999999</v>
      </c>
      <c r="V541" s="17">
        <v>638</v>
      </c>
      <c r="W541" s="17">
        <v>1247.1099999999999</v>
      </c>
      <c r="X541" s="17">
        <v>454.77</v>
      </c>
      <c r="Y541" s="17">
        <v>637.73</v>
      </c>
      <c r="Z541" s="17">
        <v>279</v>
      </c>
      <c r="AA541" s="17">
        <v>605.08000000000004</v>
      </c>
      <c r="AB541" s="17">
        <v>227.55</v>
      </c>
      <c r="AC541" s="17">
        <v>650.91999999999996</v>
      </c>
      <c r="AD541" s="17">
        <v>624</v>
      </c>
      <c r="AE541" s="17">
        <v>103.9693504</v>
      </c>
      <c r="AF541" s="17">
        <v>104.84682599999999</v>
      </c>
      <c r="AG541" s="17">
        <v>96.727702500000007</v>
      </c>
      <c r="AH541" s="17">
        <v>230.75</v>
      </c>
      <c r="AI541" s="17">
        <v>221</v>
      </c>
      <c r="AJ541" s="17">
        <v>210</v>
      </c>
      <c r="AK541" s="17">
        <v>228.96250000000001</v>
      </c>
      <c r="AL541" s="17">
        <v>131.63419777499999</v>
      </c>
      <c r="AM541" s="17">
        <v>150.60093028929001</v>
      </c>
      <c r="AN541" s="17">
        <v>0.72329842283000001</v>
      </c>
      <c r="AO541" s="17">
        <v>0.60352567499999998</v>
      </c>
      <c r="AP541" s="17">
        <v>0.99418147587000005</v>
      </c>
      <c r="AQ541" s="17">
        <v>2.8135360440000001</v>
      </c>
      <c r="AR541" s="17">
        <v>1.7843643124999999</v>
      </c>
      <c r="AS541" s="17">
        <v>4.5871765</v>
      </c>
      <c r="AT541" s="17">
        <v>10.496195820000001</v>
      </c>
      <c r="AU541" s="17">
        <v>0.67328674098999997</v>
      </c>
      <c r="AV541" s="17">
        <v>0.44888162838000001</v>
      </c>
      <c r="AW541" s="17">
        <v>0.174385442</v>
      </c>
      <c r="AX541" s="17">
        <v>2732.03</v>
      </c>
      <c r="AY541" s="17">
        <v>326.54688170724</v>
      </c>
      <c r="AZ541" s="17">
        <v>200.44612204402</v>
      </c>
      <c r="BA541" s="17">
        <v>588.69822750728997</v>
      </c>
      <c r="BB541" s="17">
        <v>594.40559440559002</v>
      </c>
      <c r="BC541" s="17">
        <v>457.18967336540999</v>
      </c>
      <c r="BD541" s="17">
        <v>1.2562826650000001</v>
      </c>
      <c r="BE541" s="17">
        <v>1.1457999999999999</v>
      </c>
      <c r="BF541" s="17">
        <v>1.2764</v>
      </c>
      <c r="BG541" s="17">
        <v>44</v>
      </c>
      <c r="BH541" s="17">
        <v>201.5</v>
      </c>
      <c r="BI541" s="17">
        <v>191.5</v>
      </c>
      <c r="BJ541" s="17">
        <v>185</v>
      </c>
      <c r="BK541" s="17">
        <v>112.5</v>
      </c>
      <c r="BL541" s="17">
        <v>1709.2729999999999</v>
      </c>
      <c r="BM541" s="17">
        <v>37.9</v>
      </c>
      <c r="BN541" s="17">
        <v>2808.4319999999998</v>
      </c>
      <c r="BO541" s="17">
        <v>939.59100000000001</v>
      </c>
      <c r="BP541" s="17">
        <v>9044.3179999999993</v>
      </c>
      <c r="BQ541" s="17">
        <v>15023.295</v>
      </c>
      <c r="BR541" s="17">
        <v>988.31799999999998</v>
      </c>
      <c r="BS541" s="17">
        <v>398.09100000000001</v>
      </c>
      <c r="BT541" s="17">
        <v>809.52</v>
      </c>
      <c r="BU541" s="17">
        <v>6.3140999999999998</v>
      </c>
    </row>
    <row r="542" spans="1:73" x14ac:dyDescent="0.4">
      <c r="A542" s="18" t="s">
        <v>728</v>
      </c>
      <c r="B542" s="16">
        <f t="shared" si="8"/>
        <v>2004</v>
      </c>
      <c r="C542" s="20">
        <v>42.084069264070003</v>
      </c>
      <c r="D542" s="20">
        <v>43.03</v>
      </c>
      <c r="E542" s="20">
        <v>38.29857142857</v>
      </c>
      <c r="F542" s="20">
        <v>44.92363636364</v>
      </c>
      <c r="G542" s="20">
        <v>59.25</v>
      </c>
      <c r="H542" s="20">
        <v>63.625</v>
      </c>
      <c r="I542" s="20">
        <v>5.3956818181799999</v>
      </c>
      <c r="J542" s="20">
        <v>4.34</v>
      </c>
      <c r="K542" s="20">
        <v>5.16</v>
      </c>
      <c r="L542" s="20">
        <v>89.649886436040006</v>
      </c>
      <c r="M542" s="20">
        <v>1.7283118181799999</v>
      </c>
      <c r="N542" s="20">
        <v>1.622820782</v>
      </c>
      <c r="O542" s="20">
        <v>0.74758664200000002</v>
      </c>
      <c r="P542" s="20">
        <v>1.77239706663</v>
      </c>
      <c r="Q542" s="20">
        <v>1.8181290537899999</v>
      </c>
      <c r="R542" s="20">
        <v>1.9250621461099999</v>
      </c>
      <c r="S542" s="20">
        <v>1.5740000000000001</v>
      </c>
      <c r="T542" s="20">
        <v>627</v>
      </c>
      <c r="U542" s="20">
        <v>1001.36</v>
      </c>
      <c r="V542" s="20">
        <v>624</v>
      </c>
      <c r="W542" s="20">
        <v>1234.5899999999999</v>
      </c>
      <c r="X542" s="20">
        <v>458.14</v>
      </c>
      <c r="Y542" s="20">
        <v>640.67999999999995</v>
      </c>
      <c r="Z542" s="20">
        <v>265</v>
      </c>
      <c r="AA542" s="20">
        <v>604.65</v>
      </c>
      <c r="AB542" s="20">
        <v>217.41</v>
      </c>
      <c r="AC542" s="20">
        <v>667.68</v>
      </c>
      <c r="AD542" s="20">
        <v>632</v>
      </c>
      <c r="AE542" s="20">
        <v>87.772291980000006</v>
      </c>
      <c r="AF542" s="20">
        <v>104.054545</v>
      </c>
      <c r="AG542" s="20">
        <v>103.065985</v>
      </c>
      <c r="AH542" s="20">
        <v>239</v>
      </c>
      <c r="AI542" s="20">
        <v>228.2</v>
      </c>
      <c r="AJ542" s="20">
        <v>212.4</v>
      </c>
      <c r="AK542" s="20">
        <v>232.715</v>
      </c>
      <c r="AL542" s="20">
        <v>129.13103525624999</v>
      </c>
      <c r="AM542" s="20">
        <v>141.29480849743001</v>
      </c>
      <c r="AN542" s="20">
        <v>0.59770201151000002</v>
      </c>
      <c r="AO542" s="20">
        <v>0.54772021874999999</v>
      </c>
      <c r="AP542" s="20">
        <v>0.93559182502000005</v>
      </c>
      <c r="AQ542" s="20">
        <v>2.919798728</v>
      </c>
      <c r="AR542" s="20">
        <v>1.7659924791699999</v>
      </c>
      <c r="AS542" s="20">
        <v>4.5323745000000004</v>
      </c>
      <c r="AT542" s="20">
        <v>9.7863081800000007</v>
      </c>
      <c r="AU542" s="20">
        <v>0.66526790091999999</v>
      </c>
      <c r="AV542" s="20">
        <v>0.44312861999999997</v>
      </c>
      <c r="AW542" s="20">
        <v>0.166969902</v>
      </c>
      <c r="AX542" s="20">
        <v>2723.65</v>
      </c>
      <c r="AY542" s="20">
        <v>331.79599999999999</v>
      </c>
      <c r="AZ542" s="20">
        <v>198.64573061482</v>
      </c>
      <c r="BA542" s="20">
        <v>584.39318460225002</v>
      </c>
      <c r="BB542" s="20">
        <v>594.40559440559002</v>
      </c>
      <c r="BC542" s="20">
        <v>453.08323138960998</v>
      </c>
      <c r="BD542" s="20">
        <v>1.1949541450000001</v>
      </c>
      <c r="BE542" s="20">
        <v>1.1388</v>
      </c>
      <c r="BF542" s="20">
        <v>1.2339</v>
      </c>
      <c r="BG542" s="20">
        <v>44</v>
      </c>
      <c r="BH542" s="20">
        <v>208.1</v>
      </c>
      <c r="BI542" s="20">
        <v>195</v>
      </c>
      <c r="BJ542" s="20">
        <v>196.2</v>
      </c>
      <c r="BK542" s="20">
        <v>125.9</v>
      </c>
      <c r="BL542" s="20">
        <v>1692.19</v>
      </c>
      <c r="BM542" s="20">
        <v>37.9</v>
      </c>
      <c r="BN542" s="20">
        <v>2846.0949999999998</v>
      </c>
      <c r="BO542" s="20">
        <v>921.81</v>
      </c>
      <c r="BP542" s="20">
        <v>9021.9050000000007</v>
      </c>
      <c r="BQ542" s="20">
        <v>13679.523999999999</v>
      </c>
      <c r="BR542" s="20">
        <v>975.81</v>
      </c>
      <c r="BS542" s="20">
        <v>400.51</v>
      </c>
      <c r="BT542" s="20">
        <v>848.68</v>
      </c>
      <c r="BU542" s="20">
        <v>6.66</v>
      </c>
    </row>
    <row r="543" spans="1:73" x14ac:dyDescent="0.4">
      <c r="A543" s="16" t="s">
        <v>729</v>
      </c>
      <c r="B543" s="16">
        <f t="shared" si="8"/>
        <v>2004</v>
      </c>
      <c r="C543" s="17">
        <v>41.596825396829999</v>
      </c>
      <c r="D543" s="17">
        <v>43.38136363636</v>
      </c>
      <c r="E543" s="17">
        <v>35.47863636364</v>
      </c>
      <c r="F543" s="17">
        <v>45.93047619048</v>
      </c>
      <c r="G543" s="17">
        <v>55.375</v>
      </c>
      <c r="H543" s="17">
        <v>61</v>
      </c>
      <c r="I543" s="17">
        <v>5.13886363636</v>
      </c>
      <c r="J543" s="17">
        <v>4.41</v>
      </c>
      <c r="K543" s="17">
        <v>5.43</v>
      </c>
      <c r="L543" s="17">
        <v>87.046948939109996</v>
      </c>
      <c r="M543" s="17">
        <v>1.5452627272699999</v>
      </c>
      <c r="N543" s="17">
        <v>1.774057714</v>
      </c>
      <c r="O543" s="17">
        <v>0.75486188799999998</v>
      </c>
      <c r="P543" s="17">
        <v>1.8049141720599999</v>
      </c>
      <c r="Q543" s="17">
        <v>1.8885582808100001</v>
      </c>
      <c r="R543" s="17">
        <v>1.8911842353599999</v>
      </c>
      <c r="S543" s="17">
        <v>1.635</v>
      </c>
      <c r="T543" s="17">
        <v>657</v>
      </c>
      <c r="U543" s="17">
        <v>1000</v>
      </c>
      <c r="V543" s="17">
        <v>625</v>
      </c>
      <c r="W543" s="17">
        <v>1213.5899999999999</v>
      </c>
      <c r="X543" s="17">
        <v>468.09</v>
      </c>
      <c r="Y543" s="17">
        <v>669.09</v>
      </c>
      <c r="Z543" s="17">
        <v>260</v>
      </c>
      <c r="AA543" s="17">
        <v>601.6</v>
      </c>
      <c r="AB543" s="17">
        <v>220.55</v>
      </c>
      <c r="AC543" s="17">
        <v>657.92</v>
      </c>
      <c r="AD543" s="17">
        <v>657</v>
      </c>
      <c r="AE543" s="17">
        <v>85.371468809999996</v>
      </c>
      <c r="AF543" s="17">
        <v>97.868848</v>
      </c>
      <c r="AG543" s="17">
        <v>99.670870199999996</v>
      </c>
      <c r="AH543" s="17">
        <v>235.25</v>
      </c>
      <c r="AI543" s="17">
        <v>224.5</v>
      </c>
      <c r="AJ543" s="17">
        <v>206.25</v>
      </c>
      <c r="AK543" s="17">
        <v>224.172</v>
      </c>
      <c r="AL543" s="17">
        <v>138.19294287</v>
      </c>
      <c r="AM543" s="17">
        <v>151.03485553499999</v>
      </c>
      <c r="AN543" s="17">
        <v>0.79540872683999997</v>
      </c>
      <c r="AO543" s="17">
        <v>0.53876378749999998</v>
      </c>
      <c r="AP543" s="17">
        <v>0.90129637544999996</v>
      </c>
      <c r="AQ543" s="17">
        <v>2.9332469099999998</v>
      </c>
      <c r="AR543" s="17">
        <v>1.7231109499999999</v>
      </c>
      <c r="AS543" s="17">
        <v>4.51294298</v>
      </c>
      <c r="AT543" s="17">
        <v>9.4071135399999992</v>
      </c>
      <c r="AU543" s="17">
        <v>0.65547411345999995</v>
      </c>
      <c r="AV543" s="17">
        <v>0.45366880323999997</v>
      </c>
      <c r="AW543" s="17">
        <v>0.16953527800000001</v>
      </c>
      <c r="AX543" s="17">
        <v>2675.17</v>
      </c>
      <c r="AY543" s="17">
        <v>339.28537499999999</v>
      </c>
      <c r="AZ543" s="17">
        <v>199.27141631781001</v>
      </c>
      <c r="BA543" s="17">
        <v>610.86308692332</v>
      </c>
      <c r="BB543" s="17">
        <v>594.40559440559002</v>
      </c>
      <c r="BC543" s="17">
        <v>454.51033329243</v>
      </c>
      <c r="BD543" s="17">
        <v>1.2409505350000001</v>
      </c>
      <c r="BE543" s="17">
        <v>1.145</v>
      </c>
      <c r="BF543" s="17">
        <v>1.2438</v>
      </c>
      <c r="BG543" s="17">
        <v>44</v>
      </c>
      <c r="BH543" s="17">
        <v>208.5</v>
      </c>
      <c r="BI543" s="17">
        <v>195</v>
      </c>
      <c r="BJ543" s="17">
        <v>218.125</v>
      </c>
      <c r="BK543" s="17">
        <v>143.5</v>
      </c>
      <c r="BL543" s="17">
        <v>1723.6020000000001</v>
      </c>
      <c r="BM543" s="17">
        <v>37.9</v>
      </c>
      <c r="BN543" s="17">
        <v>2894.864</v>
      </c>
      <c r="BO543" s="17">
        <v>935.45500000000004</v>
      </c>
      <c r="BP543" s="17">
        <v>9019.5450000000001</v>
      </c>
      <c r="BQ543" s="17">
        <v>13270.909</v>
      </c>
      <c r="BR543" s="17">
        <v>975.18200000000002</v>
      </c>
      <c r="BS543" s="17">
        <v>405.27499999999998</v>
      </c>
      <c r="BT543" s="17">
        <v>847.89</v>
      </c>
      <c r="BU543" s="17">
        <v>6.4034000000000004</v>
      </c>
    </row>
    <row r="544" spans="1:73" x14ac:dyDescent="0.4">
      <c r="A544" s="18" t="s">
        <v>730</v>
      </c>
      <c r="B544" s="16">
        <f t="shared" si="8"/>
        <v>2004</v>
      </c>
      <c r="C544" s="20">
        <v>46.881111111110002</v>
      </c>
      <c r="D544" s="20">
        <v>49.8180952381</v>
      </c>
      <c r="E544" s="20">
        <v>37.579047619050002</v>
      </c>
      <c r="F544" s="20">
        <v>53.246190476190002</v>
      </c>
      <c r="G544" s="20">
        <v>56.625</v>
      </c>
      <c r="H544" s="20">
        <v>59.6875</v>
      </c>
      <c r="I544" s="20">
        <v>6.4116666666700004</v>
      </c>
      <c r="J544" s="20">
        <v>4.83</v>
      </c>
      <c r="K544" s="20">
        <v>5.55</v>
      </c>
      <c r="L544" s="20">
        <v>104.58103855245</v>
      </c>
      <c r="M544" s="20">
        <v>1.4803352380999999</v>
      </c>
      <c r="N544" s="20">
        <v>1.77582141</v>
      </c>
      <c r="O544" s="20">
        <v>0.69820315399999999</v>
      </c>
      <c r="P544" s="20">
        <v>1.79067220847</v>
      </c>
      <c r="Q544" s="20">
        <v>1.99650553739</v>
      </c>
      <c r="R544" s="20">
        <v>1.8655110880100001</v>
      </c>
      <c r="S544" s="20">
        <v>1.51</v>
      </c>
      <c r="T544" s="20">
        <v>642</v>
      </c>
      <c r="U544" s="20">
        <v>960</v>
      </c>
      <c r="V544" s="20">
        <v>629</v>
      </c>
      <c r="W544" s="20">
        <v>1212.54</v>
      </c>
      <c r="X544" s="20">
        <v>451.26</v>
      </c>
      <c r="Y544" s="20">
        <v>657.05</v>
      </c>
      <c r="Z544" s="20">
        <v>249</v>
      </c>
      <c r="AA544" s="20">
        <v>583.49</v>
      </c>
      <c r="AB544" s="20">
        <v>214.86</v>
      </c>
      <c r="AC544" s="20">
        <v>668.92</v>
      </c>
      <c r="AD544" s="20">
        <v>701</v>
      </c>
      <c r="AE544" s="20">
        <v>87.888384439999996</v>
      </c>
      <c r="AF544" s="20">
        <v>93.794259999999994</v>
      </c>
      <c r="AG544" s="20">
        <v>93.779023249999995</v>
      </c>
      <c r="AH544" s="20">
        <v>244</v>
      </c>
      <c r="AI544" s="20">
        <v>230.25</v>
      </c>
      <c r="AJ544" s="20">
        <v>201.25</v>
      </c>
      <c r="AK544" s="20">
        <v>222.14500000000001</v>
      </c>
      <c r="AL544" s="20">
        <v>141.44016470624999</v>
      </c>
      <c r="AM544" s="20">
        <v>150.14600866071001</v>
      </c>
      <c r="AN544" s="20">
        <v>0.77469636266999997</v>
      </c>
      <c r="AO544" s="20">
        <v>0.4960485</v>
      </c>
      <c r="AP544" s="20">
        <v>0.92119898145000001</v>
      </c>
      <c r="AQ544" s="20">
        <v>2.7932535399999998</v>
      </c>
      <c r="AR544" s="20">
        <v>1.6755112000000001</v>
      </c>
      <c r="AS544" s="20">
        <v>4.5782100000000003</v>
      </c>
      <c r="AT544" s="20">
        <v>9.4115227800000003</v>
      </c>
      <c r="AU544" s="20">
        <v>0.6603098717</v>
      </c>
      <c r="AV544" s="20">
        <v>0.47150522886000001</v>
      </c>
      <c r="AW544" s="20">
        <v>0.18629039</v>
      </c>
      <c r="AX544" s="20">
        <v>2705.79</v>
      </c>
      <c r="AY544" s="20">
        <v>346.96935000000002</v>
      </c>
      <c r="AZ544" s="20">
        <v>197.95618905283999</v>
      </c>
      <c r="BA544" s="20">
        <v>624.35228722088004</v>
      </c>
      <c r="BB544" s="20">
        <v>601.39860139860002</v>
      </c>
      <c r="BC544" s="20">
        <v>459.03565788991</v>
      </c>
      <c r="BD544" s="20">
        <v>1.15858030095</v>
      </c>
      <c r="BE544" s="20">
        <v>1.2129000000000001</v>
      </c>
      <c r="BF544" s="20">
        <v>1.2655000000000001</v>
      </c>
      <c r="BG544" s="20">
        <v>44</v>
      </c>
      <c r="BH544" s="20">
        <v>211.75</v>
      </c>
      <c r="BI544" s="20">
        <v>195</v>
      </c>
      <c r="BJ544" s="20">
        <v>242.125</v>
      </c>
      <c r="BK544" s="20">
        <v>146</v>
      </c>
      <c r="BL544" s="20">
        <v>1819.57</v>
      </c>
      <c r="BM544" s="20">
        <v>37.9</v>
      </c>
      <c r="BN544" s="20">
        <v>3012.2379999999998</v>
      </c>
      <c r="BO544" s="20">
        <v>932.76199999999994</v>
      </c>
      <c r="BP544" s="20">
        <v>9045.2379999999994</v>
      </c>
      <c r="BQ544" s="20">
        <v>14404.286</v>
      </c>
      <c r="BR544" s="20">
        <v>1064.952</v>
      </c>
      <c r="BS544" s="20">
        <v>420.464</v>
      </c>
      <c r="BT544" s="20">
        <v>841.43</v>
      </c>
      <c r="BU544" s="20">
        <v>7.0949999999999998</v>
      </c>
    </row>
    <row r="545" spans="1:73" x14ac:dyDescent="0.4">
      <c r="A545" s="16" t="s">
        <v>731</v>
      </c>
      <c r="B545" s="16">
        <f t="shared" si="8"/>
        <v>2004</v>
      </c>
      <c r="C545" s="17">
        <v>42.12554545455</v>
      </c>
      <c r="D545" s="17">
        <v>43.053636363640003</v>
      </c>
      <c r="E545" s="17">
        <v>34.8765</v>
      </c>
      <c r="F545" s="17">
        <v>48.4465</v>
      </c>
      <c r="G545" s="17">
        <v>52.825000000000003</v>
      </c>
      <c r="H545" s="17">
        <v>60.75</v>
      </c>
      <c r="I545" s="17">
        <v>6.0870454545500001</v>
      </c>
      <c r="J545" s="17">
        <v>4.96</v>
      </c>
      <c r="K545" s="17">
        <v>5.45</v>
      </c>
      <c r="L545" s="17">
        <v>101.18930910025</v>
      </c>
      <c r="M545" s="17">
        <v>1.65912545455</v>
      </c>
      <c r="N545" s="17">
        <v>1.990110474</v>
      </c>
      <c r="O545" s="17">
        <v>0.72113120200000003</v>
      </c>
      <c r="P545" s="17">
        <v>1.78179003826</v>
      </c>
      <c r="Q545" s="17">
        <v>2.0355573955100001</v>
      </c>
      <c r="R545" s="17">
        <v>1.8573127192600001</v>
      </c>
      <c r="S545" s="17">
        <v>1.4524999999999999</v>
      </c>
      <c r="T545" s="17">
        <v>659</v>
      </c>
      <c r="U545" s="17">
        <v>956.36</v>
      </c>
      <c r="V545" s="17">
        <v>643</v>
      </c>
      <c r="W545" s="17">
        <v>1225.57</v>
      </c>
      <c r="X545" s="17">
        <v>454.61</v>
      </c>
      <c r="Y545" s="17">
        <v>664.91</v>
      </c>
      <c r="Z545" s="17">
        <v>260</v>
      </c>
      <c r="AA545" s="17">
        <v>561.19000000000005</v>
      </c>
      <c r="AB545" s="17">
        <v>214.36</v>
      </c>
      <c r="AC545" s="17">
        <v>684.68</v>
      </c>
      <c r="AD545" s="17">
        <v>727</v>
      </c>
      <c r="AE545" s="17">
        <v>95.533337709999998</v>
      </c>
      <c r="AF545" s="17">
        <v>93.745050000000006</v>
      </c>
      <c r="AG545" s="17">
        <v>92.346020249999995</v>
      </c>
      <c r="AH545" s="17">
        <v>259.2</v>
      </c>
      <c r="AI545" s="17">
        <v>244.8</v>
      </c>
      <c r="AJ545" s="17">
        <v>211.6</v>
      </c>
      <c r="AK545" s="17">
        <v>233.07</v>
      </c>
      <c r="AL545" s="17">
        <v>140.82011527500001</v>
      </c>
      <c r="AM545" s="17">
        <v>156.56866837624</v>
      </c>
      <c r="AN545" s="17">
        <v>1.0873207871799999</v>
      </c>
      <c r="AO545" s="17">
        <v>0.49260371874999997</v>
      </c>
      <c r="AP545" s="17">
        <v>0.71534033093000005</v>
      </c>
      <c r="AQ545" s="17">
        <v>2.765475328</v>
      </c>
      <c r="AR545" s="17">
        <v>1.6470348583300001</v>
      </c>
      <c r="AS545" s="17">
        <v>4.7145676500000002</v>
      </c>
      <c r="AT545" s="17">
        <v>9.7863081800000007</v>
      </c>
      <c r="AU545" s="17">
        <v>0.678582036</v>
      </c>
      <c r="AV545" s="17">
        <v>0.45064532437999999</v>
      </c>
      <c r="AW545" s="17">
        <v>0.17989699200000001</v>
      </c>
      <c r="AX545" s="17">
        <v>2711.83</v>
      </c>
      <c r="AY545" s="17">
        <v>360.913725</v>
      </c>
      <c r="AZ545" s="17">
        <v>202.12980610298999</v>
      </c>
      <c r="BA545" s="17">
        <v>610.50188715112995</v>
      </c>
      <c r="BB545" s="17">
        <v>608.39160839161002</v>
      </c>
      <c r="BC545" s="17">
        <v>476.65805504447002</v>
      </c>
      <c r="BD545" s="17">
        <v>1.0830696799999999</v>
      </c>
      <c r="BE545" s="17">
        <v>1.2162999999999999</v>
      </c>
      <c r="BF545" s="17">
        <v>1.2284999999999999</v>
      </c>
      <c r="BG545" s="17">
        <v>44</v>
      </c>
      <c r="BH545" s="17">
        <v>213.8</v>
      </c>
      <c r="BI545" s="17">
        <v>198.5</v>
      </c>
      <c r="BJ545" s="17">
        <v>224.5</v>
      </c>
      <c r="BK545" s="17">
        <v>151.19999999999999</v>
      </c>
      <c r="BL545" s="17">
        <v>1813.8979999999999</v>
      </c>
      <c r="BM545" s="17">
        <v>37.9</v>
      </c>
      <c r="BN545" s="17">
        <v>3122.7950000000001</v>
      </c>
      <c r="BO545" s="17">
        <v>967.79499999999996</v>
      </c>
      <c r="BP545" s="17">
        <v>9070.4549999999999</v>
      </c>
      <c r="BQ545" s="17">
        <v>14045.455</v>
      </c>
      <c r="BR545" s="17">
        <v>1095.636</v>
      </c>
      <c r="BS545" s="17">
        <v>439.375</v>
      </c>
      <c r="BT545" s="17">
        <v>854.41</v>
      </c>
      <c r="BU545" s="17">
        <v>7.4926000000000004</v>
      </c>
    </row>
    <row r="546" spans="1:73" x14ac:dyDescent="0.4">
      <c r="A546" s="18" t="s">
        <v>732</v>
      </c>
      <c r="B546" s="16">
        <f t="shared" si="8"/>
        <v>2004</v>
      </c>
      <c r="C546" s="20">
        <v>39.044944444439999</v>
      </c>
      <c r="D546" s="20">
        <v>39.64428571429</v>
      </c>
      <c r="E546" s="20">
        <v>34.261499999999998</v>
      </c>
      <c r="F546" s="20">
        <v>43.22904761905</v>
      </c>
      <c r="G546" s="20">
        <v>52.25</v>
      </c>
      <c r="H546" s="20">
        <v>54.287500000000001</v>
      </c>
      <c r="I546" s="20">
        <v>6.5813043478299997</v>
      </c>
      <c r="J546" s="20">
        <v>5.01</v>
      </c>
      <c r="K546" s="20">
        <v>5.57</v>
      </c>
      <c r="L546" s="20">
        <v>107.51027709708001</v>
      </c>
      <c r="M546" s="20">
        <v>1.6579017391299999</v>
      </c>
      <c r="N546" s="20">
        <v>2.2954503439999998</v>
      </c>
      <c r="O546" s="20">
        <v>0.80953646400000001</v>
      </c>
      <c r="P546" s="20">
        <v>1.72949901677</v>
      </c>
      <c r="Q546" s="20">
        <v>2.0085007322499999</v>
      </c>
      <c r="R546" s="20">
        <v>1.6699963180599999</v>
      </c>
      <c r="S546" s="20">
        <v>1.51</v>
      </c>
      <c r="T546" s="20">
        <v>654</v>
      </c>
      <c r="U546" s="20">
        <v>958.82</v>
      </c>
      <c r="V546" s="20">
        <v>654</v>
      </c>
      <c r="W546" s="20">
        <v>1233.6300000000001</v>
      </c>
      <c r="X546" s="20">
        <v>446.2</v>
      </c>
      <c r="Y546" s="20">
        <v>657</v>
      </c>
      <c r="Z546" s="20">
        <v>265</v>
      </c>
      <c r="AA546" s="20">
        <v>552.05999999999995</v>
      </c>
      <c r="AB546" s="20">
        <v>222</v>
      </c>
      <c r="AC546" s="20">
        <v>709.72</v>
      </c>
      <c r="AD546" s="20">
        <v>724</v>
      </c>
      <c r="AE546" s="20">
        <v>92.043884910000003</v>
      </c>
      <c r="AF546" s="20">
        <v>95.388664000000006</v>
      </c>
      <c r="AG546" s="20">
        <v>90.692555249999998</v>
      </c>
      <c r="AH546" s="20">
        <v>278.25</v>
      </c>
      <c r="AI546" s="20">
        <v>261.75</v>
      </c>
      <c r="AJ546" s="20">
        <v>219.75</v>
      </c>
      <c r="AK546" s="20">
        <v>238.512</v>
      </c>
      <c r="AL546" s="20">
        <v>139.46059948499999</v>
      </c>
      <c r="AM546" s="20">
        <v>153.87432469999999</v>
      </c>
      <c r="AN546" s="20">
        <v>1.10297976328</v>
      </c>
      <c r="AO546" s="20">
        <v>0.4960485</v>
      </c>
      <c r="AP546" s="20">
        <v>0.68612775677000004</v>
      </c>
      <c r="AQ546" s="20">
        <v>2.713005372</v>
      </c>
      <c r="AR546" s="20">
        <v>1.623151475</v>
      </c>
      <c r="AS546" s="20">
        <v>4.8890010000000004</v>
      </c>
      <c r="AT546" s="20">
        <v>9.8105589999999996</v>
      </c>
      <c r="AU546" s="20">
        <v>0.70514239333999995</v>
      </c>
      <c r="AV546" s="20">
        <v>0.45296542447999999</v>
      </c>
      <c r="AW546" s="20">
        <v>0.18188114999999999</v>
      </c>
      <c r="AX546" s="20">
        <v>2708.32</v>
      </c>
      <c r="AY546" s="20">
        <v>362.21039999999999</v>
      </c>
      <c r="AZ546" s="20">
        <v>190.35106839772001</v>
      </c>
      <c r="BA546" s="20">
        <v>629.64584184298997</v>
      </c>
      <c r="BB546" s="20">
        <v>608.39160839161002</v>
      </c>
      <c r="BC546" s="20">
        <v>510.41929500501999</v>
      </c>
      <c r="BD546" s="20">
        <v>1.07125361391</v>
      </c>
      <c r="BE546" s="20">
        <v>1.1869000000000001</v>
      </c>
      <c r="BF546" s="20">
        <v>1.1822999999999999</v>
      </c>
      <c r="BG546" s="20">
        <v>44</v>
      </c>
      <c r="BH546" s="20">
        <v>211.125</v>
      </c>
      <c r="BI546" s="20">
        <v>202</v>
      </c>
      <c r="BJ546" s="20">
        <v>185.25</v>
      </c>
      <c r="BK546" s="20">
        <v>152.5</v>
      </c>
      <c r="BL546" s="20">
        <v>1849.1790000000001</v>
      </c>
      <c r="BM546" s="20">
        <v>37.9</v>
      </c>
      <c r="BN546" s="20">
        <v>3145.4520000000002</v>
      </c>
      <c r="BO546" s="20">
        <v>974.90499999999997</v>
      </c>
      <c r="BP546" s="20">
        <v>8553.81</v>
      </c>
      <c r="BQ546" s="20">
        <v>13768.81</v>
      </c>
      <c r="BR546" s="20">
        <v>1180.2139999999999</v>
      </c>
      <c r="BS546" s="20">
        <v>442.07900000000001</v>
      </c>
      <c r="BT546" s="20">
        <v>848.24</v>
      </c>
      <c r="BU546" s="20">
        <v>7.085</v>
      </c>
    </row>
    <row r="547" spans="1:73" x14ac:dyDescent="0.4">
      <c r="A547" s="16" t="s">
        <v>733</v>
      </c>
      <c r="B547" s="16">
        <f t="shared" si="8"/>
        <v>2005</v>
      </c>
      <c r="C547" s="17">
        <v>42.97227777778</v>
      </c>
      <c r="D547" s="17">
        <v>44.283333333329999</v>
      </c>
      <c r="E547" s="17">
        <v>37.813499999999998</v>
      </c>
      <c r="F547" s="17">
        <v>46.82</v>
      </c>
      <c r="G547" s="17">
        <v>53.045000000000002</v>
      </c>
      <c r="H547" s="17">
        <v>51.417499999999997</v>
      </c>
      <c r="I547" s="17">
        <v>6.1545238095199997</v>
      </c>
      <c r="J547" s="17">
        <v>5.46</v>
      </c>
      <c r="K547" s="17">
        <v>5.42</v>
      </c>
      <c r="L547" s="17">
        <v>104.36538530458</v>
      </c>
      <c r="M547" s="17">
        <v>1.55230857143</v>
      </c>
      <c r="N547" s="17">
        <v>2.3624707919999999</v>
      </c>
      <c r="O547" s="17">
        <v>0.81482755200000001</v>
      </c>
      <c r="P547" s="17">
        <v>1.6165425333800001</v>
      </c>
      <c r="Q547" s="17">
        <v>1.9525863539699999</v>
      </c>
      <c r="R547" s="17">
        <v>1.3890412461599999</v>
      </c>
      <c r="S547" s="17">
        <v>1.508</v>
      </c>
      <c r="T547" s="17">
        <v>646</v>
      </c>
      <c r="U547" s="17">
        <v>945.5</v>
      </c>
      <c r="V547" s="17">
        <v>711.45483535529002</v>
      </c>
      <c r="W547" s="17">
        <v>1234.5899999999999</v>
      </c>
      <c r="X547" s="17">
        <v>418.86</v>
      </c>
      <c r="Y547" s="17">
        <v>641.19000000000005</v>
      </c>
      <c r="Z547" s="17">
        <v>261.5</v>
      </c>
      <c r="AA547" s="17">
        <v>519.98</v>
      </c>
      <c r="AB547" s="17">
        <v>231.81</v>
      </c>
      <c r="AC547" s="17">
        <v>683.88</v>
      </c>
      <c r="AD547" s="17">
        <v>699</v>
      </c>
      <c r="AE547" s="17">
        <v>90.714802680000005</v>
      </c>
      <c r="AF547" s="17">
        <v>96.254760000000005</v>
      </c>
      <c r="AG547" s="17">
        <v>89.976053750000005</v>
      </c>
      <c r="AH547" s="17">
        <v>287</v>
      </c>
      <c r="AI547" s="17">
        <v>268.60000000000002</v>
      </c>
      <c r="AJ547" s="17">
        <v>226.2</v>
      </c>
      <c r="AK547" s="17">
        <v>255.32249999999999</v>
      </c>
      <c r="AL547" s="17">
        <v>142.47358042499999</v>
      </c>
      <c r="AM547" s="17">
        <v>153.59313355875</v>
      </c>
      <c r="AN547" s="17">
        <v>1.1534024226899999</v>
      </c>
      <c r="AO547" s="17">
        <v>0.58905759375</v>
      </c>
      <c r="AP547" s="17">
        <v>0.64012466938000001</v>
      </c>
      <c r="AQ547" s="17">
        <v>2.692502406</v>
      </c>
      <c r="AR547" s="17">
        <v>1.6183915</v>
      </c>
      <c r="AS547" s="17">
        <v>4.7614904999999998</v>
      </c>
      <c r="AT547" s="17">
        <v>9.7973312799999999</v>
      </c>
      <c r="AU547" s="17">
        <v>0.68673678712999997</v>
      </c>
      <c r="AV547" s="17">
        <v>0.45465878259999998</v>
      </c>
      <c r="AW547" s="17">
        <v>0.19224286400000001</v>
      </c>
      <c r="AX547" s="17">
        <v>2695.5755321975898</v>
      </c>
      <c r="AY547" s="17">
        <v>353.97269999999997</v>
      </c>
      <c r="AZ547" s="17">
        <v>191.43493508715</v>
      </c>
      <c r="BA547" s="17">
        <v>603.43216542676998</v>
      </c>
      <c r="BB547" s="17">
        <v>636.36363636364001</v>
      </c>
      <c r="BC547" s="17">
        <v>513.32564313408</v>
      </c>
      <c r="BD547" s="17">
        <v>1.12955280429</v>
      </c>
      <c r="BE547" s="17">
        <v>1.1875</v>
      </c>
      <c r="BF547" s="17">
        <v>1.1833</v>
      </c>
      <c r="BG547" s="17">
        <v>44</v>
      </c>
      <c r="BH547" s="17">
        <v>208.6</v>
      </c>
      <c r="BI547" s="17">
        <v>202</v>
      </c>
      <c r="BJ547" s="17">
        <v>184.6</v>
      </c>
      <c r="BK547" s="17">
        <v>152.5</v>
      </c>
      <c r="BL547" s="17">
        <v>1834.425</v>
      </c>
      <c r="BM547" s="17">
        <v>65</v>
      </c>
      <c r="BN547" s="17">
        <v>3170</v>
      </c>
      <c r="BO547" s="17">
        <v>953.15</v>
      </c>
      <c r="BP547" s="17">
        <v>7735.75</v>
      </c>
      <c r="BQ547" s="17">
        <v>14505</v>
      </c>
      <c r="BR547" s="17">
        <v>1246.375</v>
      </c>
      <c r="BS547" s="17">
        <v>424.03</v>
      </c>
      <c r="BT547" s="17">
        <v>859.07</v>
      </c>
      <c r="BU547" s="17">
        <v>6.6189999999999998</v>
      </c>
    </row>
    <row r="548" spans="1:73" x14ac:dyDescent="0.4">
      <c r="A548" s="18" t="s">
        <v>734</v>
      </c>
      <c r="B548" s="16">
        <f t="shared" si="8"/>
        <v>2005</v>
      </c>
      <c r="C548" s="20">
        <v>44.818210526320001</v>
      </c>
      <c r="D548" s="20">
        <v>45.557000000000002</v>
      </c>
      <c r="E548" s="20">
        <v>40.935000000000002</v>
      </c>
      <c r="F548" s="20">
        <v>47.962631578950003</v>
      </c>
      <c r="G548" s="20">
        <v>49.897500000000001</v>
      </c>
      <c r="H548" s="20">
        <v>46.625</v>
      </c>
      <c r="I548" s="20">
        <v>6.1447500000000002</v>
      </c>
      <c r="J548" s="20">
        <v>5.49</v>
      </c>
      <c r="K548" s="20">
        <v>5.58</v>
      </c>
      <c r="L548" s="20">
        <v>104.49771651608999</v>
      </c>
      <c r="M548" s="20">
        <v>1.633594</v>
      </c>
      <c r="N548" s="20">
        <v>2.664503732</v>
      </c>
      <c r="O548" s="20">
        <v>0.90918528799999998</v>
      </c>
      <c r="P548" s="20">
        <v>1.5911781143499999</v>
      </c>
      <c r="Q548" s="20">
        <v>1.9111318772300001</v>
      </c>
      <c r="R548" s="20">
        <v>1.3799024658300001</v>
      </c>
      <c r="S548" s="20">
        <v>1.4824999999999999</v>
      </c>
      <c r="T548" s="20">
        <v>646</v>
      </c>
      <c r="U548" s="20">
        <v>912</v>
      </c>
      <c r="V548" s="20">
        <v>714.58440207972001</v>
      </c>
      <c r="W548" s="20">
        <v>1234.5899999999999</v>
      </c>
      <c r="X548" s="20">
        <v>422.63</v>
      </c>
      <c r="Y548" s="20">
        <v>649.4</v>
      </c>
      <c r="Z548" s="20">
        <v>261</v>
      </c>
      <c r="AA548" s="20">
        <v>495.73</v>
      </c>
      <c r="AB548" s="20">
        <v>236.9</v>
      </c>
      <c r="AC548" s="20">
        <v>647.24</v>
      </c>
      <c r="AD548" s="20">
        <v>695</v>
      </c>
      <c r="AE548" s="20">
        <v>87.375633620000002</v>
      </c>
      <c r="AF548" s="20">
        <v>94.138729999999995</v>
      </c>
      <c r="AG548" s="20">
        <v>92.290904749999996</v>
      </c>
      <c r="AH548" s="20">
        <v>290</v>
      </c>
      <c r="AI548" s="20">
        <v>270.5</v>
      </c>
      <c r="AJ548" s="20">
        <v>231.75</v>
      </c>
      <c r="AK548" s="20">
        <v>265.64249999999998</v>
      </c>
      <c r="AL548" s="20">
        <v>141.62388305625001</v>
      </c>
      <c r="AM548" s="20">
        <v>151.16867984890001</v>
      </c>
      <c r="AN548" s="20">
        <v>1.31046465419</v>
      </c>
      <c r="AO548" s="20">
        <v>0.89047595313000005</v>
      </c>
      <c r="AP548" s="20">
        <v>0.74235825838000002</v>
      </c>
      <c r="AQ548" s="20">
        <v>2.6991162659999999</v>
      </c>
      <c r="AR548" s="20">
        <v>1.62590725</v>
      </c>
      <c r="AS548" s="20">
        <v>4.7851166999999997</v>
      </c>
      <c r="AT548" s="20">
        <v>9.7003280000000007</v>
      </c>
      <c r="AU548" s="20">
        <v>0.69016270152000003</v>
      </c>
      <c r="AV548" s="20">
        <v>0.44886063199999998</v>
      </c>
      <c r="AW548" s="20">
        <v>0.20062041999999999</v>
      </c>
      <c r="AX548" s="20">
        <v>2734.0313352263702</v>
      </c>
      <c r="AY548" s="20">
        <v>351.43740000000003</v>
      </c>
      <c r="AZ548" s="20">
        <v>191.02458315934001</v>
      </c>
      <c r="BA548" s="20">
        <v>598.57452320778998</v>
      </c>
      <c r="BB548" s="20">
        <v>636.36363636364001</v>
      </c>
      <c r="BC548" s="20">
        <v>514.86898729561005</v>
      </c>
      <c r="BD548" s="20">
        <v>1.1556066885</v>
      </c>
      <c r="BE548" s="20">
        <v>1.2162999999999999</v>
      </c>
      <c r="BF548" s="20">
        <v>1.2586999999999999</v>
      </c>
      <c r="BG548" s="20">
        <v>44</v>
      </c>
      <c r="BH548" s="20">
        <v>207.125</v>
      </c>
      <c r="BI548" s="20">
        <v>202</v>
      </c>
      <c r="BJ548" s="20">
        <v>185.75</v>
      </c>
      <c r="BK548" s="20">
        <v>152.5</v>
      </c>
      <c r="BL548" s="20">
        <v>1882.85</v>
      </c>
      <c r="BM548" s="20">
        <v>65</v>
      </c>
      <c r="BN548" s="20">
        <v>3253.7</v>
      </c>
      <c r="BO548" s="20">
        <v>977.55</v>
      </c>
      <c r="BP548" s="20">
        <v>8088.75</v>
      </c>
      <c r="BQ548" s="20">
        <v>15349.5</v>
      </c>
      <c r="BR548" s="20">
        <v>1326.175</v>
      </c>
      <c r="BS548" s="20">
        <v>423.35</v>
      </c>
      <c r="BT548" s="20">
        <v>864.32</v>
      </c>
      <c r="BU548" s="20">
        <v>7.03</v>
      </c>
    </row>
    <row r="549" spans="1:73" x14ac:dyDescent="0.4">
      <c r="A549" s="16" t="s">
        <v>735</v>
      </c>
      <c r="B549" s="16">
        <f t="shared" si="8"/>
        <v>2005</v>
      </c>
      <c r="C549" s="17">
        <v>50.942878787879998</v>
      </c>
      <c r="D549" s="17">
        <v>53.084090909090001</v>
      </c>
      <c r="E549" s="17">
        <v>45.57636363636</v>
      </c>
      <c r="F549" s="17">
        <v>54.168181818180003</v>
      </c>
      <c r="G549" s="17">
        <v>50.924999999999997</v>
      </c>
      <c r="H549" s="17">
        <v>45.3</v>
      </c>
      <c r="I549" s="17">
        <v>6.9680434782600003</v>
      </c>
      <c r="J549" s="17">
        <v>5.52</v>
      </c>
      <c r="K549" s="17">
        <v>5.59</v>
      </c>
      <c r="L549" s="17">
        <v>114.64467040197999</v>
      </c>
      <c r="M549" s="17">
        <v>1.75514869565</v>
      </c>
      <c r="N549" s="17">
        <v>2.9768983859999998</v>
      </c>
      <c r="O549" s="17">
        <v>1.091507362</v>
      </c>
      <c r="P549" s="17">
        <v>1.58881973252</v>
      </c>
      <c r="Q549" s="17">
        <v>1.9413533380900001</v>
      </c>
      <c r="R549" s="17">
        <v>1.33760585946</v>
      </c>
      <c r="S549" s="17">
        <v>1.4875</v>
      </c>
      <c r="T549" s="17">
        <v>710</v>
      </c>
      <c r="U549" s="17">
        <v>907.39</v>
      </c>
      <c r="V549" s="17">
        <v>691.63424610052004</v>
      </c>
      <c r="W549" s="17">
        <v>1234.5899999999999</v>
      </c>
      <c r="X549" s="17">
        <v>458.13</v>
      </c>
      <c r="Y549" s="17">
        <v>722.61</v>
      </c>
      <c r="Z549" s="17">
        <v>290</v>
      </c>
      <c r="AA549" s="17">
        <v>543.69000000000005</v>
      </c>
      <c r="AB549" s="17">
        <v>254.65</v>
      </c>
      <c r="AC549" s="17">
        <v>663.64</v>
      </c>
      <c r="AD549" s="17">
        <v>714</v>
      </c>
      <c r="AE549" s="17">
        <v>94.168641980000004</v>
      </c>
      <c r="AF549" s="17">
        <v>99.876615999999999</v>
      </c>
      <c r="AG549" s="17">
        <v>96.430078800000004</v>
      </c>
      <c r="AH549" s="17">
        <v>292.75</v>
      </c>
      <c r="AI549" s="17">
        <v>272.5</v>
      </c>
      <c r="AJ549" s="17">
        <v>230</v>
      </c>
      <c r="AK549" s="17">
        <v>262.916</v>
      </c>
      <c r="AL549" s="17">
        <v>152.15553747000001</v>
      </c>
      <c r="AM549" s="17">
        <v>150.985863975</v>
      </c>
      <c r="AN549" s="17">
        <v>1.3895049101500001</v>
      </c>
      <c r="AO549" s="17">
        <v>0.79229968750000002</v>
      </c>
      <c r="AP549" s="17">
        <v>1.1090619290199999</v>
      </c>
      <c r="AQ549" s="17">
        <v>2.7487202160000002</v>
      </c>
      <c r="AR549" s="17">
        <v>1.628663025</v>
      </c>
      <c r="AS549" s="17">
        <v>4.7974091799999998</v>
      </c>
      <c r="AT549" s="17">
        <v>9.7003280000000007</v>
      </c>
      <c r="AU549" s="17">
        <v>0.69675992173000001</v>
      </c>
      <c r="AV549" s="17">
        <v>0.45418178300000001</v>
      </c>
      <c r="AW549" s="17">
        <v>0.195770256</v>
      </c>
      <c r="AX549" s="17">
        <v>2769.4137539717399</v>
      </c>
      <c r="AY549" s="17">
        <v>355.87889999999999</v>
      </c>
      <c r="AZ549" s="17">
        <v>193.65402770198</v>
      </c>
      <c r="BA549" s="17">
        <v>593.49495335371</v>
      </c>
      <c r="BB549" s="17">
        <v>646.85314685314995</v>
      </c>
      <c r="BC549" s="17">
        <v>517.50643559609</v>
      </c>
      <c r="BD549" s="17">
        <v>1.24311812087</v>
      </c>
      <c r="BE549" s="17">
        <v>1.2225999999999999</v>
      </c>
      <c r="BF549" s="17">
        <v>1.3183</v>
      </c>
      <c r="BG549" s="17">
        <v>44</v>
      </c>
      <c r="BH549" s="17">
        <v>210.625</v>
      </c>
      <c r="BI549" s="17">
        <v>202</v>
      </c>
      <c r="BJ549" s="17">
        <v>217.125</v>
      </c>
      <c r="BK549" s="17">
        <v>152.5</v>
      </c>
      <c r="BL549" s="17">
        <v>1979.85</v>
      </c>
      <c r="BM549" s="17">
        <v>65</v>
      </c>
      <c r="BN549" s="17">
        <v>3379.49</v>
      </c>
      <c r="BO549" s="17">
        <v>1004</v>
      </c>
      <c r="BP549" s="17">
        <v>8407.39</v>
      </c>
      <c r="BQ549" s="17">
        <v>16190.65</v>
      </c>
      <c r="BR549" s="17">
        <v>1372.15</v>
      </c>
      <c r="BS549" s="17">
        <v>433.85</v>
      </c>
      <c r="BT549" s="17">
        <v>866.83</v>
      </c>
      <c r="BU549" s="17">
        <v>7.2282000000000002</v>
      </c>
    </row>
    <row r="550" spans="1:73" x14ac:dyDescent="0.4">
      <c r="A550" s="18" t="s">
        <v>736</v>
      </c>
      <c r="B550" s="16">
        <f t="shared" si="8"/>
        <v>2005</v>
      </c>
      <c r="C550" s="20">
        <v>50.640476190480001</v>
      </c>
      <c r="D550" s="20">
        <v>51.857142857139998</v>
      </c>
      <c r="E550" s="20">
        <v>47.101428571429999</v>
      </c>
      <c r="F550" s="20">
        <v>52.962857142860003</v>
      </c>
      <c r="G550" s="20">
        <v>51.25</v>
      </c>
      <c r="H550" s="20">
        <v>46.25</v>
      </c>
      <c r="I550" s="20">
        <v>7.15261904762</v>
      </c>
      <c r="J550" s="20">
        <v>5.86</v>
      </c>
      <c r="K550" s="20">
        <v>5.67</v>
      </c>
      <c r="L550" s="20">
        <v>118.55659052214</v>
      </c>
      <c r="M550" s="20">
        <v>1.58567904762</v>
      </c>
      <c r="N550" s="20">
        <v>2.855644286</v>
      </c>
      <c r="O550" s="20">
        <v>1.11884465</v>
      </c>
      <c r="P550" s="20">
        <v>1.7286086707499999</v>
      </c>
      <c r="Q550" s="20">
        <v>1.88550020958</v>
      </c>
      <c r="R550" s="20">
        <v>1.8328258026799999</v>
      </c>
      <c r="S550" s="20">
        <v>1.4675</v>
      </c>
      <c r="T550" s="20">
        <v>679</v>
      </c>
      <c r="U550" s="20">
        <v>900</v>
      </c>
      <c r="V550" s="20">
        <v>680.15916811091995</v>
      </c>
      <c r="W550" s="20">
        <v>1223.04</v>
      </c>
      <c r="X550" s="20">
        <v>457.86</v>
      </c>
      <c r="Y550" s="20">
        <v>684.33</v>
      </c>
      <c r="Z550" s="20">
        <v>283</v>
      </c>
      <c r="AA550" s="20">
        <v>545.88</v>
      </c>
      <c r="AB550" s="20">
        <v>242.86</v>
      </c>
      <c r="AC550" s="20">
        <v>651.70000000000005</v>
      </c>
      <c r="AD550" s="20">
        <v>695</v>
      </c>
      <c r="AE550" s="20">
        <v>93.327237550000007</v>
      </c>
      <c r="AF550" s="20">
        <v>96.279364999999999</v>
      </c>
      <c r="AG550" s="20">
        <v>93.007406250000003</v>
      </c>
      <c r="AH550" s="20">
        <v>297.25</v>
      </c>
      <c r="AI550" s="20">
        <v>276.25</v>
      </c>
      <c r="AJ550" s="20">
        <v>225.5</v>
      </c>
      <c r="AK550" s="20">
        <v>259.92500000000001</v>
      </c>
      <c r="AL550" s="20">
        <v>132.13942323750001</v>
      </c>
      <c r="AM550" s="20">
        <v>140.87698047857</v>
      </c>
      <c r="AN550" s="20">
        <v>1.33273013459</v>
      </c>
      <c r="AO550" s="20">
        <v>0.59250237500000003</v>
      </c>
      <c r="AP550" s="20">
        <v>1.1749660453199999</v>
      </c>
      <c r="AQ550" s="20">
        <v>2.742988204</v>
      </c>
      <c r="AR550" s="20">
        <v>1.6314188000000001</v>
      </c>
      <c r="AS550" s="20">
        <v>4.7196977000000002</v>
      </c>
      <c r="AT550" s="20">
        <v>9.6187570600000001</v>
      </c>
      <c r="AU550" s="20">
        <v>0.69274436836999997</v>
      </c>
      <c r="AV550" s="20">
        <v>0.46769438570999999</v>
      </c>
      <c r="AW550" s="20">
        <v>0.18937685800000001</v>
      </c>
      <c r="AX550" s="20">
        <v>2787.2089793068599</v>
      </c>
      <c r="AY550" s="20">
        <v>323.49</v>
      </c>
      <c r="AZ550" s="20">
        <v>194.14621533426001</v>
      </c>
      <c r="BA550" s="20">
        <v>569.24989152301998</v>
      </c>
      <c r="BB550" s="20">
        <v>643.35664335664001</v>
      </c>
      <c r="BC550" s="20">
        <v>507.64021814557998</v>
      </c>
      <c r="BD550" s="20">
        <v>1.2572632914299999</v>
      </c>
      <c r="BE550" s="20">
        <v>1.2095</v>
      </c>
      <c r="BF550" s="20">
        <v>1.3126</v>
      </c>
      <c r="BG550" s="20">
        <v>44</v>
      </c>
      <c r="BH550" s="20">
        <v>214.75</v>
      </c>
      <c r="BI550" s="20">
        <v>202</v>
      </c>
      <c r="BJ550" s="20">
        <v>242.125</v>
      </c>
      <c r="BK550" s="20">
        <v>152.5</v>
      </c>
      <c r="BL550" s="20">
        <v>1894.2860000000001</v>
      </c>
      <c r="BM550" s="20">
        <v>65</v>
      </c>
      <c r="BN550" s="20">
        <v>3394.4760000000001</v>
      </c>
      <c r="BO550" s="20">
        <v>985.76199999999994</v>
      </c>
      <c r="BP550" s="20">
        <v>8143.81</v>
      </c>
      <c r="BQ550" s="20">
        <v>16141.905000000001</v>
      </c>
      <c r="BR550" s="20">
        <v>1300.143</v>
      </c>
      <c r="BS550" s="20">
        <v>429.233</v>
      </c>
      <c r="BT550" s="20">
        <v>864.86</v>
      </c>
      <c r="BU550" s="20">
        <v>7.1188000000000002</v>
      </c>
    </row>
    <row r="551" spans="1:73" x14ac:dyDescent="0.4">
      <c r="A551" s="16" t="s">
        <v>737</v>
      </c>
      <c r="B551" s="16">
        <f t="shared" si="8"/>
        <v>2005</v>
      </c>
      <c r="C551" s="17">
        <v>47.826572871570001</v>
      </c>
      <c r="D551" s="17">
        <v>48.665909090909999</v>
      </c>
      <c r="E551" s="17">
        <v>45</v>
      </c>
      <c r="F551" s="17">
        <v>49.813809523810001</v>
      </c>
      <c r="G551" s="17">
        <v>51.3125</v>
      </c>
      <c r="H551" s="17">
        <v>45.875</v>
      </c>
      <c r="I551" s="17">
        <v>6.4693181818200003</v>
      </c>
      <c r="J551" s="17">
        <v>5.89</v>
      </c>
      <c r="K551" s="17">
        <v>5.74</v>
      </c>
      <c r="L551" s="17">
        <v>110.44905701341</v>
      </c>
      <c r="M551" s="17">
        <v>1.50822772727</v>
      </c>
      <c r="N551" s="17">
        <v>2.8300706940000002</v>
      </c>
      <c r="O551" s="17">
        <v>1.2361304340000001</v>
      </c>
      <c r="P551" s="17">
        <v>1.6077449474800001</v>
      </c>
      <c r="Q551" s="17">
        <v>1.76026437012</v>
      </c>
      <c r="R551" s="17">
        <v>1.6529704723200001</v>
      </c>
      <c r="S551" s="17">
        <v>1.41</v>
      </c>
      <c r="T551" s="17">
        <v>647</v>
      </c>
      <c r="U551" s="17">
        <v>888.57</v>
      </c>
      <c r="V551" s="17">
        <v>670.77046793760996</v>
      </c>
      <c r="W551" s="17">
        <v>1212.54</v>
      </c>
      <c r="X551" s="17">
        <v>450</v>
      </c>
      <c r="Y551" s="17">
        <v>648.09</v>
      </c>
      <c r="Z551" s="17">
        <v>283</v>
      </c>
      <c r="AA551" s="17">
        <v>537.98</v>
      </c>
      <c r="AB551" s="17">
        <v>234.32</v>
      </c>
      <c r="AC551" s="17">
        <v>652.57000000000005</v>
      </c>
      <c r="AD551" s="17">
        <v>700</v>
      </c>
      <c r="AE551" s="17">
        <v>88.894833449999993</v>
      </c>
      <c r="AF551" s="17">
        <v>95.418189999999996</v>
      </c>
      <c r="AG551" s="17">
        <v>96.231662999999998</v>
      </c>
      <c r="AH551" s="17">
        <v>293.8</v>
      </c>
      <c r="AI551" s="17">
        <v>272.60000000000002</v>
      </c>
      <c r="AJ551" s="17">
        <v>220.4</v>
      </c>
      <c r="AK551" s="17">
        <v>256.14499999999998</v>
      </c>
      <c r="AL551" s="17">
        <v>133.12690936875001</v>
      </c>
      <c r="AM551" s="17">
        <v>143.33005787571</v>
      </c>
      <c r="AN551" s="17">
        <v>1.4733977901399999</v>
      </c>
      <c r="AO551" s="17">
        <v>0.61833823438000002</v>
      </c>
      <c r="AP551" s="17">
        <v>1.09567832289</v>
      </c>
      <c r="AQ551" s="17">
        <v>2.7734119599999998</v>
      </c>
      <c r="AR551" s="17">
        <v>1.6377782807700001</v>
      </c>
      <c r="AS551" s="17">
        <v>4.5381820833299997</v>
      </c>
      <c r="AT551" s="17">
        <v>9.4798659999999995</v>
      </c>
      <c r="AU551" s="17">
        <v>0.67915527359000005</v>
      </c>
      <c r="AV551" s="17">
        <v>0.48262281257</v>
      </c>
      <c r="AW551" s="17">
        <v>0.18937685800000001</v>
      </c>
      <c r="AX551" s="17">
        <v>2795.5995825803898</v>
      </c>
      <c r="AY551" s="17">
        <v>342.45179999999999</v>
      </c>
      <c r="AZ551" s="17">
        <v>202.52077260111</v>
      </c>
      <c r="BA551" s="17">
        <v>571.12578360808004</v>
      </c>
      <c r="BB551" s="17">
        <v>657.34265734266</v>
      </c>
      <c r="BC551" s="17">
        <v>519.11561406233</v>
      </c>
      <c r="BD551" s="17">
        <v>1.2281236550000001</v>
      </c>
      <c r="BE551" s="17">
        <v>1.2060999999999999</v>
      </c>
      <c r="BF551" s="17">
        <v>1.3593999999999999</v>
      </c>
      <c r="BG551" s="17">
        <v>44</v>
      </c>
      <c r="BH551" s="17">
        <v>217.2</v>
      </c>
      <c r="BI551" s="17">
        <v>201.625</v>
      </c>
      <c r="BJ551" s="17">
        <v>256</v>
      </c>
      <c r="BK551" s="17">
        <v>152.5</v>
      </c>
      <c r="BL551" s="17">
        <v>1743.7</v>
      </c>
      <c r="BM551" s="17">
        <v>65</v>
      </c>
      <c r="BN551" s="17">
        <v>3249.1</v>
      </c>
      <c r="BO551" s="17">
        <v>988.07500000000005</v>
      </c>
      <c r="BP551" s="17">
        <v>8125</v>
      </c>
      <c r="BQ551" s="17">
        <v>16931.5</v>
      </c>
      <c r="BR551" s="17">
        <v>1243.625</v>
      </c>
      <c r="BS551" s="17">
        <v>421.87299999999999</v>
      </c>
      <c r="BT551" s="17">
        <v>866.23</v>
      </c>
      <c r="BU551" s="17">
        <v>7.0224000000000002</v>
      </c>
    </row>
    <row r="552" spans="1:73" x14ac:dyDescent="0.4">
      <c r="A552" s="18" t="s">
        <v>738</v>
      </c>
      <c r="B552" s="16">
        <f t="shared" si="8"/>
        <v>2005</v>
      </c>
      <c r="C552" s="20">
        <v>53.890303030299997</v>
      </c>
      <c r="D552" s="20">
        <v>54.306818181819999</v>
      </c>
      <c r="E552" s="20">
        <v>50.975000000000001</v>
      </c>
      <c r="F552" s="20">
        <v>56.389090909090001</v>
      </c>
      <c r="G552" s="20">
        <v>51</v>
      </c>
      <c r="H552" s="20">
        <v>49.125</v>
      </c>
      <c r="I552" s="20">
        <v>7.1861363636400002</v>
      </c>
      <c r="J552" s="20">
        <v>5.91</v>
      </c>
      <c r="K552" s="20">
        <v>5.68</v>
      </c>
      <c r="L552" s="20">
        <v>119.20807735199</v>
      </c>
      <c r="M552" s="20">
        <v>1.53954636364</v>
      </c>
      <c r="N552" s="20">
        <v>2.6711175919999999</v>
      </c>
      <c r="O552" s="20">
        <v>1.3232129239999999</v>
      </c>
      <c r="P552" s="20">
        <v>1.6432615183399999</v>
      </c>
      <c r="Q552" s="20">
        <v>1.64917395044</v>
      </c>
      <c r="R552" s="20">
        <v>1.88811060458</v>
      </c>
      <c r="S552" s="20">
        <v>1.3925000000000001</v>
      </c>
      <c r="T552" s="20">
        <v>638.75</v>
      </c>
      <c r="U552" s="20">
        <v>870</v>
      </c>
      <c r="V552" s="20">
        <v>672.85684575389996</v>
      </c>
      <c r="W552" s="20">
        <v>1198.51</v>
      </c>
      <c r="X552" s="20">
        <v>451.7</v>
      </c>
      <c r="Y552" s="20">
        <v>644</v>
      </c>
      <c r="Z552" s="20">
        <v>306</v>
      </c>
      <c r="AA552" s="20">
        <v>560.15</v>
      </c>
      <c r="AB552" s="20">
        <v>241.45</v>
      </c>
      <c r="AC552" s="20">
        <v>642.01</v>
      </c>
      <c r="AD552" s="20">
        <v>706</v>
      </c>
      <c r="AE552" s="20">
        <v>93.443528150000006</v>
      </c>
      <c r="AF552" s="20">
        <v>97.101172000000005</v>
      </c>
      <c r="AG552" s="20">
        <v>97.069418600000006</v>
      </c>
      <c r="AH552" s="20">
        <v>285</v>
      </c>
      <c r="AI552" s="20">
        <v>262.5</v>
      </c>
      <c r="AJ552" s="20">
        <v>210.75</v>
      </c>
      <c r="AK552" s="20">
        <v>241.488</v>
      </c>
      <c r="AL552" s="20">
        <v>131.06467089</v>
      </c>
      <c r="AM552" s="20">
        <v>141.93077620909</v>
      </c>
      <c r="AN552" s="20">
        <v>1.23199248326</v>
      </c>
      <c r="AO552" s="20">
        <v>0.48571415624999997</v>
      </c>
      <c r="AP552" s="20">
        <v>0.93469437570000002</v>
      </c>
      <c r="AQ552" s="20">
        <v>2.782671364</v>
      </c>
      <c r="AR552" s="20">
        <v>1.6420179346199999</v>
      </c>
      <c r="AS552" s="20">
        <v>4.3896737999999997</v>
      </c>
      <c r="AT552" s="20">
        <v>9.5900970000000001</v>
      </c>
      <c r="AU552" s="20">
        <v>0.66501196280999997</v>
      </c>
      <c r="AV552" s="20">
        <v>0.48259131799999999</v>
      </c>
      <c r="AW552" s="20">
        <v>0.19951811</v>
      </c>
      <c r="AX552" s="20">
        <v>2817.6427991023302</v>
      </c>
      <c r="AY552" s="20">
        <v>328.28219999999999</v>
      </c>
      <c r="AZ552" s="20">
        <v>203.12005755441999</v>
      </c>
      <c r="BA552" s="20">
        <v>547.39109874825999</v>
      </c>
      <c r="BB552" s="20">
        <v>657.34265734266</v>
      </c>
      <c r="BC552" s="20">
        <v>510.90012316834998</v>
      </c>
      <c r="BD552" s="20">
        <v>1.1930501549999999</v>
      </c>
      <c r="BE552" s="20">
        <v>1.2668999999999999</v>
      </c>
      <c r="BF552" s="20">
        <v>1.4553</v>
      </c>
      <c r="BG552" s="20">
        <v>44</v>
      </c>
      <c r="BH552" s="20">
        <v>224.25</v>
      </c>
      <c r="BI552" s="20">
        <v>201.5</v>
      </c>
      <c r="BJ552" s="20">
        <v>217.5</v>
      </c>
      <c r="BK552" s="20">
        <v>152.5</v>
      </c>
      <c r="BL552" s="20">
        <v>1731.2950000000001</v>
      </c>
      <c r="BM552" s="20">
        <v>65</v>
      </c>
      <c r="BN552" s="20">
        <v>3524.0680000000002</v>
      </c>
      <c r="BO552" s="20">
        <v>986.06799999999998</v>
      </c>
      <c r="BP552" s="20">
        <v>7618.8639999999996</v>
      </c>
      <c r="BQ552" s="20">
        <v>16159.545</v>
      </c>
      <c r="BR552" s="20">
        <v>1275.7270000000001</v>
      </c>
      <c r="BS552" s="20">
        <v>430.65699999999998</v>
      </c>
      <c r="BT552" s="20">
        <v>880.09</v>
      </c>
      <c r="BU552" s="20">
        <v>7.3105000000000002</v>
      </c>
    </row>
    <row r="553" spans="1:73" x14ac:dyDescent="0.4">
      <c r="A553" s="16" t="s">
        <v>739</v>
      </c>
      <c r="B553" s="16">
        <f t="shared" si="8"/>
        <v>2005</v>
      </c>
      <c r="C553" s="17">
        <v>56.36580952381</v>
      </c>
      <c r="D553" s="17">
        <v>57.579047619050002</v>
      </c>
      <c r="E553" s="17">
        <v>52.852380952380003</v>
      </c>
      <c r="F553" s="17">
        <v>58.665999999999997</v>
      </c>
      <c r="G553" s="17">
        <v>50.9</v>
      </c>
      <c r="H553" s="17">
        <v>51.3125</v>
      </c>
      <c r="I553" s="17">
        <v>7.6261904761899997</v>
      </c>
      <c r="J553" s="17">
        <v>6.42</v>
      </c>
      <c r="K553" s="17">
        <v>6.03</v>
      </c>
      <c r="L553" s="17">
        <v>127.21346741923</v>
      </c>
      <c r="M553" s="17">
        <v>1.4874842857099999</v>
      </c>
      <c r="N553" s="17">
        <v>2.4235387660000001</v>
      </c>
      <c r="O553" s="17">
        <v>1.2760340560000001</v>
      </c>
      <c r="P553" s="17">
        <v>1.6929398362100001</v>
      </c>
      <c r="Q553" s="17">
        <v>1.64326527438</v>
      </c>
      <c r="R553" s="17">
        <v>1.9830542342599999</v>
      </c>
      <c r="S553" s="17">
        <v>1.4524999999999999</v>
      </c>
      <c r="T553" s="17">
        <v>606</v>
      </c>
      <c r="U553" s="17">
        <v>848.57</v>
      </c>
      <c r="V553" s="17">
        <v>665.55452339687997</v>
      </c>
      <c r="W553" s="17">
        <v>1178.95</v>
      </c>
      <c r="X553" s="17">
        <v>454.52</v>
      </c>
      <c r="Y553" s="17">
        <v>614.52</v>
      </c>
      <c r="Z553" s="17">
        <v>298</v>
      </c>
      <c r="AA553" s="17">
        <v>561.26</v>
      </c>
      <c r="AB553" s="17">
        <v>244.52</v>
      </c>
      <c r="AC553" s="17">
        <v>645.33000000000004</v>
      </c>
      <c r="AD553" s="17">
        <v>708</v>
      </c>
      <c r="AE553" s="17">
        <v>96.805338689999999</v>
      </c>
      <c r="AF553" s="17">
        <v>107.52385</v>
      </c>
      <c r="AG553" s="17">
        <v>105.601298</v>
      </c>
      <c r="AH553" s="17">
        <v>276.75</v>
      </c>
      <c r="AI553" s="17">
        <v>256.5</v>
      </c>
      <c r="AJ553" s="17">
        <v>207.25</v>
      </c>
      <c r="AK553" s="17">
        <v>237.285</v>
      </c>
      <c r="AL553" s="17">
        <v>130.85339478750001</v>
      </c>
      <c r="AM553" s="17">
        <v>143.869839885</v>
      </c>
      <c r="AN553" s="17">
        <v>0.90749248180999997</v>
      </c>
      <c r="AO553" s="17">
        <v>0.40131701563</v>
      </c>
      <c r="AP553" s="17">
        <v>0.74868880654000003</v>
      </c>
      <c r="AQ553" s="17">
        <v>2.8093472660000001</v>
      </c>
      <c r="AR553" s="17">
        <v>1.6479534499999999</v>
      </c>
      <c r="AS553" s="17">
        <v>4.2253144499999999</v>
      </c>
      <c r="AT553" s="17">
        <v>9.9075622800000005</v>
      </c>
      <c r="AU553" s="17">
        <v>0.64011217640999996</v>
      </c>
      <c r="AV553" s="17">
        <v>0.48359442009999998</v>
      </c>
      <c r="AW553" s="17">
        <v>0.21252536799999999</v>
      </c>
      <c r="AX553" s="17">
        <v>2791.8627521017402</v>
      </c>
      <c r="AY553" s="17">
        <v>328.294375</v>
      </c>
      <c r="AZ553" s="17">
        <v>205.52787579156001</v>
      </c>
      <c r="BA553" s="17">
        <v>541.30797161247995</v>
      </c>
      <c r="BB553" s="17">
        <v>657.34265734266</v>
      </c>
      <c r="BC553" s="17">
        <v>495.95506200331999</v>
      </c>
      <c r="BD553" s="17">
        <v>1.21275096381</v>
      </c>
      <c r="BE553" s="17">
        <v>1.4523999999999999</v>
      </c>
      <c r="BF553" s="17">
        <v>1.6918</v>
      </c>
      <c r="BG553" s="17">
        <v>44</v>
      </c>
      <c r="BH553" s="17">
        <v>228.25</v>
      </c>
      <c r="BI553" s="17">
        <v>201.25</v>
      </c>
      <c r="BJ553" s="17">
        <v>221.875</v>
      </c>
      <c r="BK553" s="17">
        <v>152.5</v>
      </c>
      <c r="BL553" s="17">
        <v>1778.7860000000001</v>
      </c>
      <c r="BM553" s="17">
        <v>65</v>
      </c>
      <c r="BN553" s="17">
        <v>3614.2139999999999</v>
      </c>
      <c r="BO553" s="17">
        <v>854.476</v>
      </c>
      <c r="BP553" s="17">
        <v>7169.2860000000001</v>
      </c>
      <c r="BQ553" s="17">
        <v>14580.714</v>
      </c>
      <c r="BR553" s="17">
        <v>1194.4290000000001</v>
      </c>
      <c r="BS553" s="17">
        <v>424.47899999999998</v>
      </c>
      <c r="BT553" s="17">
        <v>873.67</v>
      </c>
      <c r="BU553" s="17">
        <v>7.0145</v>
      </c>
    </row>
    <row r="554" spans="1:73" x14ac:dyDescent="0.4">
      <c r="A554" s="18" t="s">
        <v>740</v>
      </c>
      <c r="B554" s="16">
        <f t="shared" si="8"/>
        <v>2005</v>
      </c>
      <c r="C554" s="20">
        <v>61.890520421609999</v>
      </c>
      <c r="D554" s="20">
        <v>64.09</v>
      </c>
      <c r="E554" s="20">
        <v>56.62590909091</v>
      </c>
      <c r="F554" s="20">
        <v>64.955652173909996</v>
      </c>
      <c r="G554" s="20">
        <v>49.125</v>
      </c>
      <c r="H554" s="20">
        <v>49.5</v>
      </c>
      <c r="I554" s="20">
        <v>9.6297826086999994</v>
      </c>
      <c r="J554" s="20">
        <v>6.56</v>
      </c>
      <c r="K554" s="20">
        <v>6.2</v>
      </c>
      <c r="L554" s="20">
        <v>152.32456410104001</v>
      </c>
      <c r="M554" s="20">
        <v>1.4808673912999999</v>
      </c>
      <c r="N554" s="20">
        <v>2.3853988400000001</v>
      </c>
      <c r="O554" s="20">
        <v>1.1457410139999999</v>
      </c>
      <c r="P554" s="20">
        <v>1.6528570091200001</v>
      </c>
      <c r="Q554" s="20">
        <v>1.7558325990500001</v>
      </c>
      <c r="R554" s="20">
        <v>1.70673842832</v>
      </c>
      <c r="S554" s="20">
        <v>1.496</v>
      </c>
      <c r="T554" s="20">
        <v>550</v>
      </c>
      <c r="U554" s="20">
        <v>816.36</v>
      </c>
      <c r="V554" s="20">
        <v>650.94987868283999</v>
      </c>
      <c r="W554" s="20">
        <v>1165.0999999999999</v>
      </c>
      <c r="X554" s="20">
        <v>448.48</v>
      </c>
      <c r="Y554" s="20">
        <v>555.22</v>
      </c>
      <c r="Z554" s="20">
        <v>274</v>
      </c>
      <c r="AA554" s="20">
        <v>550.08000000000004</v>
      </c>
      <c r="AB554" s="20">
        <v>238</v>
      </c>
      <c r="AC554" s="20">
        <v>654.16999999999996</v>
      </c>
      <c r="AD554" s="20">
        <v>682</v>
      </c>
      <c r="AE554" s="20">
        <v>98.003967880000005</v>
      </c>
      <c r="AF554" s="20">
        <v>101.66786</v>
      </c>
      <c r="AG554" s="20">
        <v>100.089748</v>
      </c>
      <c r="AH554" s="20">
        <v>282.8</v>
      </c>
      <c r="AI554" s="20">
        <v>261.39999999999998</v>
      </c>
      <c r="AJ554" s="20">
        <v>212.8</v>
      </c>
      <c r="AK554" s="20">
        <v>255.654</v>
      </c>
      <c r="AL554" s="20">
        <v>131.7719865375</v>
      </c>
      <c r="AM554" s="20">
        <v>149.35902467283</v>
      </c>
      <c r="AN554" s="20">
        <v>1.0027137590899999</v>
      </c>
      <c r="AO554" s="20">
        <v>0.40483069249999998</v>
      </c>
      <c r="AP554" s="20">
        <v>0.75739682969</v>
      </c>
      <c r="AQ554" s="20">
        <v>2.757318234</v>
      </c>
      <c r="AR554" s="20">
        <v>1.6479534499999999</v>
      </c>
      <c r="AS554" s="20">
        <v>4.3281295499999999</v>
      </c>
      <c r="AT554" s="20">
        <v>9.6275755400000005</v>
      </c>
      <c r="AU554" s="20">
        <v>0.65569016511</v>
      </c>
      <c r="AV554" s="20">
        <v>0.45169788209</v>
      </c>
      <c r="AW554" s="20">
        <v>0.21891876599999999</v>
      </c>
      <c r="AX554" s="20">
        <v>2746.67708144165</v>
      </c>
      <c r="AY554" s="20">
        <v>334.95699999999999</v>
      </c>
      <c r="AZ554" s="20">
        <v>211.94435385391</v>
      </c>
      <c r="BA554" s="20">
        <v>553.13529466879004</v>
      </c>
      <c r="BB554" s="20">
        <v>664.33566433566</v>
      </c>
      <c r="BC554" s="20">
        <v>510.28840778275998</v>
      </c>
      <c r="BD554" s="20">
        <v>1.1891528573900001</v>
      </c>
      <c r="BE554" s="20">
        <v>1.4393</v>
      </c>
      <c r="BF554" s="20">
        <v>1.5996999999999999</v>
      </c>
      <c r="BG554" s="20">
        <v>44</v>
      </c>
      <c r="BH554" s="20">
        <v>231.5</v>
      </c>
      <c r="BI554" s="20">
        <v>201.375</v>
      </c>
      <c r="BJ554" s="20">
        <v>208.5</v>
      </c>
      <c r="BK554" s="20">
        <v>152.5</v>
      </c>
      <c r="BL554" s="20">
        <v>1867.8409999999999</v>
      </c>
      <c r="BM554" s="20">
        <v>65</v>
      </c>
      <c r="BN554" s="20">
        <v>3797.75</v>
      </c>
      <c r="BO554" s="20">
        <v>887.02300000000002</v>
      </c>
      <c r="BP554" s="20">
        <v>7188.8639999999996</v>
      </c>
      <c r="BQ554" s="20">
        <v>14892.727000000001</v>
      </c>
      <c r="BR554" s="20">
        <v>1298.386</v>
      </c>
      <c r="BS554" s="20">
        <v>437.93</v>
      </c>
      <c r="BT554" s="20">
        <v>898.43</v>
      </c>
      <c r="BU554" s="20">
        <v>7.0334000000000003</v>
      </c>
    </row>
    <row r="555" spans="1:73" x14ac:dyDescent="0.4">
      <c r="A555" s="16" t="s">
        <v>741</v>
      </c>
      <c r="B555" s="16">
        <f t="shared" si="8"/>
        <v>2005</v>
      </c>
      <c r="C555" s="17">
        <v>61.687698412700001</v>
      </c>
      <c r="D555" s="17">
        <v>62.981818181820003</v>
      </c>
      <c r="E555" s="17">
        <v>56.543181818180003</v>
      </c>
      <c r="F555" s="17">
        <v>65.538095238099999</v>
      </c>
      <c r="G555" s="17">
        <v>45.25</v>
      </c>
      <c r="H555" s="17">
        <v>46.625</v>
      </c>
      <c r="I555" s="17">
        <v>12.87568181818</v>
      </c>
      <c r="J555" s="17">
        <v>6.58</v>
      </c>
      <c r="K555" s="17">
        <v>6.39</v>
      </c>
      <c r="L555" s="17">
        <v>191.96453216148001</v>
      </c>
      <c r="M555" s="17">
        <v>1.50483545455</v>
      </c>
      <c r="N555" s="17">
        <v>2.193376438</v>
      </c>
      <c r="O555" s="17">
        <v>1.0333053940000001</v>
      </c>
      <c r="P555" s="17">
        <v>1.6584840431600001</v>
      </c>
      <c r="Q555" s="17">
        <v>1.8853180967300001</v>
      </c>
      <c r="R555" s="17">
        <v>1.56763403277</v>
      </c>
      <c r="S555" s="17">
        <v>1.5225</v>
      </c>
      <c r="T555" s="17">
        <v>559</v>
      </c>
      <c r="U555" s="17">
        <v>806.36</v>
      </c>
      <c r="V555" s="17">
        <v>651.99306759098999</v>
      </c>
      <c r="W555" s="17">
        <v>1168.45</v>
      </c>
      <c r="X555" s="17">
        <v>453.64</v>
      </c>
      <c r="Y555" s="17">
        <v>576.14</v>
      </c>
      <c r="Z555" s="17">
        <v>263</v>
      </c>
      <c r="AA555" s="17">
        <v>545.16</v>
      </c>
      <c r="AB555" s="17">
        <v>233.77</v>
      </c>
      <c r="AC555" s="17">
        <v>687.82</v>
      </c>
      <c r="AD555" s="17">
        <v>683</v>
      </c>
      <c r="AE555" s="17">
        <v>97.892251470000005</v>
      </c>
      <c r="AF555" s="17">
        <v>96.353179999999995</v>
      </c>
      <c r="AG555" s="17">
        <v>97.370716666670006</v>
      </c>
      <c r="AH555" s="17">
        <v>285.25</v>
      </c>
      <c r="AI555" s="17">
        <v>264.25</v>
      </c>
      <c r="AJ555" s="17">
        <v>215.5</v>
      </c>
      <c r="AK555" s="17">
        <v>256.9975</v>
      </c>
      <c r="AL555" s="17">
        <v>128.23540829999999</v>
      </c>
      <c r="AM555" s="17">
        <v>159.70865813437999</v>
      </c>
      <c r="AN555" s="17">
        <v>1.1017525028399999</v>
      </c>
      <c r="AO555" s="17">
        <v>0.59422476563000004</v>
      </c>
      <c r="AP555" s="17">
        <v>0.74902874045000001</v>
      </c>
      <c r="AQ555" s="17">
        <v>2.7524680699999999</v>
      </c>
      <c r="AR555" s="17">
        <v>1.6575986625000001</v>
      </c>
      <c r="AS555" s="17">
        <v>4.322076</v>
      </c>
      <c r="AT555" s="17">
        <v>9.6385986399999997</v>
      </c>
      <c r="AU555" s="17">
        <v>0.66119948217000002</v>
      </c>
      <c r="AV555" s="17">
        <v>0.46661307210000003</v>
      </c>
      <c r="AW555" s="17">
        <v>0.227296322</v>
      </c>
      <c r="AX555" s="17">
        <v>2760.72854089986</v>
      </c>
      <c r="AY555" s="17">
        <v>330.9228</v>
      </c>
      <c r="AZ555" s="17">
        <v>216.80451653997</v>
      </c>
      <c r="BA555" s="17">
        <v>545.30840938174003</v>
      </c>
      <c r="BB555" s="17">
        <v>671.32867132867</v>
      </c>
      <c r="BC555" s="17">
        <v>513.24764198725995</v>
      </c>
      <c r="BD555" s="17">
        <v>1.2111032043500001</v>
      </c>
      <c r="BE555" s="17">
        <v>1.5940000000000001</v>
      </c>
      <c r="BF555" s="17">
        <v>1.6960999999999999</v>
      </c>
      <c r="BG555" s="17">
        <v>44</v>
      </c>
      <c r="BH555" s="17">
        <v>240.75</v>
      </c>
      <c r="BI555" s="17">
        <v>201</v>
      </c>
      <c r="BJ555" s="17">
        <v>210.375</v>
      </c>
      <c r="BK555" s="17">
        <v>152.5</v>
      </c>
      <c r="BL555" s="17">
        <v>1839.9090000000001</v>
      </c>
      <c r="BM555" s="17">
        <v>65</v>
      </c>
      <c r="BN555" s="17">
        <v>3857.8409999999999</v>
      </c>
      <c r="BO555" s="17">
        <v>933.06799999999998</v>
      </c>
      <c r="BP555" s="17">
        <v>6783.8639999999996</v>
      </c>
      <c r="BQ555" s="17">
        <v>14228.182000000001</v>
      </c>
      <c r="BR555" s="17">
        <v>1397.5229999999999</v>
      </c>
      <c r="BS555" s="17">
        <v>456.048</v>
      </c>
      <c r="BT555" s="17">
        <v>914.64</v>
      </c>
      <c r="BU555" s="17">
        <v>7.1536</v>
      </c>
    </row>
    <row r="556" spans="1:73" x14ac:dyDescent="0.4">
      <c r="A556" s="18" t="s">
        <v>742</v>
      </c>
      <c r="B556" s="16">
        <f t="shared" si="8"/>
        <v>2005</v>
      </c>
      <c r="C556" s="20">
        <v>58.18507936508</v>
      </c>
      <c r="D556" s="20">
        <v>58.521904761899997</v>
      </c>
      <c r="E556" s="20">
        <v>53.669523809520001</v>
      </c>
      <c r="F556" s="20">
        <v>62.363809523809998</v>
      </c>
      <c r="G556" s="20">
        <v>42.458333333330003</v>
      </c>
      <c r="H556" s="20">
        <v>43.25</v>
      </c>
      <c r="I556" s="20">
        <v>13.522619047619999</v>
      </c>
      <c r="J556" s="20">
        <v>7.28</v>
      </c>
      <c r="K556" s="20">
        <v>6.48</v>
      </c>
      <c r="L556" s="20">
        <v>203.20928736988</v>
      </c>
      <c r="M556" s="20">
        <v>1.4573280952400001</v>
      </c>
      <c r="N556" s="20">
        <v>2.3159533099999998</v>
      </c>
      <c r="O556" s="20">
        <v>1.047855886</v>
      </c>
      <c r="P556" s="20">
        <v>1.6904870601799999</v>
      </c>
      <c r="Q556" s="20">
        <v>1.9617537791199999</v>
      </c>
      <c r="R556" s="20">
        <v>1.5737074014200001</v>
      </c>
      <c r="S556" s="20">
        <v>1.536</v>
      </c>
      <c r="T556" s="20">
        <v>587</v>
      </c>
      <c r="U556" s="20">
        <v>862.38</v>
      </c>
      <c r="V556" s="20">
        <v>656.16582322356999</v>
      </c>
      <c r="W556" s="20">
        <v>1129.08</v>
      </c>
      <c r="X556" s="20">
        <v>467.5</v>
      </c>
      <c r="Y556" s="20">
        <v>623.33000000000004</v>
      </c>
      <c r="Z556" s="20">
        <v>257</v>
      </c>
      <c r="AA556" s="20">
        <v>578.62</v>
      </c>
      <c r="AB556" s="20">
        <v>224.67</v>
      </c>
      <c r="AC556" s="20">
        <v>734.38</v>
      </c>
      <c r="AD556" s="20">
        <v>646</v>
      </c>
      <c r="AE556" s="20">
        <v>98.525588330000005</v>
      </c>
      <c r="AF556" s="20">
        <v>101.938515</v>
      </c>
      <c r="AG556" s="20">
        <v>97.3890885</v>
      </c>
      <c r="AH556" s="20">
        <v>286.39999999999998</v>
      </c>
      <c r="AI556" s="20">
        <v>265.2</v>
      </c>
      <c r="AJ556" s="20">
        <v>217.4</v>
      </c>
      <c r="AK556" s="20">
        <v>269.35750000000002</v>
      </c>
      <c r="AL556" s="20">
        <v>135.2626351875</v>
      </c>
      <c r="AM556" s="20">
        <v>167.82671272499999</v>
      </c>
      <c r="AN556" s="20">
        <v>1.0636485494400001</v>
      </c>
      <c r="AO556" s="20">
        <v>0.63039496875000001</v>
      </c>
      <c r="AP556" s="20">
        <v>0.81513578450000002</v>
      </c>
      <c r="AQ556" s="20">
        <v>2.699336728</v>
      </c>
      <c r="AR556" s="20">
        <v>1.6410640125</v>
      </c>
      <c r="AS556" s="20">
        <v>4.1976060000000004</v>
      </c>
      <c r="AT556" s="20">
        <v>9.8524467799999993</v>
      </c>
      <c r="AU556" s="20">
        <v>0.64485608500000002</v>
      </c>
      <c r="AV556" s="20">
        <v>0.47885396218999998</v>
      </c>
      <c r="AW556" s="20">
        <v>0.24515374400000001</v>
      </c>
      <c r="AX556" s="20">
        <v>2770.5633191430602</v>
      </c>
      <c r="AY556" s="20">
        <v>324.40499999999997</v>
      </c>
      <c r="AZ556" s="20">
        <v>211.27056471115</v>
      </c>
      <c r="BA556" s="20">
        <v>534.62676056338</v>
      </c>
      <c r="BB556" s="20">
        <v>671.32867132867</v>
      </c>
      <c r="BC556" s="20">
        <v>496.44216448783999</v>
      </c>
      <c r="BD556" s="20">
        <v>1.2827214033300001</v>
      </c>
      <c r="BE556" s="20">
        <v>1.6295999999999999</v>
      </c>
      <c r="BF556" s="20">
        <v>1.7014</v>
      </c>
      <c r="BG556" s="20">
        <v>44</v>
      </c>
      <c r="BH556" s="20">
        <v>246.375</v>
      </c>
      <c r="BI556" s="20">
        <v>201</v>
      </c>
      <c r="BJ556" s="20">
        <v>215.5</v>
      </c>
      <c r="BK556" s="20">
        <v>152.5</v>
      </c>
      <c r="BL556" s="20">
        <v>1928.7139999999999</v>
      </c>
      <c r="BM556" s="20">
        <v>65</v>
      </c>
      <c r="BN556" s="20">
        <v>4059.7620000000002</v>
      </c>
      <c r="BO556" s="20">
        <v>1004.7619999999999</v>
      </c>
      <c r="BP556" s="20">
        <v>6422.857</v>
      </c>
      <c r="BQ556" s="20">
        <v>12402.857</v>
      </c>
      <c r="BR556" s="20">
        <v>1488.3810000000001</v>
      </c>
      <c r="BS556" s="20">
        <v>469.89800000000002</v>
      </c>
      <c r="BT556" s="20">
        <v>931</v>
      </c>
      <c r="BU556" s="20">
        <v>7.6704999999999997</v>
      </c>
    </row>
    <row r="557" spans="1:73" x14ac:dyDescent="0.4">
      <c r="A557" s="16" t="s">
        <v>743</v>
      </c>
      <c r="B557" s="16">
        <f t="shared" si="8"/>
        <v>2005</v>
      </c>
      <c r="C557" s="17">
        <v>55.042825396829997</v>
      </c>
      <c r="D557" s="17">
        <v>55.534999999999997</v>
      </c>
      <c r="E557" s="17">
        <v>51.310476190480003</v>
      </c>
      <c r="F557" s="17">
        <v>58.283000000000001</v>
      </c>
      <c r="G557" s="17">
        <v>38.0625</v>
      </c>
      <c r="H557" s="17">
        <v>38.083333333330003</v>
      </c>
      <c r="I557" s="17">
        <v>10.430909090909999</v>
      </c>
      <c r="J557" s="17">
        <v>7.46</v>
      </c>
      <c r="K557" s="17">
        <v>6.61</v>
      </c>
      <c r="L557" s="17">
        <v>166.60928950086</v>
      </c>
      <c r="M557" s="17">
        <v>1.44330818182</v>
      </c>
      <c r="N557" s="17">
        <v>2.3752575880000002</v>
      </c>
      <c r="O557" s="17">
        <v>1.13427699</v>
      </c>
      <c r="P557" s="17">
        <v>1.64828688364</v>
      </c>
      <c r="Q557" s="17">
        <v>1.8777125565299999</v>
      </c>
      <c r="R557" s="17">
        <v>1.6021480943799999</v>
      </c>
      <c r="S557" s="17">
        <v>1.4650000000000001</v>
      </c>
      <c r="T557" s="17">
        <v>582</v>
      </c>
      <c r="U557" s="17">
        <v>850</v>
      </c>
      <c r="V557" s="17">
        <v>670.77046793760996</v>
      </c>
      <c r="W557" s="17">
        <v>1036.17</v>
      </c>
      <c r="X557" s="17">
        <v>466.7</v>
      </c>
      <c r="Y557" s="17">
        <v>620.23</v>
      </c>
      <c r="Z557" s="17">
        <v>255.75</v>
      </c>
      <c r="AA557" s="17">
        <v>558.92999999999995</v>
      </c>
      <c r="AB557" s="17">
        <v>222.05</v>
      </c>
      <c r="AC557" s="17">
        <v>727.47</v>
      </c>
      <c r="AD557" s="17">
        <v>598</v>
      </c>
      <c r="AE557" s="17">
        <v>98.759818109999998</v>
      </c>
      <c r="AF557" s="17">
        <v>95.368979999999993</v>
      </c>
      <c r="AG557" s="17">
        <v>92.566482250000007</v>
      </c>
      <c r="AH557" s="17">
        <v>277.75</v>
      </c>
      <c r="AI557" s="17">
        <v>257.25</v>
      </c>
      <c r="AJ557" s="17">
        <v>209.5</v>
      </c>
      <c r="AK557" s="17">
        <v>272</v>
      </c>
      <c r="AL557" s="17">
        <v>132.34610638125</v>
      </c>
      <c r="AM557" s="17">
        <v>161.11635164431999</v>
      </c>
      <c r="AN557" s="17">
        <v>1.08695347375</v>
      </c>
      <c r="AO557" s="17">
        <v>0.58905759375</v>
      </c>
      <c r="AP557" s="17">
        <v>0.87953358367000001</v>
      </c>
      <c r="AQ557" s="17">
        <v>2.7046278159999999</v>
      </c>
      <c r="AR557" s="17">
        <v>1.6038610499999999</v>
      </c>
      <c r="AS557" s="17">
        <v>4.0953315999999997</v>
      </c>
      <c r="AT557" s="17">
        <v>9.7488296400000003</v>
      </c>
      <c r="AU557" s="17">
        <v>0.63447555506999997</v>
      </c>
      <c r="AV557" s="17">
        <v>0.47700260630000002</v>
      </c>
      <c r="AW557" s="17">
        <v>0.25088575600000002</v>
      </c>
      <c r="AX557" s="17">
        <v>2860.4276876087301</v>
      </c>
      <c r="AY557" s="17">
        <v>318.21390000000002</v>
      </c>
      <c r="AZ557" s="17">
        <v>205.47202751156999</v>
      </c>
      <c r="BA557" s="17">
        <v>524.42148522767002</v>
      </c>
      <c r="BB557" s="17">
        <v>685.31468531469</v>
      </c>
      <c r="BC557" s="17">
        <v>498.28135160928002</v>
      </c>
      <c r="BD557" s="17">
        <v>1.2517832360000001</v>
      </c>
      <c r="BE557" s="17">
        <v>1.5808</v>
      </c>
      <c r="BF557" s="17">
        <v>1.599</v>
      </c>
      <c r="BG557" s="17">
        <v>44</v>
      </c>
      <c r="BH557" s="17">
        <v>246.125</v>
      </c>
      <c r="BI557" s="17">
        <v>201</v>
      </c>
      <c r="BJ557" s="17">
        <v>235</v>
      </c>
      <c r="BK557" s="17">
        <v>167.5</v>
      </c>
      <c r="BL557" s="17">
        <v>2050.5909999999999</v>
      </c>
      <c r="BM557" s="17">
        <v>65</v>
      </c>
      <c r="BN557" s="17">
        <v>4269.3410000000003</v>
      </c>
      <c r="BO557" s="17">
        <v>1018.409</v>
      </c>
      <c r="BP557" s="17">
        <v>6160</v>
      </c>
      <c r="BQ557" s="17">
        <v>12115.682000000001</v>
      </c>
      <c r="BR557" s="17">
        <v>1610.932</v>
      </c>
      <c r="BS557" s="17">
        <v>476.666</v>
      </c>
      <c r="BT557" s="17">
        <v>962.61</v>
      </c>
      <c r="BU557" s="17">
        <v>7.8724999999999996</v>
      </c>
    </row>
    <row r="558" spans="1:73" x14ac:dyDescent="0.4">
      <c r="A558" s="18" t="s">
        <v>744</v>
      </c>
      <c r="B558" s="16">
        <f t="shared" si="8"/>
        <v>2005</v>
      </c>
      <c r="C558" s="20">
        <v>56.429642857140003</v>
      </c>
      <c r="D558" s="20">
        <v>56.747500000000002</v>
      </c>
      <c r="E558" s="20">
        <v>53.127142857140001</v>
      </c>
      <c r="F558" s="20">
        <v>59.414285714290003</v>
      </c>
      <c r="G558" s="20">
        <v>38.225000000000001</v>
      </c>
      <c r="H558" s="20">
        <v>41</v>
      </c>
      <c r="I558" s="20">
        <v>12.827500000000001</v>
      </c>
      <c r="J558" s="20">
        <v>7.49</v>
      </c>
      <c r="K558" s="20">
        <v>6.49</v>
      </c>
      <c r="L558" s="20">
        <v>195.77330665626999</v>
      </c>
      <c r="M558" s="20">
        <v>1.5091072727299999</v>
      </c>
      <c r="N558" s="20">
        <v>2.3318265739999999</v>
      </c>
      <c r="O558" s="20">
        <v>1.243185218</v>
      </c>
      <c r="P558" s="20">
        <v>1.64575562673</v>
      </c>
      <c r="Q558" s="20">
        <v>1.8911393000600001</v>
      </c>
      <c r="R558" s="20">
        <v>1.5361275801400001</v>
      </c>
      <c r="S558" s="20">
        <v>1.51</v>
      </c>
      <c r="T558" s="20">
        <v>553</v>
      </c>
      <c r="U558" s="20">
        <v>883.53</v>
      </c>
      <c r="V558" s="20">
        <v>682.24554592720995</v>
      </c>
      <c r="W558" s="20">
        <v>1036.17</v>
      </c>
      <c r="X558" s="20">
        <v>456.75</v>
      </c>
      <c r="Y558" s="20">
        <v>590.79999999999995</v>
      </c>
      <c r="Z558" s="20">
        <v>264</v>
      </c>
      <c r="AA558" s="20">
        <v>537.66</v>
      </c>
      <c r="AB558" s="20">
        <v>236.14</v>
      </c>
      <c r="AC558" s="20">
        <v>711.64</v>
      </c>
      <c r="AD558" s="20">
        <v>602</v>
      </c>
      <c r="AE558" s="20">
        <v>103.0139082</v>
      </c>
      <c r="AF558" s="20">
        <v>102.140276</v>
      </c>
      <c r="AG558" s="20">
        <v>96.562355999999994</v>
      </c>
      <c r="AH558" s="20">
        <v>280.5</v>
      </c>
      <c r="AI558" s="20">
        <v>257</v>
      </c>
      <c r="AJ558" s="20">
        <v>206.75</v>
      </c>
      <c r="AK558" s="20" t="s">
        <v>192</v>
      </c>
      <c r="AL558" s="20">
        <v>137.58667231499999</v>
      </c>
      <c r="AM558" s="20">
        <v>164.44104598928999</v>
      </c>
      <c r="AN558" s="20">
        <v>1.0169022940300001</v>
      </c>
      <c r="AO558" s="20">
        <v>0.64589648438000002</v>
      </c>
      <c r="AP558" s="20">
        <v>0.84942023996000005</v>
      </c>
      <c r="AQ558" s="20">
        <v>2.652819246</v>
      </c>
      <c r="AR558" s="20">
        <v>1.5698731583300001</v>
      </c>
      <c r="AS558" s="20">
        <v>4.1016665000000003</v>
      </c>
      <c r="AT558" s="20">
        <v>9.8105589999999996</v>
      </c>
      <c r="AU558" s="20">
        <v>0.63816006666000002</v>
      </c>
      <c r="AV558" s="20">
        <v>0.48281178000000002</v>
      </c>
      <c r="AW558" s="20">
        <v>0.29343492199999999</v>
      </c>
      <c r="AX558" s="20">
        <v>2946.0871956323999</v>
      </c>
      <c r="AY558" s="20">
        <v>320.11739999999998</v>
      </c>
      <c r="AZ558" s="20">
        <v>210.52337161222999</v>
      </c>
      <c r="BA558" s="20">
        <v>527.56918564090995</v>
      </c>
      <c r="BB558" s="20">
        <v>685.31468531469</v>
      </c>
      <c r="BC558" s="20">
        <v>505.73772087779003</v>
      </c>
      <c r="BD558" s="20">
        <v>1.2493781960000001</v>
      </c>
      <c r="BE558" s="20">
        <v>1.6313</v>
      </c>
      <c r="BF558" s="20">
        <v>1.6803999999999999</v>
      </c>
      <c r="BG558" s="20">
        <v>44</v>
      </c>
      <c r="BH558" s="20">
        <v>245.875</v>
      </c>
      <c r="BI558" s="20">
        <v>201</v>
      </c>
      <c r="BJ558" s="20">
        <v>213.875</v>
      </c>
      <c r="BK558" s="20">
        <v>167.5</v>
      </c>
      <c r="BL558" s="20">
        <v>2247.4499999999998</v>
      </c>
      <c r="BM558" s="20">
        <v>65</v>
      </c>
      <c r="BN558" s="20">
        <v>4576.7749999999996</v>
      </c>
      <c r="BO558" s="20">
        <v>1124.075</v>
      </c>
      <c r="BP558" s="20">
        <v>6713.5</v>
      </c>
      <c r="BQ558" s="20">
        <v>13429.25</v>
      </c>
      <c r="BR558" s="20">
        <v>1821.825</v>
      </c>
      <c r="BS558" s="20">
        <v>510.09699999999998</v>
      </c>
      <c r="BT558" s="20">
        <v>976.59</v>
      </c>
      <c r="BU558" s="20">
        <v>8.6270000000000007</v>
      </c>
    </row>
    <row r="559" spans="1:73" x14ac:dyDescent="0.4">
      <c r="A559" s="16" t="s">
        <v>745</v>
      </c>
      <c r="B559" s="16">
        <f t="shared" si="8"/>
        <v>2006</v>
      </c>
      <c r="C559" s="17">
        <v>62.45703968254</v>
      </c>
      <c r="D559" s="17">
        <v>63.574285714289999</v>
      </c>
      <c r="E559" s="17">
        <v>58.31333333333</v>
      </c>
      <c r="F559" s="17">
        <v>65.483500000000006</v>
      </c>
      <c r="G559" s="17">
        <v>43.1875</v>
      </c>
      <c r="H559" s="17">
        <v>44.662500000000001</v>
      </c>
      <c r="I559" s="17">
        <v>8.6609090909099997</v>
      </c>
      <c r="J559" s="17">
        <v>7.96</v>
      </c>
      <c r="K559" s="17">
        <v>6.53</v>
      </c>
      <c r="L559" s="17">
        <v>147.43830600518001</v>
      </c>
      <c r="M559" s="17">
        <v>1.5731036363599999</v>
      </c>
      <c r="N559" s="17">
        <v>2.7381380399999999</v>
      </c>
      <c r="O559" s="17">
        <v>1.397508618</v>
      </c>
      <c r="P559" s="17">
        <v>1.6957843904100001</v>
      </c>
      <c r="Q559" s="17">
        <v>1.89495973453</v>
      </c>
      <c r="R559" s="17">
        <v>1.51239343672</v>
      </c>
      <c r="S559" s="17">
        <v>1.68</v>
      </c>
      <c r="T559" s="17">
        <v>569</v>
      </c>
      <c r="U559" s="17">
        <v>853.33</v>
      </c>
      <c r="V559" s="17">
        <v>655.12263431541999</v>
      </c>
      <c r="W559" s="17">
        <v>1029.1600000000001</v>
      </c>
      <c r="X559" s="17">
        <v>459.05</v>
      </c>
      <c r="Y559" s="17">
        <v>606.02</v>
      </c>
      <c r="Z559" s="17">
        <v>257</v>
      </c>
      <c r="AA559" s="17">
        <v>535.83000000000004</v>
      </c>
      <c r="AB559" s="17">
        <v>231.14</v>
      </c>
      <c r="AC559" s="17">
        <v>728.91</v>
      </c>
      <c r="AD559" s="17">
        <v>591</v>
      </c>
      <c r="AE559" s="17">
        <v>103.60208369999999</v>
      </c>
      <c r="AF559" s="17">
        <v>102.65206000000001</v>
      </c>
      <c r="AG559" s="17">
        <v>100.64090299999999</v>
      </c>
      <c r="AH559" s="17">
        <v>291.25</v>
      </c>
      <c r="AI559" s="17">
        <v>266.25</v>
      </c>
      <c r="AJ559" s="17">
        <v>211</v>
      </c>
      <c r="AK559" s="17">
        <v>263.85666666666998</v>
      </c>
      <c r="AL559" s="17">
        <v>144.16149276562999</v>
      </c>
      <c r="AM559" s="17">
        <v>167.16073370625</v>
      </c>
      <c r="AN559" s="17">
        <v>0.94910899868999998</v>
      </c>
      <c r="AO559" s="17">
        <v>0.68551146875000002</v>
      </c>
      <c r="AP559" s="17">
        <v>0.84975109600999998</v>
      </c>
      <c r="AQ559" s="17">
        <v>2.6219545659999999</v>
      </c>
      <c r="AR559" s="17">
        <v>1.5402277</v>
      </c>
      <c r="AS559" s="17">
        <v>4.0183324999999996</v>
      </c>
      <c r="AT559" s="17">
        <v>9.76205736</v>
      </c>
      <c r="AU559" s="17">
        <v>0.64580671224999997</v>
      </c>
      <c r="AV559" s="17">
        <v>0.51542913290000003</v>
      </c>
      <c r="AW559" s="17">
        <v>0.34722765</v>
      </c>
      <c r="AX559" s="17">
        <v>2917.2121956323999</v>
      </c>
      <c r="AY559" s="17">
        <v>323.757925</v>
      </c>
      <c r="AZ559" s="17">
        <v>221.00285787816</v>
      </c>
      <c r="BA559" s="17">
        <v>586.9541822489</v>
      </c>
      <c r="BB559" s="17">
        <v>713.28671328670998</v>
      </c>
      <c r="BC559" s="17">
        <v>519.69600209125997</v>
      </c>
      <c r="BD559" s="17">
        <v>1.2863957699999999</v>
      </c>
      <c r="BE559" s="17">
        <v>1.7615000000000001</v>
      </c>
      <c r="BF559" s="17">
        <v>1.8754</v>
      </c>
      <c r="BG559" s="17">
        <v>44</v>
      </c>
      <c r="BH559" s="17">
        <v>244.3</v>
      </c>
      <c r="BI559" s="17">
        <v>201</v>
      </c>
      <c r="BJ559" s="17">
        <v>202.3</v>
      </c>
      <c r="BK559" s="17">
        <v>167.5</v>
      </c>
      <c r="BL559" s="17">
        <v>2377.857</v>
      </c>
      <c r="BM559" s="17">
        <v>67.2</v>
      </c>
      <c r="BN559" s="17">
        <v>4734.3329999999996</v>
      </c>
      <c r="BO559" s="17">
        <v>1256.3330000000001</v>
      </c>
      <c r="BP559" s="17">
        <v>7051.4290000000001</v>
      </c>
      <c r="BQ559" s="17">
        <v>14555.237999999999</v>
      </c>
      <c r="BR559" s="17">
        <v>2090.31</v>
      </c>
      <c r="BS559" s="17">
        <v>549.86400000000003</v>
      </c>
      <c r="BT559" s="17">
        <v>1026.05</v>
      </c>
      <c r="BU559" s="17">
        <v>9.1390999999999991</v>
      </c>
    </row>
    <row r="560" spans="1:73" x14ac:dyDescent="0.4">
      <c r="A560" s="18" t="s">
        <v>746</v>
      </c>
      <c r="B560" s="16">
        <f t="shared" si="8"/>
        <v>2006</v>
      </c>
      <c r="C560" s="20">
        <v>59.704921052629999</v>
      </c>
      <c r="D560" s="20">
        <v>59.923000000000002</v>
      </c>
      <c r="E560" s="20">
        <v>57.576500000000003</v>
      </c>
      <c r="F560" s="20">
        <v>61.615263157889999</v>
      </c>
      <c r="G560" s="20">
        <v>47.7</v>
      </c>
      <c r="H560" s="20">
        <v>49.4</v>
      </c>
      <c r="I560" s="20">
        <v>7.4878571428600003</v>
      </c>
      <c r="J560" s="20">
        <v>7.95</v>
      </c>
      <c r="K560" s="20">
        <v>7.04</v>
      </c>
      <c r="L560" s="20">
        <v>133.49148094399999</v>
      </c>
      <c r="M560" s="20">
        <v>1.5461039999999999</v>
      </c>
      <c r="N560" s="20">
        <v>2.6261433439999999</v>
      </c>
      <c r="O560" s="20">
        <v>1.3884696759999999</v>
      </c>
      <c r="P560" s="20">
        <v>1.91830763042</v>
      </c>
      <c r="Q560" s="20">
        <v>1.94633285956</v>
      </c>
      <c r="R560" s="20">
        <v>1.4560900317000001</v>
      </c>
      <c r="S560" s="20">
        <v>2.3525</v>
      </c>
      <c r="T560" s="20">
        <v>591</v>
      </c>
      <c r="U560" s="20">
        <v>848</v>
      </c>
      <c r="V560" s="20">
        <v>668.42329289428005</v>
      </c>
      <c r="W560" s="20">
        <v>993.18</v>
      </c>
      <c r="X560" s="20">
        <v>473.9</v>
      </c>
      <c r="Y560" s="20">
        <v>621.13</v>
      </c>
      <c r="Z560" s="20">
        <v>257</v>
      </c>
      <c r="AA560" s="20">
        <v>533.27</v>
      </c>
      <c r="AB560" s="20">
        <v>229.6</v>
      </c>
      <c r="AC560" s="20">
        <v>716.23</v>
      </c>
      <c r="AD560" s="20">
        <v>595</v>
      </c>
      <c r="AE560" s="20">
        <v>101.1340387</v>
      </c>
      <c r="AF560" s="20">
        <v>107.13017000000001</v>
      </c>
      <c r="AG560" s="20">
        <v>106.06977975</v>
      </c>
      <c r="AH560" s="20">
        <v>301.5</v>
      </c>
      <c r="AI560" s="20">
        <v>274.75</v>
      </c>
      <c r="AJ560" s="20">
        <v>216.75</v>
      </c>
      <c r="AK560" s="20">
        <v>264.28750000000002</v>
      </c>
      <c r="AL560" s="20">
        <v>149.24819458125</v>
      </c>
      <c r="AM560" s="20">
        <v>179.84092587632</v>
      </c>
      <c r="AN560" s="20">
        <v>1.00339819363</v>
      </c>
      <c r="AO560" s="20">
        <v>0.85430574999999997</v>
      </c>
      <c r="AP560" s="20">
        <v>0.82145759749000002</v>
      </c>
      <c r="AQ560" s="20">
        <v>2.6455440000000001</v>
      </c>
      <c r="AR560" s="20">
        <v>1.5251961999999999</v>
      </c>
      <c r="AS560" s="20">
        <v>3.9770639999999999</v>
      </c>
      <c r="AT560" s="20">
        <v>9.8105589999999996</v>
      </c>
      <c r="AU560" s="20">
        <v>0.63917068980000002</v>
      </c>
      <c r="AV560" s="20">
        <v>0.53197480600000002</v>
      </c>
      <c r="AW560" s="20">
        <v>0.39771344800000002</v>
      </c>
      <c r="AX560" s="20">
        <v>2895.3739883594799</v>
      </c>
      <c r="AY560" s="20">
        <v>316.36759999999998</v>
      </c>
      <c r="AZ560" s="20">
        <v>222.53879280040999</v>
      </c>
      <c r="BA560" s="20">
        <v>578.99064010540997</v>
      </c>
      <c r="BB560" s="20">
        <v>713.28671328670998</v>
      </c>
      <c r="BC560" s="20">
        <v>530.17546687252002</v>
      </c>
      <c r="BD560" s="20">
        <v>1.3150558299999999</v>
      </c>
      <c r="BE560" s="20">
        <v>1.9258999999999999</v>
      </c>
      <c r="BF560" s="20">
        <v>2.0583999999999998</v>
      </c>
      <c r="BG560" s="20">
        <v>44</v>
      </c>
      <c r="BH560" s="20">
        <v>238.125</v>
      </c>
      <c r="BI560" s="20">
        <v>201</v>
      </c>
      <c r="BJ560" s="20">
        <v>213.875</v>
      </c>
      <c r="BK560" s="20">
        <v>167.5</v>
      </c>
      <c r="BL560" s="20">
        <v>2455.3249999999998</v>
      </c>
      <c r="BM560" s="20">
        <v>65.2</v>
      </c>
      <c r="BN560" s="20">
        <v>4982.3999999999996</v>
      </c>
      <c r="BO560" s="20">
        <v>1277.05</v>
      </c>
      <c r="BP560" s="20">
        <v>7826.25</v>
      </c>
      <c r="BQ560" s="20">
        <v>14978.75</v>
      </c>
      <c r="BR560" s="20">
        <v>2219.375</v>
      </c>
      <c r="BS560" s="20">
        <v>554.995</v>
      </c>
      <c r="BT560" s="20">
        <v>1041.5</v>
      </c>
      <c r="BU560" s="20">
        <v>9.5349000000000004</v>
      </c>
    </row>
    <row r="561" spans="1:73" x14ac:dyDescent="0.4">
      <c r="A561" s="16" t="s">
        <v>747</v>
      </c>
      <c r="B561" s="16">
        <f t="shared" si="8"/>
        <v>2006</v>
      </c>
      <c r="C561" s="17">
        <v>60.929275362319999</v>
      </c>
      <c r="D561" s="17">
        <v>62.253043478259997</v>
      </c>
      <c r="E561" s="17">
        <v>57.645217391300001</v>
      </c>
      <c r="F561" s="17">
        <v>62.88956521739</v>
      </c>
      <c r="G561" s="17">
        <v>49.75</v>
      </c>
      <c r="H561" s="17">
        <v>54.5</v>
      </c>
      <c r="I561" s="17">
        <v>6.8989130434800003</v>
      </c>
      <c r="J561" s="17">
        <v>7.99</v>
      </c>
      <c r="K561" s="17">
        <v>6.88</v>
      </c>
      <c r="L561" s="17">
        <v>126.42147292593999</v>
      </c>
      <c r="M561" s="17">
        <v>1.5450552173900001</v>
      </c>
      <c r="N561" s="17">
        <v>2.5057710919999998</v>
      </c>
      <c r="O561" s="17">
        <v>1.3139535200000001</v>
      </c>
      <c r="P561" s="17">
        <v>1.7479933248599999</v>
      </c>
      <c r="Q561" s="17">
        <v>1.9403188577999999</v>
      </c>
      <c r="R561" s="17">
        <v>1.3436611167900001</v>
      </c>
      <c r="S561" s="17">
        <v>1.96</v>
      </c>
      <c r="T561" s="17">
        <v>575</v>
      </c>
      <c r="U561" s="17">
        <v>808.26</v>
      </c>
      <c r="V561" s="17">
        <v>681.20235701905995</v>
      </c>
      <c r="W561" s="17">
        <v>961.89</v>
      </c>
      <c r="X561" s="17">
        <v>472.52</v>
      </c>
      <c r="Y561" s="17">
        <v>590</v>
      </c>
      <c r="Z561" s="17">
        <v>257</v>
      </c>
      <c r="AA561" s="17">
        <v>540.6</v>
      </c>
      <c r="AB561" s="17">
        <v>217.78</v>
      </c>
      <c r="AC561" s="17">
        <v>738.57</v>
      </c>
      <c r="AD561" s="17">
        <v>606</v>
      </c>
      <c r="AE561" s="17">
        <v>100.3758447</v>
      </c>
      <c r="AF561" s="17">
        <v>105.250348</v>
      </c>
      <c r="AG561" s="17">
        <v>103.6612324</v>
      </c>
      <c r="AH561" s="17">
        <v>303.5</v>
      </c>
      <c r="AI561" s="17">
        <v>274.5</v>
      </c>
      <c r="AJ561" s="17">
        <v>216.5</v>
      </c>
      <c r="AK561" s="17">
        <v>244.85599999999999</v>
      </c>
      <c r="AL561" s="17">
        <v>142.65729877499999</v>
      </c>
      <c r="AM561" s="17">
        <v>174.43598036624999</v>
      </c>
      <c r="AN561" s="17">
        <v>0.99811618855999995</v>
      </c>
      <c r="AO561" s="17">
        <v>0.8253695875</v>
      </c>
      <c r="AP561" s="17">
        <v>0.80886459757999996</v>
      </c>
      <c r="AQ561" s="17">
        <v>2.6186476359999999</v>
      </c>
      <c r="AR561" s="17">
        <v>1.50634901154</v>
      </c>
      <c r="AS561" s="17">
        <v>3.8790650000000002</v>
      </c>
      <c r="AT561" s="17">
        <v>9.8105589999999996</v>
      </c>
      <c r="AU561" s="17">
        <v>0.63744326654000005</v>
      </c>
      <c r="AV561" s="17">
        <v>0.508385372</v>
      </c>
      <c r="AW561" s="17">
        <v>0.38007648799999999</v>
      </c>
      <c r="AX561" s="17">
        <v>2828.38</v>
      </c>
      <c r="AY561" s="17">
        <v>306.51</v>
      </c>
      <c r="AZ561" s="17">
        <v>225.15783085826999</v>
      </c>
      <c r="BA561" s="17">
        <v>582.93934035731002</v>
      </c>
      <c r="BB561" s="17">
        <v>713.28671328670998</v>
      </c>
      <c r="BC561" s="17">
        <v>537.03037546095004</v>
      </c>
      <c r="BD561" s="17">
        <v>1.2698611200000001</v>
      </c>
      <c r="BE561" s="17">
        <v>1.9127000000000001</v>
      </c>
      <c r="BF561" s="17">
        <v>2.0709</v>
      </c>
      <c r="BG561" s="17">
        <v>44</v>
      </c>
      <c r="BH561" s="17">
        <v>233.625</v>
      </c>
      <c r="BI561" s="17">
        <v>200.6</v>
      </c>
      <c r="BJ561" s="17">
        <v>243.125</v>
      </c>
      <c r="BK561" s="17">
        <v>167.5</v>
      </c>
      <c r="BL561" s="17">
        <v>2429.13</v>
      </c>
      <c r="BM561" s="17">
        <v>66.7</v>
      </c>
      <c r="BN561" s="17">
        <v>5102.848</v>
      </c>
      <c r="BO561" s="17">
        <v>1192.087</v>
      </c>
      <c r="BP561" s="17">
        <v>7939.5649999999996</v>
      </c>
      <c r="BQ561" s="17">
        <v>14897.391</v>
      </c>
      <c r="BR561" s="17">
        <v>2416.913</v>
      </c>
      <c r="BS561" s="17">
        <v>557.09299999999996</v>
      </c>
      <c r="BT561" s="17">
        <v>1041.0899999999999</v>
      </c>
      <c r="BU561" s="17">
        <v>10.383800000000001</v>
      </c>
    </row>
    <row r="562" spans="1:73" x14ac:dyDescent="0.4">
      <c r="A562" s="18" t="s">
        <v>748</v>
      </c>
      <c r="B562" s="16">
        <f t="shared" si="8"/>
        <v>2006</v>
      </c>
      <c r="C562" s="20">
        <v>67.970575048729998</v>
      </c>
      <c r="D562" s="20">
        <v>70.442105263160002</v>
      </c>
      <c r="E562" s="20">
        <v>64.056842105260003</v>
      </c>
      <c r="F562" s="20">
        <v>69.412777777779993</v>
      </c>
      <c r="G562" s="20">
        <v>52.875</v>
      </c>
      <c r="H562" s="20">
        <v>54.875</v>
      </c>
      <c r="I562" s="20">
        <v>7.0940000000000003</v>
      </c>
      <c r="J562" s="20">
        <v>8.24</v>
      </c>
      <c r="K562" s="20">
        <v>6.93</v>
      </c>
      <c r="L562" s="20">
        <v>130.01285440315999</v>
      </c>
      <c r="M562" s="20">
        <v>1.5480175</v>
      </c>
      <c r="N562" s="20">
        <v>2.5445724040000002</v>
      </c>
      <c r="O562" s="20">
        <v>1.33489741</v>
      </c>
      <c r="P562" s="20">
        <v>1.9003512580599999</v>
      </c>
      <c r="Q562" s="20">
        <v>1.8880850730900001</v>
      </c>
      <c r="R562" s="20">
        <v>1.8496353677699999</v>
      </c>
      <c r="S562" s="20">
        <v>1.96333333333</v>
      </c>
      <c r="T562" s="20">
        <v>578</v>
      </c>
      <c r="U562" s="20">
        <v>753</v>
      </c>
      <c r="V562" s="20">
        <v>683.02793760832003</v>
      </c>
      <c r="W562" s="20">
        <v>936.96</v>
      </c>
      <c r="X562" s="20">
        <v>475.9</v>
      </c>
      <c r="Y562" s="20">
        <v>573.75</v>
      </c>
      <c r="Z562" s="20">
        <v>258</v>
      </c>
      <c r="AA562" s="20">
        <v>540.44000000000005</v>
      </c>
      <c r="AB562" s="20">
        <v>209.6</v>
      </c>
      <c r="AC562" s="20">
        <v>773.72</v>
      </c>
      <c r="AD562" s="20">
        <v>659</v>
      </c>
      <c r="AE562" s="20">
        <v>102.1245618</v>
      </c>
      <c r="AF562" s="20">
        <v>107.72069</v>
      </c>
      <c r="AG562" s="20">
        <v>109.35466355</v>
      </c>
      <c r="AH562" s="20">
        <v>302.25</v>
      </c>
      <c r="AI562" s="20">
        <v>271.5</v>
      </c>
      <c r="AJ562" s="20">
        <v>218.5</v>
      </c>
      <c r="AK562" s="20">
        <v>244.25</v>
      </c>
      <c r="AL562" s="20">
        <v>140.82011527500001</v>
      </c>
      <c r="AM562" s="20">
        <v>180.34605464494999</v>
      </c>
      <c r="AN562" s="20">
        <v>0.96852244712000002</v>
      </c>
      <c r="AO562" s="20">
        <v>0.73029362499999995</v>
      </c>
      <c r="AP562" s="20">
        <v>0.80033404079000003</v>
      </c>
      <c r="AQ562" s="20">
        <v>2.6007902139999999</v>
      </c>
      <c r="AR562" s="20">
        <v>1.4894963875</v>
      </c>
      <c r="AS562" s="20">
        <v>3.930685</v>
      </c>
      <c r="AT562" s="20">
        <v>9.9075622800000005</v>
      </c>
      <c r="AU562" s="20">
        <v>0.64590118851</v>
      </c>
      <c r="AV562" s="20">
        <v>0.51997703189</v>
      </c>
      <c r="AW562" s="20">
        <v>0.38558803800000002</v>
      </c>
      <c r="AX562" s="20">
        <v>2824.88</v>
      </c>
      <c r="AY562" s="20">
        <v>312.91050000000001</v>
      </c>
      <c r="AZ562" s="20">
        <v>229.39044284075001</v>
      </c>
      <c r="BA562" s="20">
        <v>588.50016821801</v>
      </c>
      <c r="BB562" s="20">
        <v>720.27972027971998</v>
      </c>
      <c r="BC562" s="20">
        <v>545.55466713493001</v>
      </c>
      <c r="BD562" s="20">
        <v>1.24009875</v>
      </c>
      <c r="BE562" s="20">
        <v>1.9409000000000001</v>
      </c>
      <c r="BF562" s="20">
        <v>2.1433</v>
      </c>
      <c r="BG562" s="20">
        <v>44</v>
      </c>
      <c r="BH562" s="20">
        <v>231.75</v>
      </c>
      <c r="BI562" s="20">
        <v>200.5</v>
      </c>
      <c r="BJ562" s="20">
        <v>247.5</v>
      </c>
      <c r="BK562" s="20">
        <v>167.5</v>
      </c>
      <c r="BL562" s="20">
        <v>2621.1109999999999</v>
      </c>
      <c r="BM562" s="20">
        <v>67.3</v>
      </c>
      <c r="BN562" s="20">
        <v>6387.7780000000002</v>
      </c>
      <c r="BO562" s="20">
        <v>1170.4169999999999</v>
      </c>
      <c r="BP562" s="20">
        <v>8853.0560000000005</v>
      </c>
      <c r="BQ562" s="20">
        <v>17942.222000000002</v>
      </c>
      <c r="BR562" s="20">
        <v>3084.7779999999998</v>
      </c>
      <c r="BS562" s="20">
        <v>610.65300000000002</v>
      </c>
      <c r="BT562" s="20">
        <v>1098.75</v>
      </c>
      <c r="BU562" s="20">
        <v>12.6144</v>
      </c>
    </row>
    <row r="563" spans="1:73" x14ac:dyDescent="0.4">
      <c r="A563" s="16" t="s">
        <v>749</v>
      </c>
      <c r="B563" s="16">
        <f t="shared" si="8"/>
        <v>2006</v>
      </c>
      <c r="C563" s="17">
        <v>68.675948616599996</v>
      </c>
      <c r="D563" s="17">
        <v>70.187272727269999</v>
      </c>
      <c r="E563" s="17">
        <v>64.90739130435</v>
      </c>
      <c r="F563" s="17">
        <v>70.933181818180003</v>
      </c>
      <c r="G563" s="17">
        <v>52.6</v>
      </c>
      <c r="H563" s="17">
        <v>50.4</v>
      </c>
      <c r="I563" s="17">
        <v>6.1980434782599998</v>
      </c>
      <c r="J563" s="17">
        <v>8.2799999999999994</v>
      </c>
      <c r="K563" s="17">
        <v>6.92</v>
      </c>
      <c r="L563" s="17">
        <v>119.31630414618</v>
      </c>
      <c r="M563" s="17">
        <v>1.5964169565199999</v>
      </c>
      <c r="N563" s="17">
        <v>2.4109724319999999</v>
      </c>
      <c r="O563" s="17">
        <v>1.3245356960000001</v>
      </c>
      <c r="P563" s="17">
        <v>1.8896593080899999</v>
      </c>
      <c r="Q563" s="17">
        <v>1.7460009102</v>
      </c>
      <c r="R563" s="17">
        <v>1.8529770140699999</v>
      </c>
      <c r="S563" s="17">
        <v>2.0699999999999998</v>
      </c>
      <c r="T563" s="17">
        <v>583</v>
      </c>
      <c r="U563" s="17">
        <v>780</v>
      </c>
      <c r="V563" s="17">
        <v>722.92991334489</v>
      </c>
      <c r="W563" s="17">
        <v>936.96</v>
      </c>
      <c r="X563" s="17">
        <v>483.72</v>
      </c>
      <c r="Y563" s="17">
        <v>558.26</v>
      </c>
      <c r="Z563" s="17">
        <v>266</v>
      </c>
      <c r="AA563" s="17">
        <v>588.29</v>
      </c>
      <c r="AB563" s="17">
        <v>212.83</v>
      </c>
      <c r="AC563" s="17">
        <v>828.42</v>
      </c>
      <c r="AD563" s="17">
        <v>679</v>
      </c>
      <c r="AE563" s="17">
        <v>107.4755681</v>
      </c>
      <c r="AF563" s="17">
        <v>110.648685</v>
      </c>
      <c r="AG563" s="17">
        <v>113.758392</v>
      </c>
      <c r="AH563" s="17">
        <v>308</v>
      </c>
      <c r="AI563" s="17">
        <v>276</v>
      </c>
      <c r="AJ563" s="17">
        <v>219.4</v>
      </c>
      <c r="AK563" s="17">
        <v>256.22800000000001</v>
      </c>
      <c r="AL563" s="17">
        <v>150.92462452500001</v>
      </c>
      <c r="AM563" s="17">
        <v>193.16672228570999</v>
      </c>
      <c r="AN563" s="17">
        <v>1.05096415024</v>
      </c>
      <c r="AO563" s="17">
        <v>0.92595720000000004</v>
      </c>
      <c r="AP563" s="17">
        <v>0.80019413668999995</v>
      </c>
      <c r="AQ563" s="17">
        <v>2.6151202439999999</v>
      </c>
      <c r="AR563" s="17">
        <v>1.4950079375000001</v>
      </c>
      <c r="AS563" s="17">
        <v>4.1973642499999997</v>
      </c>
      <c r="AT563" s="17">
        <v>10.33746318</v>
      </c>
      <c r="AU563" s="17">
        <v>0.68359074272999998</v>
      </c>
      <c r="AV563" s="17">
        <v>0.51664267600000002</v>
      </c>
      <c r="AW563" s="17">
        <v>0.37081708400000002</v>
      </c>
      <c r="AX563" s="17">
        <v>2831.11</v>
      </c>
      <c r="AY563" s="17">
        <v>325.62479999999999</v>
      </c>
      <c r="AZ563" s="17">
        <v>244.17192270505001</v>
      </c>
      <c r="BA563" s="17">
        <v>643.19519066147996</v>
      </c>
      <c r="BB563" s="17">
        <v>759.89510489510997</v>
      </c>
      <c r="BC563" s="17">
        <v>576.63424402804003</v>
      </c>
      <c r="BD563" s="17">
        <v>1.1982109700000001</v>
      </c>
      <c r="BE563" s="17">
        <v>2.1543000000000001</v>
      </c>
      <c r="BF563" s="17">
        <v>2.4466999999999999</v>
      </c>
      <c r="BG563" s="17">
        <v>44</v>
      </c>
      <c r="BH563" s="17">
        <v>232.9</v>
      </c>
      <c r="BI563" s="17">
        <v>200.5</v>
      </c>
      <c r="BJ563" s="17">
        <v>229.5</v>
      </c>
      <c r="BK563" s="17">
        <v>167.5</v>
      </c>
      <c r="BL563" s="17">
        <v>2861.4760000000001</v>
      </c>
      <c r="BM563" s="17">
        <v>67.3</v>
      </c>
      <c r="BN563" s="17">
        <v>8045.857</v>
      </c>
      <c r="BO563" s="17">
        <v>1166.857</v>
      </c>
      <c r="BP563" s="17">
        <v>8837.3809999999994</v>
      </c>
      <c r="BQ563" s="17">
        <v>21077.143</v>
      </c>
      <c r="BR563" s="17">
        <v>3565.69</v>
      </c>
      <c r="BS563" s="17">
        <v>675.39300000000003</v>
      </c>
      <c r="BT563" s="17">
        <v>1260.83</v>
      </c>
      <c r="BU563" s="17">
        <v>13.3772</v>
      </c>
    </row>
    <row r="564" spans="1:73" x14ac:dyDescent="0.4">
      <c r="A564" s="18" t="s">
        <v>750</v>
      </c>
      <c r="B564" s="16">
        <f t="shared" si="8"/>
        <v>2006</v>
      </c>
      <c r="C564" s="20">
        <v>68.290151515150001</v>
      </c>
      <c r="D564" s="20">
        <v>68.857727272730003</v>
      </c>
      <c r="E564" s="20">
        <v>65.080909090909998</v>
      </c>
      <c r="F564" s="20">
        <v>70.931818181820006</v>
      </c>
      <c r="G564" s="20">
        <v>52.375</v>
      </c>
      <c r="H564" s="20">
        <v>52.375</v>
      </c>
      <c r="I564" s="20">
        <v>6.1931818181800002</v>
      </c>
      <c r="J564" s="20">
        <v>8.2899999999999991</v>
      </c>
      <c r="K564" s="20">
        <v>7.1</v>
      </c>
      <c r="L564" s="20">
        <v>119.42675585449</v>
      </c>
      <c r="M564" s="20">
        <v>1.607</v>
      </c>
      <c r="N564" s="20">
        <v>2.2740655300000001</v>
      </c>
      <c r="O564" s="20">
        <v>1.327842626</v>
      </c>
      <c r="P564" s="20">
        <v>1.97923213842</v>
      </c>
      <c r="Q564" s="20">
        <v>1.7410631992100001</v>
      </c>
      <c r="R564" s="20">
        <v>2.0716332160499999</v>
      </c>
      <c r="S564" s="20">
        <v>2.125</v>
      </c>
      <c r="T564" s="20">
        <v>575</v>
      </c>
      <c r="U564" s="20">
        <v>795.91</v>
      </c>
      <c r="V564" s="20">
        <v>733.36180242633998</v>
      </c>
      <c r="W564" s="20">
        <v>957.01</v>
      </c>
      <c r="X564" s="20">
        <v>478.16</v>
      </c>
      <c r="Y564" s="20">
        <v>534.77</v>
      </c>
      <c r="Z564" s="20">
        <v>267</v>
      </c>
      <c r="AA564" s="20">
        <v>600.54999999999995</v>
      </c>
      <c r="AB564" s="20">
        <v>215.91</v>
      </c>
      <c r="AC564" s="20">
        <v>829.91</v>
      </c>
      <c r="AD564" s="20">
        <v>666</v>
      </c>
      <c r="AE564" s="20">
        <v>106.8823855</v>
      </c>
      <c r="AF564" s="20">
        <v>109.403672</v>
      </c>
      <c r="AG564" s="20">
        <v>111.88446500000001</v>
      </c>
      <c r="AH564" s="20">
        <v>312.5</v>
      </c>
      <c r="AI564" s="20">
        <v>280.5</v>
      </c>
      <c r="AJ564" s="20">
        <v>216.5</v>
      </c>
      <c r="AK564" s="20">
        <v>259.42750000000001</v>
      </c>
      <c r="AL564" s="20">
        <v>140.14035738000001</v>
      </c>
      <c r="AM564" s="20">
        <v>195.164003205</v>
      </c>
      <c r="AN564" s="20">
        <v>0.95436690825000003</v>
      </c>
      <c r="AO564" s="20">
        <v>0.65450843749999998</v>
      </c>
      <c r="AP564" s="20">
        <v>0.66583920377000005</v>
      </c>
      <c r="AQ564" s="20">
        <v>2.57499616</v>
      </c>
      <c r="AR564" s="20">
        <v>1.5207638346200001</v>
      </c>
      <c r="AS564" s="20">
        <v>4.1939624999999996</v>
      </c>
      <c r="AT564" s="20">
        <v>10.48517272</v>
      </c>
      <c r="AU564" s="20">
        <v>0.67401633079000001</v>
      </c>
      <c r="AV564" s="20">
        <v>0.51416748899999998</v>
      </c>
      <c r="AW564" s="20">
        <v>0.33951147999999998</v>
      </c>
      <c r="AX564" s="20">
        <v>2854.88</v>
      </c>
      <c r="AY564" s="20">
        <v>309.92500000000001</v>
      </c>
      <c r="AZ564" s="20">
        <v>238.46360007977</v>
      </c>
      <c r="BA564" s="20">
        <v>621.56715890070996</v>
      </c>
      <c r="BB564" s="20">
        <v>749.26677499752998</v>
      </c>
      <c r="BC564" s="20">
        <v>611.17436280707</v>
      </c>
      <c r="BD564" s="20">
        <v>1.21584793</v>
      </c>
      <c r="BE564" s="20">
        <v>2.3492000000000002</v>
      </c>
      <c r="BF564" s="20">
        <v>2.7031000000000001</v>
      </c>
      <c r="BG564" s="20">
        <v>44</v>
      </c>
      <c r="BH564" s="20">
        <v>232.375</v>
      </c>
      <c r="BI564" s="20">
        <v>200.5</v>
      </c>
      <c r="BJ564" s="20">
        <v>210</v>
      </c>
      <c r="BK564" s="20">
        <v>167.5</v>
      </c>
      <c r="BL564" s="20">
        <v>2477.3409999999999</v>
      </c>
      <c r="BM564" s="20">
        <v>69.3</v>
      </c>
      <c r="BN564" s="20">
        <v>7197.6139999999996</v>
      </c>
      <c r="BO564" s="20">
        <v>963.86400000000003</v>
      </c>
      <c r="BP564" s="20">
        <v>7896.3639999999996</v>
      </c>
      <c r="BQ564" s="20">
        <v>20754.544999999998</v>
      </c>
      <c r="BR564" s="20">
        <v>3225.6819999999998</v>
      </c>
      <c r="BS564" s="20">
        <v>596.14499999999998</v>
      </c>
      <c r="BT564" s="20">
        <v>1188.55</v>
      </c>
      <c r="BU564" s="20">
        <v>10.7964</v>
      </c>
    </row>
    <row r="565" spans="1:73" x14ac:dyDescent="0.4">
      <c r="A565" s="16" t="s">
        <v>751</v>
      </c>
      <c r="B565" s="16">
        <f t="shared" si="8"/>
        <v>2006</v>
      </c>
      <c r="C565" s="17">
        <v>72.450133667499998</v>
      </c>
      <c r="D565" s="17">
        <v>73.897142857139997</v>
      </c>
      <c r="E565" s="17">
        <v>69.04904761905</v>
      </c>
      <c r="F565" s="17">
        <v>74.40421052632</v>
      </c>
      <c r="G565" s="17">
        <v>52.75</v>
      </c>
      <c r="H565" s="17">
        <v>51.68</v>
      </c>
      <c r="I565" s="17">
        <v>6.25</v>
      </c>
      <c r="J565" s="17">
        <v>8.58</v>
      </c>
      <c r="K565" s="17">
        <v>6.86</v>
      </c>
      <c r="L565" s="17">
        <v>121.33277363964</v>
      </c>
      <c r="M565" s="17">
        <v>1.6790833333299999</v>
      </c>
      <c r="N565" s="17">
        <v>2.314851</v>
      </c>
      <c r="O565" s="17">
        <v>1.421759438</v>
      </c>
      <c r="P565" s="17">
        <v>2.0049564280699999</v>
      </c>
      <c r="Q565" s="17">
        <v>1.8326320301500001</v>
      </c>
      <c r="R565" s="17">
        <v>2.03223725407</v>
      </c>
      <c r="S565" s="17">
        <v>2.15</v>
      </c>
      <c r="T565" s="17">
        <v>583.25</v>
      </c>
      <c r="U565" s="17">
        <v>851.43</v>
      </c>
      <c r="V565" s="17">
        <v>759.44152512998005</v>
      </c>
      <c r="W565" s="17">
        <v>990.51</v>
      </c>
      <c r="X565" s="17">
        <v>499.21</v>
      </c>
      <c r="Y565" s="17">
        <v>555.71</v>
      </c>
      <c r="Z565" s="17">
        <v>271.75</v>
      </c>
      <c r="AA565" s="17">
        <v>630.01</v>
      </c>
      <c r="AB565" s="17">
        <v>215.38</v>
      </c>
      <c r="AC565" s="17">
        <v>820.58</v>
      </c>
      <c r="AD565" s="17">
        <v>647</v>
      </c>
      <c r="AE565" s="17">
        <v>112.0984874</v>
      </c>
      <c r="AF565" s="17">
        <v>113.99108</v>
      </c>
      <c r="AG565" s="17">
        <v>119.98644349999999</v>
      </c>
      <c r="AH565" s="17">
        <v>315.39999999999998</v>
      </c>
      <c r="AI565" s="17">
        <v>286.60000000000002</v>
      </c>
      <c r="AJ565" s="17">
        <v>218.6</v>
      </c>
      <c r="AK565" s="17">
        <v>257.43</v>
      </c>
      <c r="AL565" s="17">
        <v>143.85146804999999</v>
      </c>
      <c r="AM565" s="17">
        <v>202.42861353947001</v>
      </c>
      <c r="AN565" s="17">
        <v>0.75000462589000005</v>
      </c>
      <c r="AO565" s="17">
        <v>0.55977695312999998</v>
      </c>
      <c r="AP565" s="17">
        <v>0.73440007405999996</v>
      </c>
      <c r="AQ565" s="17">
        <v>2.620852256</v>
      </c>
      <c r="AR565" s="17">
        <v>1.5395596333299999</v>
      </c>
      <c r="AS565" s="17">
        <v>4.1406106500000002</v>
      </c>
      <c r="AT565" s="17">
        <v>10.44548956</v>
      </c>
      <c r="AU565" s="17">
        <v>0.63012455999999994</v>
      </c>
      <c r="AV565" s="17">
        <v>0.49171844479999999</v>
      </c>
      <c r="AW565" s="17">
        <v>0.35384151000000003</v>
      </c>
      <c r="AX565" s="17">
        <v>2955.27</v>
      </c>
      <c r="AY565" s="17">
        <v>312.33611250000001</v>
      </c>
      <c r="AZ565" s="17">
        <v>236.11673167315001</v>
      </c>
      <c r="BA565" s="17">
        <v>621.87794248015996</v>
      </c>
      <c r="BB565" s="17">
        <v>749.62037526562995</v>
      </c>
      <c r="BC565" s="17">
        <v>635.41738709454</v>
      </c>
      <c r="BD565" s="17">
        <v>1.2213594800000001</v>
      </c>
      <c r="BE565" s="17">
        <v>2.3081</v>
      </c>
      <c r="BF565" s="17">
        <v>2.4832999999999998</v>
      </c>
      <c r="BG565" s="17">
        <v>44</v>
      </c>
      <c r="BH565" s="17">
        <v>230.3</v>
      </c>
      <c r="BI565" s="17">
        <v>202</v>
      </c>
      <c r="BJ565" s="17">
        <v>205.5</v>
      </c>
      <c r="BK565" s="17">
        <v>172.5</v>
      </c>
      <c r="BL565" s="17">
        <v>2512.7139999999999</v>
      </c>
      <c r="BM565" s="17">
        <v>70.5</v>
      </c>
      <c r="BN565" s="17">
        <v>7712.0950000000003</v>
      </c>
      <c r="BO565" s="17">
        <v>1052.3810000000001</v>
      </c>
      <c r="BP565" s="17">
        <v>8418.5709999999999</v>
      </c>
      <c r="BQ565" s="17">
        <v>26586.19</v>
      </c>
      <c r="BR565" s="17">
        <v>3339.857</v>
      </c>
      <c r="BS565" s="17">
        <v>633.71</v>
      </c>
      <c r="BT565" s="17">
        <v>1228.83</v>
      </c>
      <c r="BU565" s="17">
        <v>11.2324</v>
      </c>
    </row>
    <row r="566" spans="1:73" x14ac:dyDescent="0.4">
      <c r="A566" s="18" t="s">
        <v>752</v>
      </c>
      <c r="B566" s="16">
        <f t="shared" si="8"/>
        <v>2006</v>
      </c>
      <c r="C566" s="20">
        <v>71.811884057970005</v>
      </c>
      <c r="D566" s="20">
        <v>73.612173913039996</v>
      </c>
      <c r="E566" s="20">
        <v>68.781739130429997</v>
      </c>
      <c r="F566" s="20">
        <v>73.041739130430003</v>
      </c>
      <c r="G566" s="20">
        <v>50.9375</v>
      </c>
      <c r="H566" s="20">
        <v>53.587499999999999</v>
      </c>
      <c r="I566" s="20">
        <v>6.9950000000000001</v>
      </c>
      <c r="J566" s="20">
        <v>8.7100000000000009</v>
      </c>
      <c r="K566" s="20">
        <v>7.23</v>
      </c>
      <c r="L566" s="20">
        <v>131.24827572862</v>
      </c>
      <c r="M566" s="20">
        <v>1.6207134782599999</v>
      </c>
      <c r="N566" s="20">
        <v>2.4632219260000001</v>
      </c>
      <c r="O566" s="20">
        <v>1.622379858</v>
      </c>
      <c r="P566" s="20">
        <v>1.9545238950299999</v>
      </c>
      <c r="Q566" s="20">
        <v>1.89781232897</v>
      </c>
      <c r="R566" s="20">
        <v>1.8782593561100001</v>
      </c>
      <c r="S566" s="20">
        <v>2.0874999999999999</v>
      </c>
      <c r="T566" s="20">
        <v>606</v>
      </c>
      <c r="U566" s="20">
        <v>880</v>
      </c>
      <c r="V566" s="20">
        <v>777.17573656846002</v>
      </c>
      <c r="W566" s="20">
        <v>1041.92</v>
      </c>
      <c r="X566" s="20">
        <v>534.26</v>
      </c>
      <c r="Y566" s="20">
        <v>566.85</v>
      </c>
      <c r="Z566" s="20">
        <v>262</v>
      </c>
      <c r="AA566" s="20">
        <v>632.17999999999995</v>
      </c>
      <c r="AB566" s="20">
        <v>222.65</v>
      </c>
      <c r="AC566" s="20">
        <v>809.12</v>
      </c>
      <c r="AD566" s="20">
        <v>666</v>
      </c>
      <c r="AE566" s="20">
        <v>114.5306653</v>
      </c>
      <c r="AF566" s="20">
        <v>116.58833199999999</v>
      </c>
      <c r="AG566" s="20">
        <v>114.4418242</v>
      </c>
      <c r="AH566" s="20">
        <v>312.66666666666998</v>
      </c>
      <c r="AI566" s="20">
        <v>284.33333333333002</v>
      </c>
      <c r="AJ566" s="20">
        <v>220</v>
      </c>
      <c r="AK566" s="20">
        <v>263.62799999999999</v>
      </c>
      <c r="AL566" s="20">
        <v>148.3617535425</v>
      </c>
      <c r="AM566" s="20">
        <v>189.91466889546001</v>
      </c>
      <c r="AN566" s="20">
        <v>0.75785438251000004</v>
      </c>
      <c r="AO566" s="20">
        <v>0.54151961250000002</v>
      </c>
      <c r="AP566" s="20">
        <v>0.83083657723000004</v>
      </c>
      <c r="AQ566" s="20">
        <v>2.663842346</v>
      </c>
      <c r="AR566" s="20">
        <v>1.55256123846</v>
      </c>
      <c r="AS566" s="20">
        <v>4.1168399999999998</v>
      </c>
      <c r="AT566" s="20">
        <v>9.6452124999999995</v>
      </c>
      <c r="AU566" s="20">
        <v>0.63646559999999996</v>
      </c>
      <c r="AV566" s="20">
        <v>0.47150112087000001</v>
      </c>
      <c r="AW566" s="20">
        <v>0.29797835626000002</v>
      </c>
      <c r="AX566" s="20">
        <v>3038.08</v>
      </c>
      <c r="AY566" s="20">
        <v>317.07225</v>
      </c>
      <c r="AZ566" s="20">
        <v>240.03379448072999</v>
      </c>
      <c r="BA566" s="20">
        <v>637.42489104215997</v>
      </c>
      <c r="BB566" s="20">
        <v>769.30412352335998</v>
      </c>
      <c r="BC566" s="20">
        <v>638.58944221801005</v>
      </c>
      <c r="BD566" s="20">
        <v>1.32056738</v>
      </c>
      <c r="BE566" s="20">
        <v>2.1356999999999999</v>
      </c>
      <c r="BF566" s="20">
        <v>2.1756000000000002</v>
      </c>
      <c r="BG566" s="20">
        <v>44</v>
      </c>
      <c r="BH566" s="20">
        <v>228.25</v>
      </c>
      <c r="BI566" s="20">
        <v>202</v>
      </c>
      <c r="BJ566" s="20">
        <v>210.5</v>
      </c>
      <c r="BK566" s="20">
        <v>192.5</v>
      </c>
      <c r="BL566" s="20">
        <v>2459.9319999999998</v>
      </c>
      <c r="BM566" s="20">
        <v>69.8</v>
      </c>
      <c r="BN566" s="20">
        <v>7695.6589999999997</v>
      </c>
      <c r="BO566" s="20">
        <v>1174.136</v>
      </c>
      <c r="BP566" s="20">
        <v>8502.0450000000001</v>
      </c>
      <c r="BQ566" s="20">
        <v>30743.635999999999</v>
      </c>
      <c r="BR566" s="20">
        <v>3347.2950000000001</v>
      </c>
      <c r="BS566" s="20">
        <v>632.59299999999996</v>
      </c>
      <c r="BT566" s="20">
        <v>1233.52</v>
      </c>
      <c r="BU566" s="20">
        <v>12.1874</v>
      </c>
    </row>
    <row r="567" spans="1:73" x14ac:dyDescent="0.4">
      <c r="A567" s="16" t="s">
        <v>753</v>
      </c>
      <c r="B567" s="16">
        <f t="shared" si="8"/>
        <v>2006</v>
      </c>
      <c r="C567" s="17">
        <v>62.121253968250002</v>
      </c>
      <c r="D567" s="17">
        <v>62.771904761899997</v>
      </c>
      <c r="E567" s="17">
        <v>59.772857142859998</v>
      </c>
      <c r="F567" s="17">
        <v>63.819000000000003</v>
      </c>
      <c r="G567" s="17">
        <v>47.1</v>
      </c>
      <c r="H567" s="17">
        <v>48.75</v>
      </c>
      <c r="I567" s="17">
        <v>4.8623809523799997</v>
      </c>
      <c r="J567" s="17">
        <v>8.77</v>
      </c>
      <c r="K567" s="17">
        <v>7.65</v>
      </c>
      <c r="L567" s="17">
        <v>105.9208730834</v>
      </c>
      <c r="M567" s="17">
        <v>1.5687619047600001</v>
      </c>
      <c r="N567" s="17">
        <v>2.421334146</v>
      </c>
      <c r="O567" s="17">
        <v>1.699982482</v>
      </c>
      <c r="P567" s="17">
        <v>1.90713642501</v>
      </c>
      <c r="Q567" s="17">
        <v>1.99604264885</v>
      </c>
      <c r="R567" s="17">
        <v>1.8578666261900001</v>
      </c>
      <c r="S567" s="17">
        <v>1.8674999999999999</v>
      </c>
      <c r="T567" s="17">
        <v>609</v>
      </c>
      <c r="U567" s="17">
        <v>913.47826086957002</v>
      </c>
      <c r="V567" s="17">
        <v>802.21227036394998</v>
      </c>
      <c r="W567" s="17">
        <v>1079.22</v>
      </c>
      <c r="X567" s="17">
        <v>511.24</v>
      </c>
      <c r="Y567" s="17">
        <v>543.57000000000005</v>
      </c>
      <c r="Z567" s="17">
        <v>258</v>
      </c>
      <c r="AA567" s="17">
        <v>602.35</v>
      </c>
      <c r="AB567" s="17">
        <v>232.05</v>
      </c>
      <c r="AC567" s="17">
        <v>785.73</v>
      </c>
      <c r="AD567" s="17">
        <v>669</v>
      </c>
      <c r="AE567" s="17">
        <v>115.44458849999999</v>
      </c>
      <c r="AF567" s="17">
        <v>121.74554000000001</v>
      </c>
      <c r="AG567" s="17">
        <v>119.5455195</v>
      </c>
      <c r="AH567" s="17">
        <v>309.2</v>
      </c>
      <c r="AI567" s="17">
        <v>282.8</v>
      </c>
      <c r="AJ567" s="17">
        <v>224.4</v>
      </c>
      <c r="AK567" s="17">
        <v>267.70999999999998</v>
      </c>
      <c r="AL567" s="17">
        <v>166.88515618125001</v>
      </c>
      <c r="AM567" s="17">
        <v>195.9815498625</v>
      </c>
      <c r="AN567" s="17">
        <v>0.79618066241999996</v>
      </c>
      <c r="AO567" s="17">
        <v>0.54427543749999996</v>
      </c>
      <c r="AP567" s="17">
        <v>0.87862546213000003</v>
      </c>
      <c r="AQ567" s="17">
        <v>2.6759677559999999</v>
      </c>
      <c r="AR567" s="17">
        <v>1.5589207192300001</v>
      </c>
      <c r="AS567" s="17">
        <v>3.9989560000000002</v>
      </c>
      <c r="AT567" s="17">
        <v>9.1227175599999999</v>
      </c>
      <c r="AU567" s="17">
        <v>0.63229865142999997</v>
      </c>
      <c r="AV567" s="17">
        <v>0.46653066129999998</v>
      </c>
      <c r="AW567" s="17">
        <v>0.266318096</v>
      </c>
      <c r="AX567" s="17">
        <v>3119.58</v>
      </c>
      <c r="AY567" s="17">
        <v>314.99324999999999</v>
      </c>
      <c r="AZ567" s="17">
        <v>246.47282603335</v>
      </c>
      <c r="BA567" s="17">
        <v>639.49926034058001</v>
      </c>
      <c r="BB567" s="17">
        <v>766.66228243983005</v>
      </c>
      <c r="BC567" s="17">
        <v>640.97907416983003</v>
      </c>
      <c r="BD567" s="17">
        <v>1.29741887</v>
      </c>
      <c r="BE567" s="17">
        <v>1.8115000000000001</v>
      </c>
      <c r="BF567" s="17">
        <v>1.8089999999999999</v>
      </c>
      <c r="BG567" s="17">
        <v>44</v>
      </c>
      <c r="BH567" s="17">
        <v>225.125</v>
      </c>
      <c r="BI567" s="17">
        <v>202</v>
      </c>
      <c r="BJ567" s="17">
        <v>215.125</v>
      </c>
      <c r="BK567" s="17">
        <v>192.5</v>
      </c>
      <c r="BL567" s="17">
        <v>2472.8809999999999</v>
      </c>
      <c r="BM567" s="17">
        <v>70</v>
      </c>
      <c r="BN567" s="17">
        <v>7602.357</v>
      </c>
      <c r="BO567" s="17">
        <v>1342.3810000000001</v>
      </c>
      <c r="BP567" s="17">
        <v>9039.2860000000001</v>
      </c>
      <c r="BQ567" s="17">
        <v>30130.714</v>
      </c>
      <c r="BR567" s="17">
        <v>3403.0239999999999</v>
      </c>
      <c r="BS567" s="17">
        <v>598.18600000000004</v>
      </c>
      <c r="BT567" s="17">
        <v>1183.5999999999999</v>
      </c>
      <c r="BU567" s="17">
        <v>11.6769</v>
      </c>
    </row>
    <row r="568" spans="1:73" x14ac:dyDescent="0.4">
      <c r="A568" s="18" t="s">
        <v>754</v>
      </c>
      <c r="B568" s="16">
        <f t="shared" si="8"/>
        <v>2006</v>
      </c>
      <c r="C568" s="20">
        <v>57.910468975470003</v>
      </c>
      <c r="D568" s="20">
        <v>58.38</v>
      </c>
      <c r="E568" s="20">
        <v>56.500952380949997</v>
      </c>
      <c r="F568" s="20">
        <v>58.850454545449999</v>
      </c>
      <c r="G568" s="20">
        <v>44.05</v>
      </c>
      <c r="H568" s="20">
        <v>49.212499999999999</v>
      </c>
      <c r="I568" s="20">
        <v>5.9625000000000004</v>
      </c>
      <c r="J568" s="20">
        <v>8.9700000000000006</v>
      </c>
      <c r="K568" s="20">
        <v>7.2</v>
      </c>
      <c r="L568" s="20">
        <v>119.92595113195</v>
      </c>
      <c r="M568" s="20">
        <v>1.53022636364</v>
      </c>
      <c r="N568" s="20">
        <v>2.4389711059999999</v>
      </c>
      <c r="O568" s="20">
        <v>1.657212854</v>
      </c>
      <c r="P568" s="20">
        <v>1.85270565144</v>
      </c>
      <c r="Q568" s="20">
        <v>1.98287255601</v>
      </c>
      <c r="R568" s="20">
        <v>1.83924439831</v>
      </c>
      <c r="S568" s="20">
        <v>1.736</v>
      </c>
      <c r="T568" s="20">
        <v>626</v>
      </c>
      <c r="U568" s="20">
        <v>937.39130434782999</v>
      </c>
      <c r="V568" s="20">
        <v>859.58766031196001</v>
      </c>
      <c r="W568" s="20">
        <v>1102.31</v>
      </c>
      <c r="X568" s="20">
        <v>514.17999999999995</v>
      </c>
      <c r="Y568" s="20">
        <v>557.61</v>
      </c>
      <c r="Z568" s="20">
        <v>273</v>
      </c>
      <c r="AA568" s="20">
        <v>614.71</v>
      </c>
      <c r="AB568" s="20">
        <v>243.98</v>
      </c>
      <c r="AC568" s="20">
        <v>784.4</v>
      </c>
      <c r="AD568" s="20">
        <v>666</v>
      </c>
      <c r="AE568" s="20">
        <v>136.5974641</v>
      </c>
      <c r="AF568" s="20">
        <v>142.16768999999999</v>
      </c>
      <c r="AG568" s="20">
        <v>138.22967399999999</v>
      </c>
      <c r="AH568" s="20">
        <v>301</v>
      </c>
      <c r="AI568" s="20">
        <v>274.75</v>
      </c>
      <c r="AJ568" s="20">
        <v>223.5</v>
      </c>
      <c r="AK568" s="20">
        <v>283.21249999999998</v>
      </c>
      <c r="AL568" s="20">
        <v>197.772803775</v>
      </c>
      <c r="AM568" s="20">
        <v>212.09408658213999</v>
      </c>
      <c r="AN568" s="20">
        <v>0.78628438544000001</v>
      </c>
      <c r="AO568" s="20">
        <v>0.54944260938</v>
      </c>
      <c r="AP568" s="20">
        <v>1.03599630919</v>
      </c>
      <c r="AQ568" s="20">
        <v>2.6900773240000002</v>
      </c>
      <c r="AR568" s="20">
        <v>1.53542597083</v>
      </c>
      <c r="AS568" s="20">
        <v>3.9750000000000001</v>
      </c>
      <c r="AT568" s="20">
        <v>8.6839981799999997</v>
      </c>
      <c r="AU568" s="20">
        <v>0.62651673817999998</v>
      </c>
      <c r="AV568" s="20">
        <v>0.44794872099999999</v>
      </c>
      <c r="AW568" s="20">
        <v>0.25661776800000002</v>
      </c>
      <c r="AX568" s="20">
        <v>3152.8</v>
      </c>
      <c r="AY568" s="20">
        <v>316.85137500000002</v>
      </c>
      <c r="AZ568" s="20">
        <v>245.31882419775999</v>
      </c>
      <c r="BA568" s="20">
        <v>642.02498238349006</v>
      </c>
      <c r="BB568" s="20">
        <v>762.06954332538999</v>
      </c>
      <c r="BC568" s="20">
        <v>632.07076495731997</v>
      </c>
      <c r="BD568" s="20">
        <v>1.25773571</v>
      </c>
      <c r="BE568" s="20">
        <v>1.7926</v>
      </c>
      <c r="BF568" s="20">
        <v>1.8202</v>
      </c>
      <c r="BG568" s="20">
        <v>44</v>
      </c>
      <c r="BH568" s="20">
        <v>218.5</v>
      </c>
      <c r="BI568" s="20">
        <v>202</v>
      </c>
      <c r="BJ568" s="20">
        <v>209.2</v>
      </c>
      <c r="BK568" s="20">
        <v>192.5</v>
      </c>
      <c r="BL568" s="20">
        <v>2654.5909999999999</v>
      </c>
      <c r="BM568" s="20">
        <v>71.7</v>
      </c>
      <c r="BN568" s="20">
        <v>7500.3860000000004</v>
      </c>
      <c r="BO568" s="20">
        <v>1531.136</v>
      </c>
      <c r="BP568" s="20">
        <v>9768.1820000000007</v>
      </c>
      <c r="BQ568" s="20">
        <v>32702.955000000002</v>
      </c>
      <c r="BR568" s="20">
        <v>3822.9549999999999</v>
      </c>
      <c r="BS568" s="20">
        <v>585.78</v>
      </c>
      <c r="BT568" s="20">
        <v>1082.45</v>
      </c>
      <c r="BU568" s="20">
        <v>11.5586</v>
      </c>
    </row>
    <row r="569" spans="1:73" x14ac:dyDescent="0.4">
      <c r="A569" s="16" t="s">
        <v>755</v>
      </c>
      <c r="B569" s="16">
        <f t="shared" si="8"/>
        <v>2006</v>
      </c>
      <c r="C569" s="17">
        <v>58.143045454549998</v>
      </c>
      <c r="D569" s="17">
        <v>58.48318181818</v>
      </c>
      <c r="E569" s="17">
        <v>56.815454545450002</v>
      </c>
      <c r="F569" s="17">
        <v>59.130499999999998</v>
      </c>
      <c r="G569" s="17">
        <v>46</v>
      </c>
      <c r="H569" s="17">
        <v>48.2</v>
      </c>
      <c r="I569" s="17">
        <v>7.4536363636400003</v>
      </c>
      <c r="J569" s="17">
        <v>8.99</v>
      </c>
      <c r="K569" s="17">
        <v>7.21</v>
      </c>
      <c r="L569" s="17">
        <v>138.13523053887999</v>
      </c>
      <c r="M569" s="17">
        <v>1.58116636364</v>
      </c>
      <c r="N569" s="17">
        <v>2.6955888739999998</v>
      </c>
      <c r="O569" s="17">
        <v>1.6929276980000001</v>
      </c>
      <c r="P569" s="17">
        <v>1.78585838118</v>
      </c>
      <c r="Q569" s="17">
        <v>1.92753785838</v>
      </c>
      <c r="R569" s="17">
        <v>1.7075372851499999</v>
      </c>
      <c r="S569" s="17">
        <v>1.7224999999999999</v>
      </c>
      <c r="T569" s="17">
        <v>656</v>
      </c>
      <c r="U569" s="17">
        <v>1044.52173913043</v>
      </c>
      <c r="V569" s="17">
        <v>848.83</v>
      </c>
      <c r="W569" s="17">
        <v>1102.31</v>
      </c>
      <c r="X569" s="17">
        <v>571.57000000000005</v>
      </c>
      <c r="Y569" s="17">
        <v>594.42999999999995</v>
      </c>
      <c r="Z569" s="17">
        <v>300</v>
      </c>
      <c r="AA569" s="17">
        <v>675.67</v>
      </c>
      <c r="AB569" s="17">
        <v>248.32</v>
      </c>
      <c r="AC569" s="17">
        <v>822.39</v>
      </c>
      <c r="AD569" s="17">
        <v>722</v>
      </c>
      <c r="AE569" s="17">
        <v>148.14787559999999</v>
      </c>
      <c r="AF569" s="17">
        <v>164.538556</v>
      </c>
      <c r="AG569" s="17">
        <v>167.0881498</v>
      </c>
      <c r="AH569" s="17">
        <v>296.25</v>
      </c>
      <c r="AI569" s="17">
        <v>273.25</v>
      </c>
      <c r="AJ569" s="17">
        <v>220.75</v>
      </c>
      <c r="AK569" s="17" t="s">
        <v>192</v>
      </c>
      <c r="AL569" s="17">
        <v>192.94101117</v>
      </c>
      <c r="AM569" s="17">
        <v>209.68065367105001</v>
      </c>
      <c r="AN569" s="17">
        <v>0.85896492276000003</v>
      </c>
      <c r="AO569" s="17">
        <v>0.598014025</v>
      </c>
      <c r="AP569" s="17">
        <v>0.93111678649999996</v>
      </c>
      <c r="AQ569" s="17">
        <v>2.77230965</v>
      </c>
      <c r="AR569" s="17">
        <v>1.5211878000000001</v>
      </c>
      <c r="AS569" s="17">
        <v>3.9476605</v>
      </c>
      <c r="AT569" s="17">
        <v>8.5980179999999997</v>
      </c>
      <c r="AU569" s="17">
        <v>0.63994840364000005</v>
      </c>
      <c r="AV569" s="17">
        <v>0.43561086580000002</v>
      </c>
      <c r="AW569" s="17">
        <v>0.25970423599999998</v>
      </c>
      <c r="AX569" s="17">
        <v>3149.23</v>
      </c>
      <c r="AY569" s="17">
        <v>328.46550000000002</v>
      </c>
      <c r="AZ569" s="17">
        <v>256.02106610911</v>
      </c>
      <c r="BA569" s="17">
        <v>656.75191952834996</v>
      </c>
      <c r="BB569" s="17">
        <v>776.98578452007996</v>
      </c>
      <c r="BC569" s="17">
        <v>639.13010132343004</v>
      </c>
      <c r="BD569" s="17">
        <v>1.2654518800000001</v>
      </c>
      <c r="BE569" s="17">
        <v>1.615</v>
      </c>
      <c r="BF569" s="17">
        <v>1.6243000000000001</v>
      </c>
      <c r="BG569" s="17">
        <v>44</v>
      </c>
      <c r="BH569" s="17">
        <v>219.375</v>
      </c>
      <c r="BI569" s="17">
        <v>202</v>
      </c>
      <c r="BJ569" s="17">
        <v>227.375</v>
      </c>
      <c r="BK569" s="17">
        <v>192.5</v>
      </c>
      <c r="BL569" s="17">
        <v>2702.7950000000001</v>
      </c>
      <c r="BM569" s="17">
        <v>73.5</v>
      </c>
      <c r="BN569" s="17">
        <v>7029.1819999999998</v>
      </c>
      <c r="BO569" s="17">
        <v>1624.5229999999999</v>
      </c>
      <c r="BP569" s="17">
        <v>10079.091</v>
      </c>
      <c r="BQ569" s="17">
        <v>32113.864000000001</v>
      </c>
      <c r="BR569" s="17">
        <v>4382.2269999999999</v>
      </c>
      <c r="BS569" s="17">
        <v>627.827</v>
      </c>
      <c r="BT569" s="17">
        <v>1183</v>
      </c>
      <c r="BU569" s="17">
        <v>12.931100000000001</v>
      </c>
    </row>
    <row r="570" spans="1:73" x14ac:dyDescent="0.4">
      <c r="A570" s="18" t="s">
        <v>756</v>
      </c>
      <c r="B570" s="16">
        <f t="shared" si="8"/>
        <v>2006</v>
      </c>
      <c r="C570" s="20">
        <v>60.994412280699997</v>
      </c>
      <c r="D570" s="20">
        <v>62.314736842110001</v>
      </c>
      <c r="E570" s="20">
        <v>58.669499999999999</v>
      </c>
      <c r="F570" s="20">
        <v>61.999000000000002</v>
      </c>
      <c r="G570" s="20">
        <v>49.75</v>
      </c>
      <c r="H570" s="20">
        <v>50.6875</v>
      </c>
      <c r="I570" s="20">
        <v>6.5780952381000004</v>
      </c>
      <c r="J570" s="20">
        <v>8.92</v>
      </c>
      <c r="K570" s="20">
        <v>7.35</v>
      </c>
      <c r="L570" s="20">
        <v>127.26527920283</v>
      </c>
      <c r="M570" s="20">
        <v>1.70717809524</v>
      </c>
      <c r="N570" s="20">
        <v>2.8316139279999999</v>
      </c>
      <c r="O570" s="20">
        <v>1.6902821539999999</v>
      </c>
      <c r="P570" s="20">
        <v>1.82841654409</v>
      </c>
      <c r="Q570" s="20">
        <v>2.1229676157599999</v>
      </c>
      <c r="R570" s="20">
        <v>1.64894868319</v>
      </c>
      <c r="S570" s="20">
        <v>1.71333333333</v>
      </c>
      <c r="T570" s="20">
        <v>731.66666666667004</v>
      </c>
      <c r="U570" s="20">
        <v>1037.8260869565199</v>
      </c>
      <c r="V570" s="20">
        <v>872.91</v>
      </c>
      <c r="W570" s="20">
        <v>1102.31</v>
      </c>
      <c r="X570" s="20">
        <v>625.88</v>
      </c>
      <c r="Y570" s="20">
        <v>640.71</v>
      </c>
      <c r="Z570" s="20">
        <v>297</v>
      </c>
      <c r="AA570" s="20">
        <v>698.12</v>
      </c>
      <c r="AB570" s="20">
        <v>249.1</v>
      </c>
      <c r="AC570" s="20">
        <v>854.31</v>
      </c>
      <c r="AD570" s="20">
        <v>730</v>
      </c>
      <c r="AE570" s="20">
        <v>150.96757869999999</v>
      </c>
      <c r="AF570" s="20">
        <v>160.37539000000001</v>
      </c>
      <c r="AG570" s="20">
        <v>170.61003024999999</v>
      </c>
      <c r="AH570" s="20">
        <v>305</v>
      </c>
      <c r="AI570" s="20">
        <v>280.25</v>
      </c>
      <c r="AJ570" s="20">
        <v>228.25</v>
      </c>
      <c r="AK570" s="20" t="s">
        <v>192</v>
      </c>
      <c r="AL570" s="20">
        <v>189.84994993124999</v>
      </c>
      <c r="AM570" s="20">
        <v>204.30628759688</v>
      </c>
      <c r="AN570" s="20">
        <v>0.89054303957000003</v>
      </c>
      <c r="AO570" s="20">
        <v>0.65795321875000001</v>
      </c>
      <c r="AP570" s="20">
        <v>0.79280186613000003</v>
      </c>
      <c r="AQ570" s="20">
        <v>2.698013956</v>
      </c>
      <c r="AR570" s="20">
        <v>1.5289958291700001</v>
      </c>
      <c r="AS570" s="20">
        <v>4.0553296000000003</v>
      </c>
      <c r="AT570" s="20">
        <v>8.6399057799999994</v>
      </c>
      <c r="AU570" s="20">
        <v>0.65641138104999996</v>
      </c>
      <c r="AV570" s="20">
        <v>0.43186301179999997</v>
      </c>
      <c r="AW570" s="20">
        <v>0.25507453400000002</v>
      </c>
      <c r="AX570" s="20">
        <v>3063.55</v>
      </c>
      <c r="AY570" s="20">
        <v>336.9264</v>
      </c>
      <c r="AZ570" s="20">
        <v>268.46107522045003</v>
      </c>
      <c r="BA570" s="20">
        <v>674.66427245202999</v>
      </c>
      <c r="BB570" s="20">
        <v>798.17741438088001</v>
      </c>
      <c r="BC570" s="20">
        <v>640.31418082472999</v>
      </c>
      <c r="BD570" s="20">
        <v>1.3106465899999999</v>
      </c>
      <c r="BE570" s="20">
        <v>1.6454</v>
      </c>
      <c r="BF570" s="20">
        <v>1.7347999999999999</v>
      </c>
      <c r="BG570" s="20">
        <v>44</v>
      </c>
      <c r="BH570" s="20">
        <v>223.83333333332999</v>
      </c>
      <c r="BI570" s="20">
        <v>205.5</v>
      </c>
      <c r="BJ570" s="20">
        <v>251.66666666667001</v>
      </c>
      <c r="BK570" s="20">
        <v>192.5</v>
      </c>
      <c r="BL570" s="20">
        <v>2813.6320000000001</v>
      </c>
      <c r="BM570" s="20">
        <v>73.5</v>
      </c>
      <c r="BN570" s="20">
        <v>6675.1049999999996</v>
      </c>
      <c r="BO570" s="20">
        <v>1725.5</v>
      </c>
      <c r="BP570" s="20">
        <v>11158.683999999999</v>
      </c>
      <c r="BQ570" s="20">
        <v>34570.262999999999</v>
      </c>
      <c r="BR570" s="20">
        <v>4405.3950000000004</v>
      </c>
      <c r="BS570" s="20">
        <v>629.79100000000005</v>
      </c>
      <c r="BT570" s="20">
        <v>1121.19</v>
      </c>
      <c r="BU570" s="20">
        <v>13.278600000000001</v>
      </c>
    </row>
    <row r="571" spans="1:73" x14ac:dyDescent="0.4">
      <c r="A571" s="16" t="s">
        <v>757</v>
      </c>
      <c r="B571" s="16">
        <f t="shared" si="8"/>
        <v>2007</v>
      </c>
      <c r="C571" s="17">
        <v>53.516969696970001</v>
      </c>
      <c r="D571" s="17">
        <v>54.299090909089998</v>
      </c>
      <c r="E571" s="17">
        <v>52.011818181819997</v>
      </c>
      <c r="F571" s="17">
        <v>54.24</v>
      </c>
      <c r="G571" s="17">
        <v>51.287500000000001</v>
      </c>
      <c r="H571" s="17">
        <v>50.137500000000003</v>
      </c>
      <c r="I571" s="17">
        <v>6.5843478260900001</v>
      </c>
      <c r="J571" s="17">
        <v>8.59</v>
      </c>
      <c r="K571" s="17">
        <v>7.11</v>
      </c>
      <c r="L571" s="17">
        <v>125.60979724089999</v>
      </c>
      <c r="M571" s="17">
        <v>1.69852217391</v>
      </c>
      <c r="N571" s="17">
        <v>2.7454132859999998</v>
      </c>
      <c r="O571" s="17">
        <v>1.7445158059999999</v>
      </c>
      <c r="P571" s="17">
        <v>1.78778022688</v>
      </c>
      <c r="Q571" s="17">
        <v>2.09345272302</v>
      </c>
      <c r="R571" s="17">
        <v>1.56988795761</v>
      </c>
      <c r="S571" s="17">
        <v>1.7</v>
      </c>
      <c r="T571" s="17">
        <v>731</v>
      </c>
      <c r="U571" s="17">
        <v>1050</v>
      </c>
      <c r="V571" s="17">
        <v>908.36</v>
      </c>
      <c r="W571" s="17">
        <v>1071.6400000000001</v>
      </c>
      <c r="X571" s="17">
        <v>637.59</v>
      </c>
      <c r="Y571" s="17">
        <v>649.13</v>
      </c>
      <c r="Z571" s="17">
        <v>306</v>
      </c>
      <c r="AA571" s="17">
        <v>697.33</v>
      </c>
      <c r="AB571" s="17">
        <v>263.87</v>
      </c>
      <c r="AC571" s="17">
        <v>823.02</v>
      </c>
      <c r="AD571" s="17">
        <v>719</v>
      </c>
      <c r="AE571" s="17">
        <v>152.13268619999999</v>
      </c>
      <c r="AF571" s="17">
        <v>164.774764</v>
      </c>
      <c r="AG571" s="17">
        <v>175.05123724000001</v>
      </c>
      <c r="AH571" s="17">
        <v>313</v>
      </c>
      <c r="AI571" s="17">
        <v>286.60000000000002</v>
      </c>
      <c r="AJ571" s="17">
        <v>243.8</v>
      </c>
      <c r="AK571" s="17" t="s">
        <v>192</v>
      </c>
      <c r="AL571" s="17">
        <v>175.98013309800001</v>
      </c>
      <c r="AM571" s="17">
        <v>196.06615699737</v>
      </c>
      <c r="AN571" s="17">
        <v>0.98503544847000002</v>
      </c>
      <c r="AO571" s="17">
        <v>0.63935140000000001</v>
      </c>
      <c r="AP571" s="17">
        <v>0.79708632003000002</v>
      </c>
      <c r="AQ571" s="17">
        <v>2.686990856</v>
      </c>
      <c r="AR571" s="17">
        <v>1.5702906999999999</v>
      </c>
      <c r="AS571" s="17">
        <v>3.9774805</v>
      </c>
      <c r="AT571" s="17">
        <v>8.7567506399999999</v>
      </c>
      <c r="AU571" s="17">
        <v>0.64573415999999995</v>
      </c>
      <c r="AV571" s="17">
        <v>0.43903904989999998</v>
      </c>
      <c r="AW571" s="17">
        <v>0.24140589000000001</v>
      </c>
      <c r="AX571" s="17">
        <v>3095.78</v>
      </c>
      <c r="AY571" s="17">
        <v>358.74203999999997</v>
      </c>
      <c r="AZ571" s="17">
        <v>262.27355254260999</v>
      </c>
      <c r="BA571" s="17">
        <v>721.83452171614999</v>
      </c>
      <c r="BB571" s="17">
        <v>796.35251184778997</v>
      </c>
      <c r="BC571" s="17">
        <v>622.00184742841998</v>
      </c>
      <c r="BD571" s="17">
        <v>1.30182811</v>
      </c>
      <c r="BE571" s="17">
        <v>1.9395</v>
      </c>
      <c r="BF571" s="17">
        <v>2.0775999999999999</v>
      </c>
      <c r="BG571" s="17">
        <v>44</v>
      </c>
      <c r="BH571" s="17">
        <v>249.2</v>
      </c>
      <c r="BI571" s="17">
        <v>207.5</v>
      </c>
      <c r="BJ571" s="17">
        <v>265</v>
      </c>
      <c r="BK571" s="17">
        <v>192.5</v>
      </c>
      <c r="BL571" s="17">
        <v>2809.3409999999999</v>
      </c>
      <c r="BM571" s="17">
        <v>78.2</v>
      </c>
      <c r="BN571" s="17">
        <v>5669.6589999999997</v>
      </c>
      <c r="BO571" s="17">
        <v>1666.0909999999999</v>
      </c>
      <c r="BP571" s="17">
        <v>11361.817999999999</v>
      </c>
      <c r="BQ571" s="17">
        <v>36811.135999999999</v>
      </c>
      <c r="BR571" s="17">
        <v>3786.6819999999998</v>
      </c>
      <c r="BS571" s="17">
        <v>631.16600000000005</v>
      </c>
      <c r="BT571" s="17">
        <v>1146.6500000000001</v>
      </c>
      <c r="BU571" s="17">
        <v>12.8413</v>
      </c>
    </row>
    <row r="572" spans="1:73" x14ac:dyDescent="0.4">
      <c r="A572" s="18" t="s">
        <v>758</v>
      </c>
      <c r="B572" s="16">
        <f t="shared" si="8"/>
        <v>2007</v>
      </c>
      <c r="C572" s="20">
        <v>57.5625</v>
      </c>
      <c r="D572" s="20">
        <v>57.756999999999998</v>
      </c>
      <c r="E572" s="20">
        <v>55.680500000000002</v>
      </c>
      <c r="F572" s="20">
        <v>59.25</v>
      </c>
      <c r="G572" s="20">
        <v>52.9</v>
      </c>
      <c r="H572" s="20">
        <v>51.637500000000003</v>
      </c>
      <c r="I572" s="20">
        <v>7.9725000000000001</v>
      </c>
      <c r="J572" s="20">
        <v>8.56</v>
      </c>
      <c r="K572" s="20">
        <v>6.89</v>
      </c>
      <c r="L572" s="20">
        <v>142.17497896166</v>
      </c>
      <c r="M572" s="20">
        <v>1.815393</v>
      </c>
      <c r="N572" s="20">
        <v>2.6902977859999999</v>
      </c>
      <c r="O572" s="20">
        <v>1.7434134960000001</v>
      </c>
      <c r="P572" s="20">
        <v>1.77864031727</v>
      </c>
      <c r="Q572" s="20">
        <v>2.2775688073399998</v>
      </c>
      <c r="R572" s="20">
        <v>1.40835214447</v>
      </c>
      <c r="S572" s="20">
        <v>1.65</v>
      </c>
      <c r="T572" s="20">
        <v>763</v>
      </c>
      <c r="U572" s="20">
        <v>1050</v>
      </c>
      <c r="V572" s="20">
        <v>916.75</v>
      </c>
      <c r="W572" s="20">
        <v>1016.33</v>
      </c>
      <c r="X572" s="20">
        <v>645.20000000000005</v>
      </c>
      <c r="Y572" s="20">
        <v>676.75</v>
      </c>
      <c r="Z572" s="20">
        <v>325</v>
      </c>
      <c r="AA572" s="20">
        <v>715.04</v>
      </c>
      <c r="AB572" s="20">
        <v>283.45</v>
      </c>
      <c r="AC572" s="20">
        <v>790.39</v>
      </c>
      <c r="AD572" s="20">
        <v>709</v>
      </c>
      <c r="AE572" s="20">
        <v>151.0319169</v>
      </c>
      <c r="AF572" s="20">
        <v>177.3489032</v>
      </c>
      <c r="AG572" s="20">
        <v>180.63994894000001</v>
      </c>
      <c r="AH572" s="20">
        <v>315</v>
      </c>
      <c r="AI572" s="20">
        <v>291.75</v>
      </c>
      <c r="AJ572" s="20">
        <v>257.5</v>
      </c>
      <c r="AK572" s="20">
        <v>303</v>
      </c>
      <c r="AL572" s="20">
        <v>176.461475175</v>
      </c>
      <c r="AM572" s="20">
        <v>199.98225866842</v>
      </c>
      <c r="AN572" s="20">
        <v>1.06883832492</v>
      </c>
      <c r="AO572" s="20">
        <v>0.65450843749999998</v>
      </c>
      <c r="AP572" s="20">
        <v>0.84181642324999995</v>
      </c>
      <c r="AQ572" s="20">
        <v>2.7114621379999999</v>
      </c>
      <c r="AR572" s="20">
        <v>1.6264083</v>
      </c>
      <c r="AS572" s="20">
        <v>3.9431535000000002</v>
      </c>
      <c r="AT572" s="20">
        <v>8.8184799999999992</v>
      </c>
      <c r="AU572" s="20">
        <v>0.64952625600000002</v>
      </c>
      <c r="AV572" s="20">
        <v>0.45692489989000001</v>
      </c>
      <c r="AW572" s="20">
        <v>0.233028334</v>
      </c>
      <c r="AX572" s="20">
        <v>3182.84</v>
      </c>
      <c r="AY572" s="20">
        <v>375.22379999999998</v>
      </c>
      <c r="AZ572" s="20">
        <v>262.56124574499</v>
      </c>
      <c r="BA572" s="20">
        <v>720.93192923486004</v>
      </c>
      <c r="BB572" s="20">
        <v>795.35674097785</v>
      </c>
      <c r="BC572" s="20">
        <v>622.68413392523996</v>
      </c>
      <c r="BD572" s="20">
        <v>1.2753726700000001</v>
      </c>
      <c r="BE572" s="20">
        <v>2.1173999999999999</v>
      </c>
      <c r="BF572" s="20">
        <v>2.2787999999999999</v>
      </c>
      <c r="BG572" s="20">
        <v>44</v>
      </c>
      <c r="BH572" s="20">
        <v>317.625</v>
      </c>
      <c r="BI572" s="20">
        <v>215</v>
      </c>
      <c r="BJ572" s="20">
        <v>299.375</v>
      </c>
      <c r="BK572" s="20">
        <v>192.5</v>
      </c>
      <c r="BL572" s="20">
        <v>2832.2</v>
      </c>
      <c r="BM572" s="20">
        <v>82.66</v>
      </c>
      <c r="BN572" s="20">
        <v>5676.45</v>
      </c>
      <c r="BO572" s="20">
        <v>1779.6</v>
      </c>
      <c r="BP572" s="20">
        <v>12933.25</v>
      </c>
      <c r="BQ572" s="20">
        <v>41184.25</v>
      </c>
      <c r="BR572" s="20">
        <v>3309.5</v>
      </c>
      <c r="BS572" s="20">
        <v>664.745</v>
      </c>
      <c r="BT572" s="20">
        <v>1204.55</v>
      </c>
      <c r="BU572" s="20">
        <v>13.91</v>
      </c>
    </row>
    <row r="573" spans="1:73" x14ac:dyDescent="0.4">
      <c r="A573" s="16" t="s">
        <v>759</v>
      </c>
      <c r="B573" s="16">
        <f t="shared" si="8"/>
        <v>2007</v>
      </c>
      <c r="C573" s="17">
        <v>60.59984848485</v>
      </c>
      <c r="D573" s="17">
        <v>62.143636363639999</v>
      </c>
      <c r="E573" s="17">
        <v>59.05409090909</v>
      </c>
      <c r="F573" s="17">
        <v>60.601818181820001</v>
      </c>
      <c r="G573" s="17">
        <v>55.38</v>
      </c>
      <c r="H573" s="17">
        <v>53.475000000000001</v>
      </c>
      <c r="I573" s="17">
        <v>7.12318181818</v>
      </c>
      <c r="J573" s="17">
        <v>8.3699999999999992</v>
      </c>
      <c r="K573" s="17">
        <v>6.86</v>
      </c>
      <c r="L573" s="17">
        <v>130.93781192981001</v>
      </c>
      <c r="M573" s="17">
        <v>1.92399818182</v>
      </c>
      <c r="N573" s="17">
        <v>2.581169096</v>
      </c>
      <c r="O573" s="17">
        <v>1.6975574</v>
      </c>
      <c r="P573" s="17">
        <v>1.77221736896</v>
      </c>
      <c r="Q573" s="17">
        <v>2.42113553127</v>
      </c>
      <c r="R573" s="17">
        <v>1.26551657562</v>
      </c>
      <c r="S573" s="17">
        <v>1.63</v>
      </c>
      <c r="T573" s="17">
        <v>769</v>
      </c>
      <c r="U573" s="17">
        <v>1050</v>
      </c>
      <c r="V573" s="17">
        <v>936.76</v>
      </c>
      <c r="W573" s="17">
        <v>1055.21</v>
      </c>
      <c r="X573" s="17">
        <v>660.93</v>
      </c>
      <c r="Y573" s="17">
        <v>701.14</v>
      </c>
      <c r="Z573" s="17">
        <v>322</v>
      </c>
      <c r="AA573" s="17">
        <v>719.03</v>
      </c>
      <c r="AB573" s="17">
        <v>279.08999999999997</v>
      </c>
      <c r="AC573" s="17">
        <v>771.51</v>
      </c>
      <c r="AD573" s="17">
        <v>713</v>
      </c>
      <c r="AE573" s="17">
        <v>157.0577883</v>
      </c>
      <c r="AF573" s="17">
        <v>170.50674480000001</v>
      </c>
      <c r="AG573" s="17">
        <v>169.96076966000001</v>
      </c>
      <c r="AH573" s="17">
        <v>318.66666666666998</v>
      </c>
      <c r="AI573" s="17">
        <v>299.33333333333002</v>
      </c>
      <c r="AJ573" s="17">
        <v>262.33333333333002</v>
      </c>
      <c r="AK573" s="17">
        <v>304.93</v>
      </c>
      <c r="AL573" s="17">
        <v>168.54321429000001</v>
      </c>
      <c r="AM573" s="17">
        <v>199.09820044285999</v>
      </c>
      <c r="AN573" s="17">
        <v>1.0551475380399999</v>
      </c>
      <c r="AO573" s="17">
        <v>0.64761887500000004</v>
      </c>
      <c r="AP573" s="17">
        <v>0.81134080288999999</v>
      </c>
      <c r="AQ573" s="17">
        <v>2.6891954760000001</v>
      </c>
      <c r="AR573" s="17">
        <v>1.6835665423099999</v>
      </c>
      <c r="AS573" s="17">
        <v>3.9043364999999999</v>
      </c>
      <c r="AT573" s="17">
        <v>9.0257142800000008</v>
      </c>
      <c r="AU573" s="17">
        <v>0.65785578545000001</v>
      </c>
      <c r="AV573" s="17">
        <v>0.45916222000000001</v>
      </c>
      <c r="AW573" s="17">
        <v>0.230162328</v>
      </c>
      <c r="AX573" s="17">
        <v>3298.14</v>
      </c>
      <c r="AY573" s="17">
        <v>380.04539999999997</v>
      </c>
      <c r="AZ573" s="17">
        <v>269.65970421302001</v>
      </c>
      <c r="BA573" s="17">
        <v>717.39524032860004</v>
      </c>
      <c r="BB573" s="17">
        <v>791.45494491602005</v>
      </c>
      <c r="BC573" s="17">
        <v>643.78213048398004</v>
      </c>
      <c r="BD573" s="17">
        <v>1.28749808</v>
      </c>
      <c r="BE573" s="17">
        <v>2.0525000000000002</v>
      </c>
      <c r="BF573" s="17">
        <v>2.2349000000000001</v>
      </c>
      <c r="BG573" s="17">
        <v>44</v>
      </c>
      <c r="BH573" s="17">
        <v>387</v>
      </c>
      <c r="BI573" s="17">
        <v>254.5</v>
      </c>
      <c r="BJ573" s="17">
        <v>318.125</v>
      </c>
      <c r="BK573" s="17">
        <v>192.5</v>
      </c>
      <c r="BL573" s="17">
        <v>2761.7269999999999</v>
      </c>
      <c r="BM573" s="17">
        <v>88.55</v>
      </c>
      <c r="BN573" s="17">
        <v>6452.4769999999999</v>
      </c>
      <c r="BO573" s="17">
        <v>1914.0450000000001</v>
      </c>
      <c r="BP573" s="17">
        <v>13892.955</v>
      </c>
      <c r="BQ573" s="17">
        <v>46324.773000000001</v>
      </c>
      <c r="BR573" s="17">
        <v>3271.2950000000001</v>
      </c>
      <c r="BS573" s="17">
        <v>654.89499999999998</v>
      </c>
      <c r="BT573" s="17">
        <v>1218.77</v>
      </c>
      <c r="BU573" s="17">
        <v>13.1843</v>
      </c>
    </row>
    <row r="574" spans="1:73" x14ac:dyDescent="0.4">
      <c r="A574" s="18" t="s">
        <v>760</v>
      </c>
      <c r="B574" s="16">
        <f t="shared" si="8"/>
        <v>2007</v>
      </c>
      <c r="C574" s="20">
        <v>65.057640350880007</v>
      </c>
      <c r="D574" s="20">
        <v>67.398421052629999</v>
      </c>
      <c r="E574" s="20">
        <v>63.838000000000001</v>
      </c>
      <c r="F574" s="20">
        <v>63.936500000000002</v>
      </c>
      <c r="G574" s="20">
        <v>56.12</v>
      </c>
      <c r="H574" s="20">
        <v>51.36</v>
      </c>
      <c r="I574" s="20">
        <v>7.5873809523800002</v>
      </c>
      <c r="J574" s="20">
        <v>8</v>
      </c>
      <c r="K574" s="20">
        <v>7.09</v>
      </c>
      <c r="L574" s="20">
        <v>134.97160900674001</v>
      </c>
      <c r="M574" s="20">
        <v>1.9779780952399999</v>
      </c>
      <c r="N574" s="20">
        <v>2.52649452</v>
      </c>
      <c r="O574" s="20">
        <v>1.7544365959999999</v>
      </c>
      <c r="P574" s="20">
        <v>1.9807797714099999</v>
      </c>
      <c r="Q574" s="20">
        <v>2.34303556928</v>
      </c>
      <c r="R574" s="20">
        <v>2.0118037449599999</v>
      </c>
      <c r="S574" s="20">
        <v>1.5874999999999999</v>
      </c>
      <c r="T574" s="20">
        <v>827.5</v>
      </c>
      <c r="U574" s="20">
        <v>1050</v>
      </c>
      <c r="V574" s="20">
        <v>978.16</v>
      </c>
      <c r="W574" s="20">
        <v>1078.17</v>
      </c>
      <c r="X574" s="20">
        <v>743.45</v>
      </c>
      <c r="Y574" s="20">
        <v>797.26</v>
      </c>
      <c r="Z574" s="20">
        <v>319.75</v>
      </c>
      <c r="AA574" s="20">
        <v>753.7</v>
      </c>
      <c r="AB574" s="20">
        <v>264.76</v>
      </c>
      <c r="AC574" s="20">
        <v>808.43</v>
      </c>
      <c r="AD574" s="20">
        <v>755</v>
      </c>
      <c r="AE574" s="20">
        <v>157.1170037</v>
      </c>
      <c r="AF574" s="20">
        <v>152.74784</v>
      </c>
      <c r="AG574" s="20">
        <v>149.5173284</v>
      </c>
      <c r="AH574" s="20">
        <v>316.5</v>
      </c>
      <c r="AI574" s="20">
        <v>296</v>
      </c>
      <c r="AJ574" s="20">
        <v>258.5</v>
      </c>
      <c r="AK574" s="20">
        <v>302.25</v>
      </c>
      <c r="AL574" s="20">
        <v>175.2673059</v>
      </c>
      <c r="AM574" s="20">
        <v>198.30779161020001</v>
      </c>
      <c r="AN574" s="20">
        <v>1.11985616985</v>
      </c>
      <c r="AO574" s="20">
        <v>0.64761887500000004</v>
      </c>
      <c r="AP574" s="20">
        <v>0.85583967140999995</v>
      </c>
      <c r="AQ574" s="20">
        <v>2.6942661019999998</v>
      </c>
      <c r="AR574" s="20">
        <v>1.7217234269199999</v>
      </c>
      <c r="AS574" s="20">
        <v>3.9998999999999998</v>
      </c>
      <c r="AT574" s="20">
        <v>9.4247505</v>
      </c>
      <c r="AU574" s="20">
        <v>0.67148272420999999</v>
      </c>
      <c r="AV574" s="20">
        <v>0.46089785719999998</v>
      </c>
      <c r="AW574" s="20">
        <v>0.214289064</v>
      </c>
      <c r="AX574" s="20">
        <v>3361.26</v>
      </c>
      <c r="AY574" s="20">
        <v>387.9092</v>
      </c>
      <c r="AZ574" s="20">
        <v>266.04299296184001</v>
      </c>
      <c r="BA574" s="20">
        <v>733.12613785956</v>
      </c>
      <c r="BB574" s="20">
        <v>808.80980864934997</v>
      </c>
      <c r="BC574" s="20">
        <v>635.14764027930005</v>
      </c>
      <c r="BD574" s="20">
        <v>1.2599403300000001</v>
      </c>
      <c r="BE574" s="20">
        <v>2.165</v>
      </c>
      <c r="BF574" s="20">
        <v>2.3184</v>
      </c>
      <c r="BG574" s="20">
        <v>44</v>
      </c>
      <c r="BH574" s="20">
        <v>404.6</v>
      </c>
      <c r="BI574" s="20">
        <v>300</v>
      </c>
      <c r="BJ574" s="20">
        <v>291</v>
      </c>
      <c r="BK574" s="20">
        <v>192.5</v>
      </c>
      <c r="BL574" s="20">
        <v>2814.7890000000002</v>
      </c>
      <c r="BM574" s="20">
        <v>91.26</v>
      </c>
      <c r="BN574" s="20">
        <v>7766.4740000000002</v>
      </c>
      <c r="BO574" s="20">
        <v>2000.9469999999999</v>
      </c>
      <c r="BP574" s="20">
        <v>14052.895</v>
      </c>
      <c r="BQ574" s="20">
        <v>50266.841999999997</v>
      </c>
      <c r="BR574" s="20">
        <v>3557.4740000000002</v>
      </c>
      <c r="BS574" s="20">
        <v>679.36800000000005</v>
      </c>
      <c r="BT574" s="20">
        <v>1275.81</v>
      </c>
      <c r="BU574" s="20">
        <v>13.7233</v>
      </c>
    </row>
    <row r="575" spans="1:73" x14ac:dyDescent="0.4">
      <c r="A575" s="16" t="s">
        <v>761</v>
      </c>
      <c r="B575" s="16">
        <f t="shared" si="8"/>
        <v>2007</v>
      </c>
      <c r="C575" s="17">
        <v>65.157259552040003</v>
      </c>
      <c r="D575" s="17">
        <v>67.476086956520007</v>
      </c>
      <c r="E575" s="17">
        <v>64.544782608700004</v>
      </c>
      <c r="F575" s="17">
        <v>63.450909090910002</v>
      </c>
      <c r="G575" s="17">
        <v>56</v>
      </c>
      <c r="H575" s="17">
        <v>50.25</v>
      </c>
      <c r="I575" s="17">
        <v>7.61347826087</v>
      </c>
      <c r="J575" s="17">
        <v>7.98</v>
      </c>
      <c r="K575" s="17">
        <v>7.22</v>
      </c>
      <c r="L575" s="17">
        <v>135.28151314111</v>
      </c>
      <c r="M575" s="17">
        <v>2.00386304348</v>
      </c>
      <c r="N575" s="17">
        <v>2.496511688</v>
      </c>
      <c r="O575" s="17">
        <v>1.849896642</v>
      </c>
      <c r="P575" s="17">
        <v>1.9413833954499999</v>
      </c>
      <c r="Q575" s="17">
        <v>2.2767814212299999</v>
      </c>
      <c r="R575" s="17">
        <v>1.9973687651200001</v>
      </c>
      <c r="S575" s="17">
        <v>1.55</v>
      </c>
      <c r="T575" s="17">
        <v>894</v>
      </c>
      <c r="U575" s="17">
        <v>1080.5633802816899</v>
      </c>
      <c r="V575" s="17">
        <v>1200.17</v>
      </c>
      <c r="W575" s="17">
        <v>1169.4100000000001</v>
      </c>
      <c r="X575" s="17">
        <v>816.09</v>
      </c>
      <c r="Y575" s="17">
        <v>866.85</v>
      </c>
      <c r="Z575" s="17">
        <v>334</v>
      </c>
      <c r="AA575" s="17">
        <v>788.7</v>
      </c>
      <c r="AB575" s="17">
        <v>268.26</v>
      </c>
      <c r="AC575" s="17">
        <v>844.71</v>
      </c>
      <c r="AD575" s="17">
        <v>831</v>
      </c>
      <c r="AE575" s="17">
        <v>161.68943419999999</v>
      </c>
      <c r="AF575" s="17">
        <v>160.22775999999999</v>
      </c>
      <c r="AG575" s="17">
        <v>150.00895865999999</v>
      </c>
      <c r="AH575" s="17">
        <v>317.60000000000002</v>
      </c>
      <c r="AI575" s="17">
        <v>295.8</v>
      </c>
      <c r="AJ575" s="17">
        <v>255.4</v>
      </c>
      <c r="AK575" s="17">
        <v>300.35500000000002</v>
      </c>
      <c r="AL575" s="17">
        <v>180.7788564</v>
      </c>
      <c r="AM575" s="17">
        <v>195.72128219999999</v>
      </c>
      <c r="AN575" s="17">
        <v>1.03756976509</v>
      </c>
      <c r="AO575" s="17">
        <v>0.68895625000000005</v>
      </c>
      <c r="AP575" s="17">
        <v>0.88683983232999997</v>
      </c>
      <c r="AQ575" s="17">
        <v>2.699336728</v>
      </c>
      <c r="AR575" s="17">
        <v>1.7530587085</v>
      </c>
      <c r="AS575" s="17">
        <v>3.9870561000000002</v>
      </c>
      <c r="AT575" s="17">
        <v>9.6782818000000006</v>
      </c>
      <c r="AU575" s="17">
        <v>0.67124228727000002</v>
      </c>
      <c r="AV575" s="17">
        <v>0.46321070399999997</v>
      </c>
      <c r="AW575" s="17">
        <v>0.20789566600000001</v>
      </c>
      <c r="AX575" s="17">
        <v>3397.24</v>
      </c>
      <c r="AY575" s="17">
        <v>373.587445</v>
      </c>
      <c r="AZ575" s="17">
        <v>261.94534536608001</v>
      </c>
      <c r="BA575" s="17">
        <v>724.04713333111999</v>
      </c>
      <c r="BB575" s="17">
        <v>806.21267564569996</v>
      </c>
      <c r="BC575" s="17">
        <v>641.10263026021005</v>
      </c>
      <c r="BD575" s="17">
        <v>1.22466641</v>
      </c>
      <c r="BE575" s="17">
        <v>2.2191999999999998</v>
      </c>
      <c r="BF575" s="17">
        <v>2.3689</v>
      </c>
      <c r="BG575" s="17">
        <v>44</v>
      </c>
      <c r="BH575" s="17">
        <v>392</v>
      </c>
      <c r="BI575" s="17">
        <v>338.125</v>
      </c>
      <c r="BJ575" s="17">
        <v>293.125</v>
      </c>
      <c r="BK575" s="17">
        <v>192.5</v>
      </c>
      <c r="BL575" s="17">
        <v>2792.75</v>
      </c>
      <c r="BM575" s="17">
        <v>102.02</v>
      </c>
      <c r="BN575" s="17">
        <v>7681.42</v>
      </c>
      <c r="BO575" s="17">
        <v>2101.25</v>
      </c>
      <c r="BP575" s="17">
        <v>14140</v>
      </c>
      <c r="BQ575" s="17">
        <v>52179.048000000003</v>
      </c>
      <c r="BR575" s="17">
        <v>3831.26</v>
      </c>
      <c r="BS575" s="17">
        <v>667.31</v>
      </c>
      <c r="BT575" s="17">
        <v>1300.6500000000001</v>
      </c>
      <c r="BU575" s="17">
        <v>13.1478</v>
      </c>
    </row>
    <row r="576" spans="1:73" x14ac:dyDescent="0.4">
      <c r="A576" s="18" t="s">
        <v>762</v>
      </c>
      <c r="B576" s="16">
        <f t="shared" si="8"/>
        <v>2007</v>
      </c>
      <c r="C576" s="20">
        <v>68.188095238100004</v>
      </c>
      <c r="D576" s="20">
        <v>71.316190476190002</v>
      </c>
      <c r="E576" s="20">
        <v>65.75619047619</v>
      </c>
      <c r="F576" s="20">
        <v>67.491904761900003</v>
      </c>
      <c r="G576" s="20">
        <v>61.6</v>
      </c>
      <c r="H576" s="20">
        <v>56.78</v>
      </c>
      <c r="I576" s="20">
        <v>7.3041428571400004</v>
      </c>
      <c r="J576" s="20">
        <v>8.0299999999999994</v>
      </c>
      <c r="K576" s="20">
        <v>7.11</v>
      </c>
      <c r="L576" s="20">
        <v>131.68831222938999</v>
      </c>
      <c r="M576" s="20">
        <v>2.0169833333299998</v>
      </c>
      <c r="N576" s="20">
        <v>2.6307730459999998</v>
      </c>
      <c r="O576" s="20">
        <v>2.0432418160000001</v>
      </c>
      <c r="P576" s="20">
        <v>2.07378019691</v>
      </c>
      <c r="Q576" s="20">
        <v>2.3133990029699998</v>
      </c>
      <c r="R576" s="20">
        <v>2.2504415877500001</v>
      </c>
      <c r="S576" s="20">
        <v>1.6575</v>
      </c>
      <c r="T576" s="20">
        <v>979</v>
      </c>
      <c r="U576" s="20">
        <v>1107.1830985915501</v>
      </c>
      <c r="V576" s="20">
        <v>1354.38</v>
      </c>
      <c r="W576" s="20">
        <v>1268.18</v>
      </c>
      <c r="X576" s="20">
        <v>833.19</v>
      </c>
      <c r="Y576" s="20">
        <v>968.33</v>
      </c>
      <c r="Z576" s="20">
        <v>361</v>
      </c>
      <c r="AA576" s="20">
        <v>835.55</v>
      </c>
      <c r="AB576" s="20">
        <v>278.14</v>
      </c>
      <c r="AC576" s="20">
        <v>867.68</v>
      </c>
      <c r="AD576" s="20">
        <v>916</v>
      </c>
      <c r="AE576" s="20">
        <v>184.44876289999999</v>
      </c>
      <c r="AF576" s="20">
        <v>165.24717999999999</v>
      </c>
      <c r="AG576" s="20">
        <v>154.78637019999999</v>
      </c>
      <c r="AH576" s="20">
        <v>323.25</v>
      </c>
      <c r="AI576" s="20">
        <v>300.5</v>
      </c>
      <c r="AJ576" s="20">
        <v>257</v>
      </c>
      <c r="AK576" s="20">
        <v>302.48599999999999</v>
      </c>
      <c r="AL576" s="20">
        <v>205.02967860000001</v>
      </c>
      <c r="AM576" s="20">
        <v>223.03918018749999</v>
      </c>
      <c r="AN576" s="20">
        <v>0.97681993892999996</v>
      </c>
      <c r="AO576" s="20">
        <v>0.77852056250000001</v>
      </c>
      <c r="AP576" s="20">
        <v>0.93534291432000005</v>
      </c>
      <c r="AQ576" s="20">
        <v>2.6790542240000002</v>
      </c>
      <c r="AR576" s="20">
        <v>1.78023065</v>
      </c>
      <c r="AS576" s="20">
        <v>3.9912570000000001</v>
      </c>
      <c r="AT576" s="20">
        <v>9.9340177199999999</v>
      </c>
      <c r="AU576" s="20">
        <v>0.66663462857</v>
      </c>
      <c r="AV576" s="20">
        <v>0.47010896951999998</v>
      </c>
      <c r="AW576" s="20">
        <v>0.204809198</v>
      </c>
      <c r="AX576" s="20">
        <v>3409.32</v>
      </c>
      <c r="AY576" s="20">
        <v>356.94540000000001</v>
      </c>
      <c r="AZ576" s="20">
        <v>257.91078620019999</v>
      </c>
      <c r="BA576" s="20">
        <v>718.07803283791998</v>
      </c>
      <c r="BB576" s="20">
        <v>807.06212916332004</v>
      </c>
      <c r="BC576" s="20">
        <v>642.64574316515996</v>
      </c>
      <c r="BD576" s="20">
        <v>1.33599972</v>
      </c>
      <c r="BE576" s="20">
        <v>2.1097999999999999</v>
      </c>
      <c r="BF576" s="20">
        <v>2.2342</v>
      </c>
      <c r="BG576" s="20">
        <v>44</v>
      </c>
      <c r="BH576" s="20">
        <v>387.875</v>
      </c>
      <c r="BI576" s="20">
        <v>355</v>
      </c>
      <c r="BJ576" s="20">
        <v>291.875</v>
      </c>
      <c r="BK576" s="20">
        <v>192.5</v>
      </c>
      <c r="BL576" s="20">
        <v>2676.93</v>
      </c>
      <c r="BM576" s="20">
        <v>103.21</v>
      </c>
      <c r="BN576" s="20">
        <v>7474.38</v>
      </c>
      <c r="BO576" s="20">
        <v>2425.1999999999998</v>
      </c>
      <c r="BP576" s="20">
        <v>14099.76</v>
      </c>
      <c r="BQ576" s="20">
        <v>41718.571000000004</v>
      </c>
      <c r="BR576" s="20">
        <v>3602.85</v>
      </c>
      <c r="BS576" s="20">
        <v>655.66</v>
      </c>
      <c r="BT576" s="20">
        <v>1286.24</v>
      </c>
      <c r="BU576" s="20">
        <v>13.144299999999999</v>
      </c>
    </row>
    <row r="577" spans="1:73" x14ac:dyDescent="0.4">
      <c r="A577" s="16" t="s">
        <v>763</v>
      </c>
      <c r="B577" s="16">
        <f t="shared" si="8"/>
        <v>2007</v>
      </c>
      <c r="C577" s="17">
        <v>73.601695526699999</v>
      </c>
      <c r="D577" s="17">
        <v>77.204090909089999</v>
      </c>
      <c r="E577" s="17">
        <v>69.459090909089994</v>
      </c>
      <c r="F577" s="17">
        <v>74.141904761899994</v>
      </c>
      <c r="G577" s="17">
        <v>67.31</v>
      </c>
      <c r="H577" s="17">
        <v>58.06</v>
      </c>
      <c r="I577" s="17">
        <v>6.2209090909100002</v>
      </c>
      <c r="J577" s="17">
        <v>8.1300000000000008</v>
      </c>
      <c r="K577" s="17">
        <v>7.26</v>
      </c>
      <c r="L577" s="17">
        <v>119.11122194066</v>
      </c>
      <c r="M577" s="17">
        <v>2.1584677272700001</v>
      </c>
      <c r="N577" s="17">
        <v>2.5932945059999999</v>
      </c>
      <c r="O577" s="17">
        <v>2.0394939619999999</v>
      </c>
      <c r="P577" s="17">
        <v>2.1296823164499998</v>
      </c>
      <c r="Q577" s="17">
        <v>2.4856505459</v>
      </c>
      <c r="R577" s="17">
        <v>2.2673964034399998</v>
      </c>
      <c r="S577" s="17">
        <v>1.6359999999999999</v>
      </c>
      <c r="T577" s="17">
        <v>929</v>
      </c>
      <c r="U577" s="17">
        <v>1186.0563380281701</v>
      </c>
      <c r="V577" s="17">
        <v>1382.65</v>
      </c>
      <c r="W577" s="17">
        <v>1404.95</v>
      </c>
      <c r="X577" s="17">
        <v>854.52</v>
      </c>
      <c r="Y577" s="17">
        <v>919.55</v>
      </c>
      <c r="Z577" s="17">
        <v>375.5</v>
      </c>
      <c r="AA577" s="17">
        <v>887.12</v>
      </c>
      <c r="AB577" s="17">
        <v>301.41000000000003</v>
      </c>
      <c r="AC577" s="17">
        <v>925.81</v>
      </c>
      <c r="AD577" s="17">
        <v>999</v>
      </c>
      <c r="AE577" s="17">
        <v>177.9077053</v>
      </c>
      <c r="AF577" s="17">
        <v>146.84263999999999</v>
      </c>
      <c r="AG577" s="17">
        <v>138.47218219999999</v>
      </c>
      <c r="AH577" s="17">
        <v>328.8</v>
      </c>
      <c r="AI577" s="17">
        <v>306.8</v>
      </c>
      <c r="AJ577" s="17">
        <v>260.39999999999998</v>
      </c>
      <c r="AK577" s="17">
        <v>302.71249999999998</v>
      </c>
      <c r="AL577" s="17">
        <v>225.60613380000001</v>
      </c>
      <c r="AM577" s="17">
        <v>238.40670983625</v>
      </c>
      <c r="AN577" s="17">
        <v>0.95436986192999995</v>
      </c>
      <c r="AO577" s="17">
        <v>0.73373840624999997</v>
      </c>
      <c r="AP577" s="17">
        <v>1.1424840065799999</v>
      </c>
      <c r="AQ577" s="17">
        <v>2.673322212</v>
      </c>
      <c r="AR577" s="17">
        <v>1.7894165666699999</v>
      </c>
      <c r="AS577" s="17">
        <v>4.0869330000000001</v>
      </c>
      <c r="AT577" s="17">
        <v>10.189753639999999</v>
      </c>
      <c r="AU577" s="17">
        <v>0.68139055636000001</v>
      </c>
      <c r="AV577" s="17">
        <v>0.46557375124</v>
      </c>
      <c r="AW577" s="17">
        <v>0.22443031599999999</v>
      </c>
      <c r="AX577" s="17">
        <v>3364.03</v>
      </c>
      <c r="AY577" s="17">
        <v>364.84559999999999</v>
      </c>
      <c r="AZ577" s="17">
        <v>263.05015633851002</v>
      </c>
      <c r="BA577" s="17">
        <v>744.48250741374</v>
      </c>
      <c r="BB577" s="17">
        <v>826.40853463655003</v>
      </c>
      <c r="BC577" s="17">
        <v>645.61973737669996</v>
      </c>
      <c r="BD577" s="17">
        <v>1.49583467</v>
      </c>
      <c r="BE577" s="17">
        <v>2.0400999999999998</v>
      </c>
      <c r="BF577" s="17">
        <v>2.0760000000000001</v>
      </c>
      <c r="BG577" s="17">
        <v>44</v>
      </c>
      <c r="BH577" s="17">
        <v>398.5</v>
      </c>
      <c r="BI577" s="17">
        <v>355</v>
      </c>
      <c r="BJ577" s="17">
        <v>269.5</v>
      </c>
      <c r="BK577" s="17">
        <v>192.5</v>
      </c>
      <c r="BL577" s="17">
        <v>2732.44</v>
      </c>
      <c r="BM577" s="17">
        <v>106.09</v>
      </c>
      <c r="BN577" s="17">
        <v>7972.57</v>
      </c>
      <c r="BO577" s="17">
        <v>3082.76</v>
      </c>
      <c r="BP577" s="17">
        <v>14737.84</v>
      </c>
      <c r="BQ577" s="17">
        <v>33425.682000000001</v>
      </c>
      <c r="BR577" s="17">
        <v>3545.58</v>
      </c>
      <c r="BS577" s="17">
        <v>665.38</v>
      </c>
      <c r="BT577" s="17">
        <v>1303.02</v>
      </c>
      <c r="BU577" s="17">
        <v>12.9093</v>
      </c>
    </row>
    <row r="578" spans="1:73" x14ac:dyDescent="0.4">
      <c r="A578" s="18" t="s">
        <v>764</v>
      </c>
      <c r="B578" s="16">
        <f t="shared" si="8"/>
        <v>2007</v>
      </c>
      <c r="C578" s="20">
        <v>70.126811594200007</v>
      </c>
      <c r="D578" s="20">
        <v>70.79652173913</v>
      </c>
      <c r="E578" s="20">
        <v>67.205652173909996</v>
      </c>
      <c r="F578" s="20">
        <v>72.378260869569999</v>
      </c>
      <c r="G578" s="20">
        <v>69.349999999999994</v>
      </c>
      <c r="H578" s="20">
        <v>60.18</v>
      </c>
      <c r="I578" s="20">
        <v>6.1954347826099996</v>
      </c>
      <c r="J578" s="20">
        <v>8.34</v>
      </c>
      <c r="K578" s="20">
        <v>7.7</v>
      </c>
      <c r="L578" s="20">
        <v>120.09830951473</v>
      </c>
      <c r="M578" s="20">
        <v>1.9052273913</v>
      </c>
      <c r="N578" s="20">
        <v>2.7158713780000001</v>
      </c>
      <c r="O578" s="20">
        <v>1.927719728</v>
      </c>
      <c r="P578" s="20">
        <v>2.0686367617900001</v>
      </c>
      <c r="Q578" s="20">
        <v>2.5460704123600002</v>
      </c>
      <c r="R578" s="20">
        <v>2.0473398729999999</v>
      </c>
      <c r="S578" s="20">
        <v>1.6125</v>
      </c>
      <c r="T578" s="20">
        <v>910</v>
      </c>
      <c r="U578" s="20">
        <v>1303.38028169014</v>
      </c>
      <c r="V578" s="20">
        <v>1360.33</v>
      </c>
      <c r="W578" s="20">
        <v>1472.3</v>
      </c>
      <c r="X578" s="20">
        <v>830.65</v>
      </c>
      <c r="Y578" s="20">
        <v>904.02</v>
      </c>
      <c r="Z578" s="20">
        <v>385</v>
      </c>
      <c r="AA578" s="20">
        <v>921.79</v>
      </c>
      <c r="AB578" s="20">
        <v>316.74</v>
      </c>
      <c r="AC578" s="20">
        <v>958.29</v>
      </c>
      <c r="AD578" s="20">
        <v>1114</v>
      </c>
      <c r="AE578" s="20">
        <v>158.88335710000001</v>
      </c>
      <c r="AF578" s="20">
        <v>151.17312000000001</v>
      </c>
      <c r="AG578" s="20">
        <v>150.28453615999999</v>
      </c>
      <c r="AH578" s="20">
        <v>327.5</v>
      </c>
      <c r="AI578" s="20">
        <v>306.5</v>
      </c>
      <c r="AJ578" s="20">
        <v>264.5</v>
      </c>
      <c r="AK578" s="20">
        <v>310</v>
      </c>
      <c r="AL578" s="20">
        <v>253.8987597</v>
      </c>
      <c r="AM578" s="20">
        <v>259.72730786209002</v>
      </c>
      <c r="AN578" s="20">
        <v>0.93596854456</v>
      </c>
      <c r="AO578" s="20">
        <v>0.69722372499999996</v>
      </c>
      <c r="AP578" s="20">
        <v>1.23112627922</v>
      </c>
      <c r="AQ578" s="20">
        <v>2.692502406</v>
      </c>
      <c r="AR578" s="20">
        <v>1.7908297846200001</v>
      </c>
      <c r="AS578" s="20">
        <v>4.1114369999999996</v>
      </c>
      <c r="AT578" s="20">
        <v>10.068499539999999</v>
      </c>
      <c r="AU578" s="20">
        <v>0.67667321454999996</v>
      </c>
      <c r="AV578" s="20">
        <v>0.48060715999999998</v>
      </c>
      <c r="AW578" s="20">
        <v>0.21627322199999999</v>
      </c>
      <c r="AX578" s="20">
        <v>3307.6</v>
      </c>
      <c r="AY578" s="20">
        <v>371.1995</v>
      </c>
      <c r="AZ578" s="20">
        <v>270.93356373415003</v>
      </c>
      <c r="BA578" s="20">
        <v>744.85181656971997</v>
      </c>
      <c r="BB578" s="20">
        <v>816.73533189993998</v>
      </c>
      <c r="BC578" s="20">
        <v>646.82332641961</v>
      </c>
      <c r="BD578" s="20">
        <v>1.4682769200000001</v>
      </c>
      <c r="BE578" s="20">
        <v>2.0684999999999998</v>
      </c>
      <c r="BF578" s="20">
        <v>2.1133999999999999</v>
      </c>
      <c r="BG578" s="20">
        <v>44</v>
      </c>
      <c r="BH578" s="20">
        <v>401.625</v>
      </c>
      <c r="BI578" s="20">
        <v>377.5</v>
      </c>
      <c r="BJ578" s="20">
        <v>260.625</v>
      </c>
      <c r="BK578" s="20">
        <v>192.5</v>
      </c>
      <c r="BL578" s="20">
        <v>2515.7730000000001</v>
      </c>
      <c r="BM578" s="20">
        <v>121.89</v>
      </c>
      <c r="BN578" s="20">
        <v>7513.5</v>
      </c>
      <c r="BO578" s="20">
        <v>3119.4549999999999</v>
      </c>
      <c r="BP578" s="20">
        <v>15174.317999999999</v>
      </c>
      <c r="BQ578" s="20">
        <v>27652.273000000001</v>
      </c>
      <c r="BR578" s="20">
        <v>3252.5230000000001</v>
      </c>
      <c r="BS578" s="20">
        <v>665.41099999999994</v>
      </c>
      <c r="BT578" s="20">
        <v>1263.6099999999999</v>
      </c>
      <c r="BU578" s="20">
        <v>12.334300000000001</v>
      </c>
    </row>
    <row r="579" spans="1:73" x14ac:dyDescent="0.4">
      <c r="A579" s="16" t="s">
        <v>765</v>
      </c>
      <c r="B579" s="16">
        <f t="shared" si="8"/>
        <v>2007</v>
      </c>
      <c r="C579" s="17">
        <v>76.76243859649</v>
      </c>
      <c r="D579" s="17">
        <v>77.126999999999995</v>
      </c>
      <c r="E579" s="17">
        <v>73.254000000000005</v>
      </c>
      <c r="F579" s="17">
        <v>79.90631578947</v>
      </c>
      <c r="G579" s="17">
        <v>68.44</v>
      </c>
      <c r="H579" s="17">
        <v>62.81</v>
      </c>
      <c r="I579" s="17">
        <v>6.0964999999999998</v>
      </c>
      <c r="J579" s="17">
        <v>8.5399999999999991</v>
      </c>
      <c r="K579" s="17">
        <v>8.09</v>
      </c>
      <c r="L579" s="17">
        <v>120.1119247221</v>
      </c>
      <c r="M579" s="17">
        <v>1.93431</v>
      </c>
      <c r="N579" s="17">
        <v>2.8227954479999999</v>
      </c>
      <c r="O579" s="17">
        <v>2.0454464360000002</v>
      </c>
      <c r="P579" s="17">
        <v>2.1325659095399998</v>
      </c>
      <c r="Q579" s="17">
        <v>2.6080653756699999</v>
      </c>
      <c r="R579" s="17">
        <v>2.0246323529399999</v>
      </c>
      <c r="S579" s="17">
        <v>1.7649999999999999</v>
      </c>
      <c r="T579" s="17">
        <v>930</v>
      </c>
      <c r="U579" s="17">
        <v>1417.25352112676</v>
      </c>
      <c r="V579" s="17">
        <v>1220.96</v>
      </c>
      <c r="W579" s="17">
        <v>1523.39</v>
      </c>
      <c r="X579" s="17">
        <v>851.63</v>
      </c>
      <c r="Y579" s="17">
        <v>926.63</v>
      </c>
      <c r="Z579" s="17">
        <v>426</v>
      </c>
      <c r="AA579" s="17">
        <v>977.48</v>
      </c>
      <c r="AB579" s="17">
        <v>363.75</v>
      </c>
      <c r="AC579" s="17">
        <v>1044.75</v>
      </c>
      <c r="AD579" s="17">
        <v>1279</v>
      </c>
      <c r="AE579" s="17">
        <v>184.65565799999999</v>
      </c>
      <c r="AF579" s="17">
        <v>159.44040000000001</v>
      </c>
      <c r="AG579" s="17">
        <v>163.30502188</v>
      </c>
      <c r="AH579" s="17">
        <v>325</v>
      </c>
      <c r="AI579" s="17">
        <v>306.25</v>
      </c>
      <c r="AJ579" s="17">
        <v>272.25</v>
      </c>
      <c r="AK579" s="17">
        <v>315.25</v>
      </c>
      <c r="AL579" s="17">
        <v>322.9768593</v>
      </c>
      <c r="AM579" s="17">
        <v>326.54486304474</v>
      </c>
      <c r="AN579" s="17">
        <v>1.1071666040000001</v>
      </c>
      <c r="AO579" s="17">
        <v>0.66485182812999999</v>
      </c>
      <c r="AP579" s="17">
        <v>1.0322203731699999</v>
      </c>
      <c r="AQ579" s="17">
        <v>2.6920614820000002</v>
      </c>
      <c r="AR579" s="17">
        <v>1.7981431875</v>
      </c>
      <c r="AS579" s="17">
        <v>4.2953580000000002</v>
      </c>
      <c r="AT579" s="17">
        <v>9.9207900000000002</v>
      </c>
      <c r="AU579" s="17">
        <v>0.69037563599999996</v>
      </c>
      <c r="AV579" s="17">
        <v>0.46307462936999999</v>
      </c>
      <c r="AW579" s="17">
        <v>0.21517091199999999</v>
      </c>
      <c r="AX579" s="17">
        <v>3302.92</v>
      </c>
      <c r="AY579" s="17">
        <v>378.666</v>
      </c>
      <c r="AZ579" s="17">
        <v>274.96005367452</v>
      </c>
      <c r="BA579" s="17">
        <v>779.38832506981998</v>
      </c>
      <c r="BB579" s="17">
        <v>819.62103523733003</v>
      </c>
      <c r="BC579" s="17">
        <v>647.74159892188004</v>
      </c>
      <c r="BD579" s="17">
        <v>1.5024485299999999</v>
      </c>
      <c r="BE579" s="17">
        <v>2.1111</v>
      </c>
      <c r="BF579" s="17">
        <v>2.1623000000000001</v>
      </c>
      <c r="BG579" s="17">
        <v>57.75</v>
      </c>
      <c r="BH579" s="17">
        <v>399.625</v>
      </c>
      <c r="BI579" s="17">
        <v>392.5</v>
      </c>
      <c r="BJ579" s="17">
        <v>305</v>
      </c>
      <c r="BK579" s="17">
        <v>197.5</v>
      </c>
      <c r="BL579" s="17">
        <v>2391.25</v>
      </c>
      <c r="BM579" s="17">
        <v>148.65</v>
      </c>
      <c r="BN579" s="17">
        <v>7648.9750000000004</v>
      </c>
      <c r="BO579" s="17">
        <v>3226.55</v>
      </c>
      <c r="BP579" s="17">
        <v>15023</v>
      </c>
      <c r="BQ579" s="17">
        <v>29537.5</v>
      </c>
      <c r="BR579" s="17">
        <v>2881.4</v>
      </c>
      <c r="BS579" s="17">
        <v>712.65300000000002</v>
      </c>
      <c r="BT579" s="17">
        <v>1307.6500000000001</v>
      </c>
      <c r="BU579" s="17">
        <v>12.833500000000001</v>
      </c>
    </row>
    <row r="580" spans="1:73" x14ac:dyDescent="0.4">
      <c r="A580" s="18" t="s">
        <v>766</v>
      </c>
      <c r="B580" s="16">
        <f t="shared" si="8"/>
        <v>2007</v>
      </c>
      <c r="C580" s="20">
        <v>81.967246376809996</v>
      </c>
      <c r="D580" s="20">
        <v>82.857826086960003</v>
      </c>
      <c r="E580" s="20">
        <v>77.14</v>
      </c>
      <c r="F580" s="20">
        <v>85.903913043480003</v>
      </c>
      <c r="G580" s="20">
        <v>74.81</v>
      </c>
      <c r="H580" s="20">
        <v>73.12</v>
      </c>
      <c r="I580" s="20">
        <v>6.7980434782600003</v>
      </c>
      <c r="J580" s="20">
        <v>9.16</v>
      </c>
      <c r="K580" s="20">
        <v>8.5500000000000007</v>
      </c>
      <c r="L580" s="20">
        <v>131.89013899842001</v>
      </c>
      <c r="M580" s="20">
        <v>1.91149782609</v>
      </c>
      <c r="N580" s="20">
        <v>2.9605841979999998</v>
      </c>
      <c r="O580" s="20">
        <v>2.0084088200000001</v>
      </c>
      <c r="P580" s="20">
        <v>2.2487123634000001</v>
      </c>
      <c r="Q580" s="20">
        <v>2.9005072269399998</v>
      </c>
      <c r="R580" s="20">
        <v>2.0956298632500001</v>
      </c>
      <c r="S580" s="20">
        <v>1.75</v>
      </c>
      <c r="T580" s="20">
        <v>1010</v>
      </c>
      <c r="U580" s="20">
        <v>1395.0704225352099</v>
      </c>
      <c r="V580" s="20">
        <v>1215.1199999999999</v>
      </c>
      <c r="W580" s="20">
        <v>1633.34</v>
      </c>
      <c r="X580" s="20">
        <v>926.2</v>
      </c>
      <c r="Y580" s="20">
        <v>999.67</v>
      </c>
      <c r="Z580" s="20">
        <v>450</v>
      </c>
      <c r="AA580" s="20">
        <v>1007.69</v>
      </c>
      <c r="AB580" s="20">
        <v>401.91</v>
      </c>
      <c r="AC580" s="20">
        <v>1146.97</v>
      </c>
      <c r="AD580" s="20">
        <v>1358</v>
      </c>
      <c r="AE580" s="20">
        <v>197.10726639999999</v>
      </c>
      <c r="AF580" s="20">
        <v>164.16455999999999</v>
      </c>
      <c r="AG580" s="20">
        <v>163.19038164</v>
      </c>
      <c r="AH580" s="20">
        <v>329.2</v>
      </c>
      <c r="AI580" s="20">
        <v>313.39999999999998</v>
      </c>
      <c r="AJ580" s="20">
        <v>293.2</v>
      </c>
      <c r="AK580" s="20">
        <v>323</v>
      </c>
      <c r="AL580" s="20">
        <v>325.54891620000001</v>
      </c>
      <c r="AM580" s="20">
        <v>335.14620304891002</v>
      </c>
      <c r="AN580" s="20">
        <v>1.1042907291499999</v>
      </c>
      <c r="AO580" s="20">
        <v>0.65865113750000004</v>
      </c>
      <c r="AP580" s="20">
        <v>0.97450733665</v>
      </c>
      <c r="AQ580" s="20">
        <v>2.6702357440000002</v>
      </c>
      <c r="AR580" s="20">
        <v>1.7603042769199999</v>
      </c>
      <c r="AS580" s="20">
        <v>4.3930305000000001</v>
      </c>
      <c r="AT580" s="20">
        <v>9.9207900000000002</v>
      </c>
      <c r="AU580" s="20">
        <v>0.70682111999999997</v>
      </c>
      <c r="AV580" s="20">
        <v>0.44707776538999999</v>
      </c>
      <c r="AW580" s="20">
        <v>0.22046199999999999</v>
      </c>
      <c r="AX580" s="20">
        <v>3280.16</v>
      </c>
      <c r="AY580" s="20">
        <v>387.69878260870001</v>
      </c>
      <c r="AZ580" s="20">
        <v>271.68201359109003</v>
      </c>
      <c r="BA580" s="20">
        <v>801.24117730584999</v>
      </c>
      <c r="BB580" s="20">
        <v>812.95099860546998</v>
      </c>
      <c r="BC580" s="20">
        <v>647.99653295935002</v>
      </c>
      <c r="BD580" s="20">
        <v>1.52008549</v>
      </c>
      <c r="BE580" s="20">
        <v>2.2627999999999999</v>
      </c>
      <c r="BF580" s="20">
        <v>2.3317000000000001</v>
      </c>
      <c r="BG580" s="20">
        <v>71.5</v>
      </c>
      <c r="BH580" s="20">
        <v>406</v>
      </c>
      <c r="BI580" s="20">
        <v>402.9</v>
      </c>
      <c r="BJ580" s="20">
        <v>323.75</v>
      </c>
      <c r="BK580" s="20">
        <v>202.5</v>
      </c>
      <c r="BL580" s="20">
        <v>2442.37</v>
      </c>
      <c r="BM580" s="20">
        <v>168.11</v>
      </c>
      <c r="BN580" s="20">
        <v>8008.4350000000004</v>
      </c>
      <c r="BO580" s="20">
        <v>3719.7170000000001</v>
      </c>
      <c r="BP580" s="20">
        <v>16071.304</v>
      </c>
      <c r="BQ580" s="20">
        <v>31055.435000000001</v>
      </c>
      <c r="BR580" s="20">
        <v>2975.326</v>
      </c>
      <c r="BS580" s="20">
        <v>754.60400000000004</v>
      </c>
      <c r="BT580" s="20">
        <v>1410.7</v>
      </c>
      <c r="BU580" s="20">
        <v>13.670400000000001</v>
      </c>
    </row>
    <row r="581" spans="1:73" x14ac:dyDescent="0.4">
      <c r="A581" s="16" t="s">
        <v>767</v>
      </c>
      <c r="B581" s="16">
        <f t="shared" si="8"/>
        <v>2007</v>
      </c>
      <c r="C581" s="17">
        <v>91.338261183260002</v>
      </c>
      <c r="D581" s="17">
        <v>92.528181818180002</v>
      </c>
      <c r="E581" s="17">
        <v>86.731363636360001</v>
      </c>
      <c r="F581" s="17">
        <v>94.755238095240003</v>
      </c>
      <c r="G581" s="17">
        <v>84.6</v>
      </c>
      <c r="H581" s="17">
        <v>89.75</v>
      </c>
      <c r="I581" s="17">
        <v>7.1377272727300003</v>
      </c>
      <c r="J581" s="17">
        <v>9.4700000000000006</v>
      </c>
      <c r="K581" s="17">
        <v>9.14</v>
      </c>
      <c r="L581" s="17">
        <v>137.88849896107001</v>
      </c>
      <c r="M581" s="17">
        <v>1.96833909091</v>
      </c>
      <c r="N581" s="17">
        <v>2.8880522000000002</v>
      </c>
      <c r="O581" s="17">
        <v>2.0412576580000001</v>
      </c>
      <c r="P581" s="17">
        <v>2.2063212515099999</v>
      </c>
      <c r="Q581" s="17">
        <v>2.91316303297</v>
      </c>
      <c r="R581" s="17">
        <v>1.9983007215599999</v>
      </c>
      <c r="S581" s="17">
        <v>1.7075</v>
      </c>
      <c r="T581" s="17">
        <v>1131</v>
      </c>
      <c r="U581" s="17">
        <v>1605.0704225352099</v>
      </c>
      <c r="V581" s="17">
        <v>1241.4000000000001</v>
      </c>
      <c r="W581" s="17">
        <v>1829.84</v>
      </c>
      <c r="X581" s="17">
        <v>998.57</v>
      </c>
      <c r="Y581" s="17">
        <v>1115</v>
      </c>
      <c r="Z581" s="17">
        <v>489</v>
      </c>
      <c r="AA581" s="17">
        <v>1141.52</v>
      </c>
      <c r="AB581" s="17">
        <v>408.59</v>
      </c>
      <c r="AC581" s="17">
        <v>1252.43</v>
      </c>
      <c r="AD581" s="17">
        <v>1401</v>
      </c>
      <c r="AE581" s="17">
        <v>187.60857279999999</v>
      </c>
      <c r="AF581" s="17">
        <v>171.2508</v>
      </c>
      <c r="AG581" s="17">
        <v>170.09745609999999</v>
      </c>
      <c r="AH581" s="17">
        <v>342</v>
      </c>
      <c r="AI581" s="17">
        <v>327.75</v>
      </c>
      <c r="AJ581" s="17">
        <v>311.25</v>
      </c>
      <c r="AK581" s="17">
        <v>320</v>
      </c>
      <c r="AL581" s="17">
        <v>307.65107454299999</v>
      </c>
      <c r="AM581" s="17">
        <v>321.81330974999997</v>
      </c>
      <c r="AN581" s="17">
        <v>1.0450027266699999</v>
      </c>
      <c r="AO581" s="17">
        <v>0.65107251563000001</v>
      </c>
      <c r="AP581" s="17">
        <v>1.04569953201</v>
      </c>
      <c r="AQ581" s="17">
        <v>2.7213829280000001</v>
      </c>
      <c r="AR581" s="17">
        <v>1.7145513458299999</v>
      </c>
      <c r="AS581" s="17">
        <v>4.4321111999999996</v>
      </c>
      <c r="AT581" s="17">
        <v>10.117001180000001</v>
      </c>
      <c r="AU581" s="17">
        <v>0.72930003429000001</v>
      </c>
      <c r="AV581" s="17">
        <v>0.44175073250000002</v>
      </c>
      <c r="AW581" s="17">
        <v>0.22266662000000001</v>
      </c>
      <c r="AX581" s="17">
        <v>3348.08</v>
      </c>
      <c r="AY581" s="17">
        <v>422.05</v>
      </c>
      <c r="AZ581" s="17">
        <v>279.40619632255999</v>
      </c>
      <c r="BA581" s="17">
        <v>865.97753520875006</v>
      </c>
      <c r="BB581" s="17">
        <v>806.26766707363004</v>
      </c>
      <c r="BC581" s="17">
        <v>647.15901685759002</v>
      </c>
      <c r="BD581" s="17">
        <v>1.5366201399999999</v>
      </c>
      <c r="BE581" s="17">
        <v>2.3732000000000002</v>
      </c>
      <c r="BF581" s="17">
        <v>2.4826999999999999</v>
      </c>
      <c r="BG581" s="17">
        <v>71.5</v>
      </c>
      <c r="BH581" s="17">
        <v>447</v>
      </c>
      <c r="BI581" s="17">
        <v>423.75</v>
      </c>
      <c r="BJ581" s="17">
        <v>366.25</v>
      </c>
      <c r="BK581" s="17">
        <v>202.5</v>
      </c>
      <c r="BL581" s="17">
        <v>2506.886</v>
      </c>
      <c r="BM581" s="17">
        <v>195.09</v>
      </c>
      <c r="BN581" s="17">
        <v>6966.7049999999999</v>
      </c>
      <c r="BO581" s="17">
        <v>3328.1819999999998</v>
      </c>
      <c r="BP581" s="17">
        <v>16691.817999999999</v>
      </c>
      <c r="BQ581" s="17">
        <v>30610.226999999999</v>
      </c>
      <c r="BR581" s="17">
        <v>2541.3180000000002</v>
      </c>
      <c r="BS581" s="17">
        <v>806.24800000000005</v>
      </c>
      <c r="BT581" s="17">
        <v>1448.73</v>
      </c>
      <c r="BU581" s="17">
        <v>14.701599999999999</v>
      </c>
    </row>
    <row r="582" spans="1:73" x14ac:dyDescent="0.4">
      <c r="A582" s="18" t="s">
        <v>768</v>
      </c>
      <c r="B582" s="16">
        <f t="shared" si="8"/>
        <v>2007</v>
      </c>
      <c r="C582" s="20">
        <v>89.519941520469999</v>
      </c>
      <c r="D582" s="20">
        <v>91.45</v>
      </c>
      <c r="E582" s="20">
        <v>85.753157894739999</v>
      </c>
      <c r="F582" s="20">
        <v>91.356666666669994</v>
      </c>
      <c r="G582" s="20">
        <v>91</v>
      </c>
      <c r="H582" s="20">
        <v>94.25</v>
      </c>
      <c r="I582" s="20">
        <v>7.1497619047600001</v>
      </c>
      <c r="J582" s="20">
        <v>9.49</v>
      </c>
      <c r="K582" s="20">
        <v>9.18</v>
      </c>
      <c r="L582" s="20">
        <v>138.15681919782</v>
      </c>
      <c r="M582" s="20">
        <v>2.1126499999999999</v>
      </c>
      <c r="N582" s="20">
        <v>3.0331161959999999</v>
      </c>
      <c r="O582" s="20">
        <v>2.0148022179999998</v>
      </c>
      <c r="P582" s="20">
        <v>2.31271599986</v>
      </c>
      <c r="Q582" s="20">
        <v>3.08663577527</v>
      </c>
      <c r="R582" s="20">
        <v>2.1181788909799999</v>
      </c>
      <c r="S582" s="20">
        <v>1.7333333333300001</v>
      </c>
      <c r="T582" s="20">
        <v>1153</v>
      </c>
      <c r="U582" s="20">
        <v>1676.0563380281701</v>
      </c>
      <c r="V582" s="20">
        <v>1282.8399999999999</v>
      </c>
      <c r="W582" s="20">
        <v>1978.91</v>
      </c>
      <c r="X582" s="20">
        <v>1002.22</v>
      </c>
      <c r="Y582" s="20">
        <v>1136.53</v>
      </c>
      <c r="Z582" s="20">
        <v>503.99</v>
      </c>
      <c r="AA582" s="20">
        <v>1187.73</v>
      </c>
      <c r="AB582" s="20">
        <v>433.28</v>
      </c>
      <c r="AC582" s="20">
        <v>1336.75</v>
      </c>
      <c r="AD582" s="20">
        <v>1469</v>
      </c>
      <c r="AE582" s="20">
        <v>198.9344557</v>
      </c>
      <c r="AF582" s="20">
        <v>180.25426160000001</v>
      </c>
      <c r="AG582" s="20">
        <v>187.00909612000001</v>
      </c>
      <c r="AH582" s="20">
        <v>360.66666666666998</v>
      </c>
      <c r="AI582" s="20">
        <v>347.33333333333002</v>
      </c>
      <c r="AJ582" s="20">
        <v>331.66666666666998</v>
      </c>
      <c r="AK582" s="20" t="s">
        <v>192</v>
      </c>
      <c r="AL582" s="20">
        <v>345.30966192599999</v>
      </c>
      <c r="AM582" s="20">
        <v>368.62006231324</v>
      </c>
      <c r="AN582" s="20">
        <v>1.0540338950199999</v>
      </c>
      <c r="AO582" s="20">
        <v>0.64762768749999999</v>
      </c>
      <c r="AP582" s="20">
        <v>0.92586666736000001</v>
      </c>
      <c r="AQ582" s="20">
        <v>2.7346106479999999</v>
      </c>
      <c r="AR582" s="20">
        <v>1.6945511</v>
      </c>
      <c r="AS582" s="20">
        <v>4.31325</v>
      </c>
      <c r="AT582" s="20">
        <v>10.29998464</v>
      </c>
      <c r="AU582" s="20">
        <v>0.72391942588000002</v>
      </c>
      <c r="AV582" s="20">
        <v>0.44551889221000002</v>
      </c>
      <c r="AW582" s="20">
        <v>0.23523295399999999</v>
      </c>
      <c r="AX582" s="20">
        <v>3433.31</v>
      </c>
      <c r="AY582" s="20">
        <v>418.94499999999999</v>
      </c>
      <c r="AZ582" s="20">
        <v>275.34225348266</v>
      </c>
      <c r="BA582" s="20">
        <v>846.71017478693</v>
      </c>
      <c r="BB582" s="20">
        <v>788.32880710744996</v>
      </c>
      <c r="BC582" s="20">
        <v>645.90850371954002</v>
      </c>
      <c r="BD582" s="20">
        <v>1.53331321</v>
      </c>
      <c r="BE582" s="20">
        <v>2.4087999999999998</v>
      </c>
      <c r="BF582" s="20">
        <v>2.4777999999999998</v>
      </c>
      <c r="BG582" s="20">
        <v>71.5</v>
      </c>
      <c r="BH582" s="20">
        <v>512.5</v>
      </c>
      <c r="BI582" s="20">
        <v>446.875</v>
      </c>
      <c r="BJ582" s="20">
        <v>401.66666666666998</v>
      </c>
      <c r="BK582" s="20">
        <v>202.5</v>
      </c>
      <c r="BL582" s="20">
        <v>2381.694</v>
      </c>
      <c r="BM582" s="20">
        <v>190.12</v>
      </c>
      <c r="BN582" s="20">
        <v>6587.6670000000004</v>
      </c>
      <c r="BO582" s="20">
        <v>2596.0279999999998</v>
      </c>
      <c r="BP582" s="20">
        <v>16263.056</v>
      </c>
      <c r="BQ582" s="20">
        <v>25991.944</v>
      </c>
      <c r="BR582" s="20">
        <v>2353.0830000000001</v>
      </c>
      <c r="BS582" s="20">
        <v>803.20299999999997</v>
      </c>
      <c r="BT582" s="20">
        <v>1492.9</v>
      </c>
      <c r="BU582" s="20">
        <v>14.303599999999999</v>
      </c>
    </row>
    <row r="583" spans="1:73" x14ac:dyDescent="0.4">
      <c r="A583" s="16" t="s">
        <v>769</v>
      </c>
      <c r="B583" s="16">
        <f t="shared" si="8"/>
        <v>2008</v>
      </c>
      <c r="C583" s="17">
        <v>90.689935064940002</v>
      </c>
      <c r="D583" s="17">
        <v>91.920454545449999</v>
      </c>
      <c r="E583" s="17">
        <v>87.17363636364</v>
      </c>
      <c r="F583" s="17">
        <v>92.975714285709998</v>
      </c>
      <c r="G583" s="17">
        <v>91.75</v>
      </c>
      <c r="H583" s="17">
        <v>100.62</v>
      </c>
      <c r="I583" s="17">
        <v>8</v>
      </c>
      <c r="J583" s="17">
        <v>10.7</v>
      </c>
      <c r="K583" s="17">
        <v>9.94</v>
      </c>
      <c r="L583" s="17">
        <v>154.74877960389</v>
      </c>
      <c r="M583" s="17">
        <v>2.20146</v>
      </c>
      <c r="N583" s="17">
        <v>3.0833815320000002</v>
      </c>
      <c r="O583" s="17">
        <v>2.187203502</v>
      </c>
      <c r="P583" s="17">
        <v>2.3771791213200002</v>
      </c>
      <c r="Q583" s="17">
        <v>3.0526702872899998</v>
      </c>
      <c r="R583" s="17">
        <v>1.9363670766800001</v>
      </c>
      <c r="S583" s="17">
        <v>2.1425000000000001</v>
      </c>
      <c r="T583" s="17">
        <v>1285</v>
      </c>
      <c r="U583" s="17">
        <v>1750</v>
      </c>
      <c r="V583" s="17">
        <v>1229.94</v>
      </c>
      <c r="W583" s="17">
        <v>1984.16</v>
      </c>
      <c r="X583" s="17">
        <v>1122.1500000000001</v>
      </c>
      <c r="Y583" s="17">
        <v>1278.18</v>
      </c>
      <c r="Z583" s="17">
        <v>528.5</v>
      </c>
      <c r="AA583" s="17">
        <v>1280.2</v>
      </c>
      <c r="AB583" s="17">
        <v>447.9</v>
      </c>
      <c r="AC583" s="17">
        <v>1390.42</v>
      </c>
      <c r="AD583" s="17">
        <v>1709</v>
      </c>
      <c r="AE583" s="17">
        <v>205.48559940404999</v>
      </c>
      <c r="AF583" s="17">
        <v>206.662316</v>
      </c>
      <c r="AG583" s="17">
        <v>212.67307754000001</v>
      </c>
      <c r="AH583" s="17">
        <v>375.6</v>
      </c>
      <c r="AI583" s="17">
        <v>364.4</v>
      </c>
      <c r="AJ583" s="17">
        <v>358</v>
      </c>
      <c r="AK583" s="17" t="s">
        <v>192</v>
      </c>
      <c r="AL583" s="17">
        <v>343.81052018999998</v>
      </c>
      <c r="AM583" s="17">
        <v>370.6609570425</v>
      </c>
      <c r="AN583" s="17">
        <v>1.1694385624200001</v>
      </c>
      <c r="AO583" s="17">
        <v>0.68896562500000003</v>
      </c>
      <c r="AP583" s="17">
        <v>1.0296482380600001</v>
      </c>
      <c r="AQ583" s="17">
        <v>2.7652548659999998</v>
      </c>
      <c r="AR583" s="17">
        <v>1.70306895</v>
      </c>
      <c r="AS583" s="17">
        <v>4.293946</v>
      </c>
      <c r="AT583" s="17">
        <v>10.471945</v>
      </c>
      <c r="AU583" s="17">
        <v>0.73118572364000001</v>
      </c>
      <c r="AV583" s="17">
        <v>0.44618359343000003</v>
      </c>
      <c r="AW583" s="17">
        <v>0.26389301399999998</v>
      </c>
      <c r="AX583" s="17">
        <v>3438.78</v>
      </c>
      <c r="AY583" s="17">
        <v>483.85424999999998</v>
      </c>
      <c r="AZ583" s="17">
        <v>287.07700063685002</v>
      </c>
      <c r="BA583" s="17">
        <v>954.91651440531996</v>
      </c>
      <c r="BB583" s="17">
        <v>812.61574921680995</v>
      </c>
      <c r="BC583" s="17">
        <v>640.92560804334005</v>
      </c>
      <c r="BD583" s="17">
        <v>1.61488415</v>
      </c>
      <c r="BE583" s="17">
        <v>2.5345</v>
      </c>
      <c r="BF583" s="17">
        <v>2.6236000000000002</v>
      </c>
      <c r="BG583" s="17">
        <v>71.5</v>
      </c>
      <c r="BH583" s="17">
        <v>593.875</v>
      </c>
      <c r="BI583" s="17">
        <v>539.20000000000005</v>
      </c>
      <c r="BJ583" s="17">
        <v>376.625</v>
      </c>
      <c r="BK583" s="17">
        <v>230.625</v>
      </c>
      <c r="BL583" s="17">
        <v>2445.5230000000001</v>
      </c>
      <c r="BM583" s="17">
        <v>193.37</v>
      </c>
      <c r="BN583" s="17">
        <v>7061.0230000000001</v>
      </c>
      <c r="BO583" s="17">
        <v>2608.136</v>
      </c>
      <c r="BP583" s="17">
        <v>16337.272999999999</v>
      </c>
      <c r="BQ583" s="17">
        <v>27689.544999999998</v>
      </c>
      <c r="BR583" s="17">
        <v>2340.114</v>
      </c>
      <c r="BS583" s="17">
        <v>889.59500000000003</v>
      </c>
      <c r="BT583" s="17">
        <v>1583.3</v>
      </c>
      <c r="BU583" s="17">
        <v>15.908899999999999</v>
      </c>
    </row>
    <row r="584" spans="1:73" x14ac:dyDescent="0.4">
      <c r="A584" s="18" t="s">
        <v>770</v>
      </c>
      <c r="B584" s="16">
        <f t="shared" ref="B584:B647" si="9">VALUE(LEFT(A584,4))</f>
        <v>2008</v>
      </c>
      <c r="C584" s="20">
        <v>93.387590643270002</v>
      </c>
      <c r="D584" s="20">
        <v>94.816666666670002</v>
      </c>
      <c r="E584" s="20">
        <v>89.962105263159998</v>
      </c>
      <c r="F584" s="20">
        <v>95.384</v>
      </c>
      <c r="G584" s="20">
        <v>132</v>
      </c>
      <c r="H584" s="20">
        <v>115</v>
      </c>
      <c r="I584" s="20">
        <v>8.5500000000000007</v>
      </c>
      <c r="J584" s="20">
        <v>10.84</v>
      </c>
      <c r="K584" s="20">
        <v>10.46</v>
      </c>
      <c r="L584" s="20">
        <v>162.44548780026</v>
      </c>
      <c r="M584" s="20">
        <v>2.5034999999999998</v>
      </c>
      <c r="N584" s="20">
        <v>3.4676467980000001</v>
      </c>
      <c r="O584" s="20">
        <v>2.5452337900000002</v>
      </c>
      <c r="P584" s="20">
        <v>2.39684047172</v>
      </c>
      <c r="Q584" s="20">
        <v>3.0425644300100001</v>
      </c>
      <c r="R584" s="20">
        <v>1.7312903184699999</v>
      </c>
      <c r="S584" s="20">
        <v>2.4166666666699999</v>
      </c>
      <c r="T584" s="20">
        <v>1382</v>
      </c>
      <c r="U584" s="20">
        <v>1721.43</v>
      </c>
      <c r="V584" s="20">
        <v>1255.48</v>
      </c>
      <c r="W584" s="20">
        <v>1984.16</v>
      </c>
      <c r="X584" s="20">
        <v>1268.6300000000001</v>
      </c>
      <c r="Y584" s="20">
        <v>1391.67</v>
      </c>
      <c r="Z584" s="20">
        <v>574.01</v>
      </c>
      <c r="AA584" s="20">
        <v>1414.17</v>
      </c>
      <c r="AB584" s="20">
        <v>458.05</v>
      </c>
      <c r="AC584" s="20">
        <v>1429.55</v>
      </c>
      <c r="AD584" s="20">
        <v>1839</v>
      </c>
      <c r="AE584" s="20">
        <v>216.38691209000001</v>
      </c>
      <c r="AF584" s="20">
        <v>220.06711999999999</v>
      </c>
      <c r="AG584" s="20">
        <v>218.49547896000001</v>
      </c>
      <c r="AH584" s="20">
        <v>464.75</v>
      </c>
      <c r="AI584" s="20" t="s">
        <v>192</v>
      </c>
      <c r="AJ584" s="20">
        <v>432.75</v>
      </c>
      <c r="AK584" s="20" t="s">
        <v>192</v>
      </c>
      <c r="AL584" s="20">
        <v>388.7480286</v>
      </c>
      <c r="AM584" s="20">
        <v>424.99565905499998</v>
      </c>
      <c r="AN584" s="20">
        <v>1.4510740387800001</v>
      </c>
      <c r="AO584" s="20">
        <v>0.79231046875</v>
      </c>
      <c r="AP584" s="20">
        <v>1.04903404216</v>
      </c>
      <c r="AQ584" s="20">
        <v>2.8931228259999999</v>
      </c>
      <c r="AR584" s="20">
        <v>1.7448648708300001</v>
      </c>
      <c r="AS584" s="20">
        <v>4.5190796874999997</v>
      </c>
      <c r="AT584" s="20">
        <v>10.471945</v>
      </c>
      <c r="AU584" s="20">
        <v>0.73269956570999994</v>
      </c>
      <c r="AV584" s="20">
        <v>0.44401046799999999</v>
      </c>
      <c r="AW584" s="20">
        <v>0.29784416200000002</v>
      </c>
      <c r="AX584" s="20">
        <v>3387.51</v>
      </c>
      <c r="AY584" s="20">
        <v>545.69079999999997</v>
      </c>
      <c r="AZ584" s="20">
        <v>288.39714122430001</v>
      </c>
      <c r="BA584" s="20">
        <v>1082.9640675342901</v>
      </c>
      <c r="BB584" s="20">
        <v>855.83776287721003</v>
      </c>
      <c r="BC584" s="20">
        <v>639.20719644657004</v>
      </c>
      <c r="BD584" s="20">
        <v>1.65456731</v>
      </c>
      <c r="BE584" s="20">
        <v>2.7212999999999998</v>
      </c>
      <c r="BF584" s="20">
        <v>2.79</v>
      </c>
      <c r="BG584" s="20">
        <v>71.5</v>
      </c>
      <c r="BH584" s="20">
        <v>692.5</v>
      </c>
      <c r="BI584" s="20">
        <v>729.375</v>
      </c>
      <c r="BJ584" s="20">
        <v>328.125</v>
      </c>
      <c r="BK584" s="20">
        <v>240</v>
      </c>
      <c r="BL584" s="20">
        <v>2776.9290000000001</v>
      </c>
      <c r="BM584" s="20">
        <v>186.12</v>
      </c>
      <c r="BN584" s="20">
        <v>7887.69</v>
      </c>
      <c r="BO584" s="20">
        <v>3079.8809999999999</v>
      </c>
      <c r="BP584" s="20">
        <v>17210</v>
      </c>
      <c r="BQ584" s="20">
        <v>27955.475999999999</v>
      </c>
      <c r="BR584" s="20">
        <v>2438.143</v>
      </c>
      <c r="BS584" s="20">
        <v>922.298</v>
      </c>
      <c r="BT584" s="20">
        <v>1999.67</v>
      </c>
      <c r="BU584" s="20">
        <v>17.568999999999999</v>
      </c>
    </row>
    <row r="585" spans="1:73" x14ac:dyDescent="0.4">
      <c r="A585" s="16" t="s">
        <v>771</v>
      </c>
      <c r="B585" s="16">
        <f t="shared" si="9"/>
        <v>2008</v>
      </c>
      <c r="C585" s="17">
        <v>101.84283333333001</v>
      </c>
      <c r="D585" s="17">
        <v>103.2775</v>
      </c>
      <c r="E585" s="17">
        <v>96.778499999999994</v>
      </c>
      <c r="F585" s="17">
        <v>105.4725</v>
      </c>
      <c r="G585" s="17">
        <v>118.25</v>
      </c>
      <c r="H585" s="17">
        <v>111</v>
      </c>
      <c r="I585" s="17">
        <v>9.4014285714299994</v>
      </c>
      <c r="J585" s="17">
        <v>11.04</v>
      </c>
      <c r="K585" s="17">
        <v>10.96</v>
      </c>
      <c r="L585" s="17">
        <v>174.07424402601001</v>
      </c>
      <c r="M585" s="17">
        <v>2.7264900000000001</v>
      </c>
      <c r="N585" s="17">
        <v>3.3045049180000001</v>
      </c>
      <c r="O585" s="17">
        <v>2.6878727040000001</v>
      </c>
      <c r="P585" s="17">
        <v>2.2625991784499999</v>
      </c>
      <c r="Q585" s="17">
        <v>3.0610970010799998</v>
      </c>
      <c r="R585" s="17">
        <v>1.6317005342599999</v>
      </c>
      <c r="S585" s="17">
        <v>2.0950000000000002</v>
      </c>
      <c r="T585" s="17">
        <v>1471</v>
      </c>
      <c r="U585" s="17">
        <v>1700</v>
      </c>
      <c r="V585" s="17">
        <v>1271.44</v>
      </c>
      <c r="W585" s="17">
        <v>2075.4899999999998</v>
      </c>
      <c r="X585" s="17">
        <v>1377.22</v>
      </c>
      <c r="Y585" s="17">
        <v>1456.39</v>
      </c>
      <c r="Z585" s="17">
        <v>558.86</v>
      </c>
      <c r="AA585" s="17">
        <v>1488.74</v>
      </c>
      <c r="AB585" s="17">
        <v>465.95</v>
      </c>
      <c r="AC585" s="17">
        <v>1510.12</v>
      </c>
      <c r="AD585" s="17">
        <v>1863</v>
      </c>
      <c r="AE585" s="17">
        <v>228.62588944442999</v>
      </c>
      <c r="AF585" s="17">
        <v>234.35770400000001</v>
      </c>
      <c r="AG585" s="17">
        <v>224.93296935999999</v>
      </c>
      <c r="AH585" s="17">
        <v>594</v>
      </c>
      <c r="AI585" s="17" t="s">
        <v>192</v>
      </c>
      <c r="AJ585" s="17">
        <v>537.6</v>
      </c>
      <c r="AK585" s="17" t="s">
        <v>192</v>
      </c>
      <c r="AL585" s="17">
        <v>419.61271140000002</v>
      </c>
      <c r="AM585" s="17">
        <v>439.71609184875001</v>
      </c>
      <c r="AN585" s="17">
        <v>1.6429097635300001</v>
      </c>
      <c r="AO585" s="17">
        <v>1.0265587812500001</v>
      </c>
      <c r="AP585" s="17">
        <v>1.2307682279200001</v>
      </c>
      <c r="AQ585" s="17">
        <v>3.010629072</v>
      </c>
      <c r="AR585" s="17">
        <v>1.7908297846200001</v>
      </c>
      <c r="AS585" s="17">
        <v>4.7936369250000004</v>
      </c>
      <c r="AT585" s="17">
        <v>10.471945</v>
      </c>
      <c r="AU585" s="17">
        <v>0.77139999999999997</v>
      </c>
      <c r="AV585" s="17">
        <v>0.45525402999999998</v>
      </c>
      <c r="AW585" s="17">
        <v>0.29100984000000002</v>
      </c>
      <c r="AX585" s="17">
        <v>3348.3</v>
      </c>
      <c r="AY585" s="17">
        <v>562.83562500000005</v>
      </c>
      <c r="AZ585" s="17">
        <v>304.85272754597003</v>
      </c>
      <c r="BA585" s="17">
        <v>1068.7182267599501</v>
      </c>
      <c r="BB585" s="17">
        <v>912.45484122925996</v>
      </c>
      <c r="BC585" s="17">
        <v>640.93660085325996</v>
      </c>
      <c r="BD585" s="17">
        <v>1.7681052399999999</v>
      </c>
      <c r="BE585" s="17">
        <v>2.6960999999999999</v>
      </c>
      <c r="BF585" s="17">
        <v>2.7919999999999998</v>
      </c>
      <c r="BG585" s="17">
        <v>71.5</v>
      </c>
      <c r="BH585" s="17">
        <v>862.2</v>
      </c>
      <c r="BI585" s="17">
        <v>875.625</v>
      </c>
      <c r="BJ585" s="17">
        <v>371</v>
      </c>
      <c r="BK585" s="17">
        <v>240</v>
      </c>
      <c r="BL585" s="17">
        <v>3005.2890000000002</v>
      </c>
      <c r="BM585" s="17">
        <v>197.12</v>
      </c>
      <c r="BN585" s="17">
        <v>8439.2890000000007</v>
      </c>
      <c r="BO585" s="17">
        <v>3008.5790000000002</v>
      </c>
      <c r="BP585" s="17">
        <v>19803.947</v>
      </c>
      <c r="BQ585" s="17">
        <v>31225.262999999999</v>
      </c>
      <c r="BR585" s="17">
        <v>2511.4740000000002</v>
      </c>
      <c r="BS585" s="17">
        <v>968.43399999999997</v>
      </c>
      <c r="BT585" s="17">
        <v>2025.19</v>
      </c>
      <c r="BU585" s="17">
        <v>19.317399999999999</v>
      </c>
    </row>
    <row r="586" spans="1:73" x14ac:dyDescent="0.4">
      <c r="A586" s="18" t="s">
        <v>772</v>
      </c>
      <c r="B586" s="16">
        <f t="shared" si="9"/>
        <v>2008</v>
      </c>
      <c r="C586" s="20">
        <v>108.75818181818001</v>
      </c>
      <c r="D586" s="20">
        <v>110.18772727273</v>
      </c>
      <c r="E586" s="20">
        <v>103.46863636364</v>
      </c>
      <c r="F586" s="20">
        <v>112.61818181818001</v>
      </c>
      <c r="G586" s="20">
        <v>123</v>
      </c>
      <c r="H586" s="20">
        <v>108.75</v>
      </c>
      <c r="I586" s="20">
        <v>10.132272727269999</v>
      </c>
      <c r="J586" s="20">
        <v>12.19</v>
      </c>
      <c r="K586" s="20">
        <v>11.42</v>
      </c>
      <c r="L586" s="20">
        <v>188.72787272514</v>
      </c>
      <c r="M586" s="20">
        <v>2.6074999999999999</v>
      </c>
      <c r="N586" s="20">
        <v>3.1019003399999998</v>
      </c>
      <c r="O586" s="20">
        <v>2.453521598</v>
      </c>
      <c r="P586" s="20">
        <v>2.4878840074099999</v>
      </c>
      <c r="Q586" s="20">
        <v>2.9162492579400001</v>
      </c>
      <c r="R586" s="20">
        <v>2.3524027642899998</v>
      </c>
      <c r="S586" s="20">
        <v>2.1949999999999998</v>
      </c>
      <c r="T586" s="20">
        <v>1443</v>
      </c>
      <c r="U586" s="20">
        <v>1700</v>
      </c>
      <c r="V586" s="20">
        <v>1288.71</v>
      </c>
      <c r="W586" s="20">
        <v>2126.46</v>
      </c>
      <c r="X586" s="20">
        <v>1320.11</v>
      </c>
      <c r="Y586" s="20">
        <v>1425.91</v>
      </c>
      <c r="Z586" s="20">
        <v>549.11</v>
      </c>
      <c r="AA586" s="20">
        <v>1422.23</v>
      </c>
      <c r="AB586" s="20">
        <v>516.14</v>
      </c>
      <c r="AC586" s="20">
        <v>1471.49</v>
      </c>
      <c r="AD586" s="20">
        <v>1838</v>
      </c>
      <c r="AE586" s="20">
        <v>237.77293359887</v>
      </c>
      <c r="AF586" s="20">
        <v>246.44368</v>
      </c>
      <c r="AG586" s="20">
        <v>240.28373841999999</v>
      </c>
      <c r="AH586" s="20">
        <v>907</v>
      </c>
      <c r="AI586" s="20" t="s">
        <v>192</v>
      </c>
      <c r="AJ586" s="20">
        <v>762.66666666667004</v>
      </c>
      <c r="AK586" s="20" t="s">
        <v>192</v>
      </c>
      <c r="AL586" s="20">
        <v>323.42780434090997</v>
      </c>
      <c r="AM586" s="20">
        <v>362.22924711170998</v>
      </c>
      <c r="AN586" s="20">
        <v>1.4404226894400001</v>
      </c>
      <c r="AO586" s="20">
        <v>0.96730773749999999</v>
      </c>
      <c r="AP586" s="20">
        <v>1.2337172406800001</v>
      </c>
      <c r="AQ586" s="20">
        <v>3.164952472</v>
      </c>
      <c r="AR586" s="20">
        <v>1.80863633077</v>
      </c>
      <c r="AS586" s="20">
        <v>4.8931440999999998</v>
      </c>
      <c r="AT586" s="20">
        <v>10.471945</v>
      </c>
      <c r="AU586" s="20">
        <v>0.78220450285999998</v>
      </c>
      <c r="AV586" s="20">
        <v>0.451576323</v>
      </c>
      <c r="AW586" s="20">
        <v>0.276900272</v>
      </c>
      <c r="AX586" s="20">
        <v>3410.54</v>
      </c>
      <c r="AY586" s="20">
        <v>558.94394999999997</v>
      </c>
      <c r="AZ586" s="20">
        <v>291.75731683686001</v>
      </c>
      <c r="BA586" s="20">
        <v>1020.85467527063</v>
      </c>
      <c r="BB586" s="20">
        <v>940.97487459694003</v>
      </c>
      <c r="BC586" s="20">
        <v>646.56118194894998</v>
      </c>
      <c r="BD586" s="20">
        <v>1.6622834799999999</v>
      </c>
      <c r="BE586" s="20">
        <v>2.7039</v>
      </c>
      <c r="BF586" s="20">
        <v>2.835</v>
      </c>
      <c r="BG586" s="20">
        <v>160.375</v>
      </c>
      <c r="BH586" s="20">
        <v>953.5</v>
      </c>
      <c r="BI586" s="20">
        <v>1029</v>
      </c>
      <c r="BJ586" s="20">
        <v>462.5</v>
      </c>
      <c r="BK586" s="20">
        <v>393</v>
      </c>
      <c r="BL586" s="20">
        <v>2959.2730000000001</v>
      </c>
      <c r="BM586" s="20">
        <v>195.95</v>
      </c>
      <c r="BN586" s="20">
        <v>8684.9320000000007</v>
      </c>
      <c r="BO586" s="20">
        <v>2822.75</v>
      </c>
      <c r="BP586" s="20">
        <v>21658.635999999999</v>
      </c>
      <c r="BQ586" s="20">
        <v>28763.182000000001</v>
      </c>
      <c r="BR586" s="20">
        <v>2263.7950000000001</v>
      </c>
      <c r="BS586" s="20">
        <v>909.70500000000004</v>
      </c>
      <c r="BT586" s="20">
        <v>1988.41</v>
      </c>
      <c r="BU586" s="20">
        <v>17.5</v>
      </c>
    </row>
    <row r="587" spans="1:73" x14ac:dyDescent="0.4">
      <c r="A587" s="16" t="s">
        <v>773</v>
      </c>
      <c r="B587" s="16">
        <f t="shared" si="9"/>
        <v>2008</v>
      </c>
      <c r="C587" s="17">
        <v>122.63260894661001</v>
      </c>
      <c r="D587" s="17">
        <v>123.93619047619001</v>
      </c>
      <c r="E587" s="17">
        <v>118.94863636364001</v>
      </c>
      <c r="F587" s="17">
        <v>125.01300000000001</v>
      </c>
      <c r="G587" s="17">
        <v>133.19999999999999</v>
      </c>
      <c r="H587" s="17">
        <v>120.7</v>
      </c>
      <c r="I587" s="17">
        <v>11.23045454545</v>
      </c>
      <c r="J587" s="17">
        <v>12.38</v>
      </c>
      <c r="K587" s="17">
        <v>11.63</v>
      </c>
      <c r="L587" s="17">
        <v>203.10903264896001</v>
      </c>
      <c r="M587" s="17">
        <v>2.6842299999999999</v>
      </c>
      <c r="N587" s="17">
        <v>3.12945809</v>
      </c>
      <c r="O587" s="17">
        <v>2.4003902560000001</v>
      </c>
      <c r="P587" s="17">
        <v>2.4837585927400001</v>
      </c>
      <c r="Q587" s="17">
        <v>2.93651906909</v>
      </c>
      <c r="R587" s="17">
        <v>2.3722567091200002</v>
      </c>
      <c r="S587" s="17">
        <v>2.1425000000000001</v>
      </c>
      <c r="T587" s="17">
        <v>1502</v>
      </c>
      <c r="U587" s="17">
        <v>1700</v>
      </c>
      <c r="V587" s="17">
        <v>1265.54</v>
      </c>
      <c r="W587" s="17">
        <v>2253.2199999999998</v>
      </c>
      <c r="X587" s="17">
        <v>1326.45</v>
      </c>
      <c r="Y587" s="17">
        <v>1432.5</v>
      </c>
      <c r="Z587" s="17">
        <v>566.12</v>
      </c>
      <c r="AA587" s="17">
        <v>1437.87</v>
      </c>
      <c r="AB587" s="17">
        <v>504.35</v>
      </c>
      <c r="AC587" s="17">
        <v>1524.95</v>
      </c>
      <c r="AD587" s="17">
        <v>1962</v>
      </c>
      <c r="AE587" s="17">
        <v>238.41479700855001</v>
      </c>
      <c r="AF587" s="17">
        <v>243.45564880000001</v>
      </c>
      <c r="AG587" s="17">
        <v>238.24068557142999</v>
      </c>
      <c r="AH587" s="17">
        <v>901.8</v>
      </c>
      <c r="AI587" s="17" t="s">
        <v>192</v>
      </c>
      <c r="AJ587" s="17">
        <v>727.4</v>
      </c>
      <c r="AK587" s="17" t="s">
        <v>192</v>
      </c>
      <c r="AL587" s="17">
        <v>255.10027770900001</v>
      </c>
      <c r="AM587" s="17">
        <v>328.76171271686002</v>
      </c>
      <c r="AN587" s="17">
        <v>1.24676206296</v>
      </c>
      <c r="AO587" s="17">
        <v>0.92321393750000003</v>
      </c>
      <c r="AP587" s="17">
        <v>1.31769130901</v>
      </c>
      <c r="AQ587" s="17">
        <v>3.512621046</v>
      </c>
      <c r="AR587" s="17">
        <v>1.8399391083300001</v>
      </c>
      <c r="AS587" s="17">
        <v>4.9529844000000001</v>
      </c>
      <c r="AT587" s="17">
        <v>10.471945</v>
      </c>
      <c r="AU587" s="17">
        <v>0.77287176000000002</v>
      </c>
      <c r="AV587" s="17">
        <v>0.45928533513999997</v>
      </c>
      <c r="AW587" s="17">
        <v>0.26609763400000003</v>
      </c>
      <c r="AX587" s="17">
        <v>3485.76</v>
      </c>
      <c r="AY587" s="17">
        <v>552.27350000000001</v>
      </c>
      <c r="AZ587" s="17">
        <v>282.97231647983</v>
      </c>
      <c r="BA587" s="17">
        <v>1048.3744906193699</v>
      </c>
      <c r="BB587" s="17">
        <v>933.58398750853996</v>
      </c>
      <c r="BC587" s="17">
        <v>648.17526659209</v>
      </c>
      <c r="BD587" s="17">
        <v>1.6336234199999999</v>
      </c>
      <c r="BE587" s="17">
        <v>2.9603000000000002</v>
      </c>
      <c r="BF587" s="17">
        <v>3.0485000000000002</v>
      </c>
      <c r="BG587" s="17">
        <v>190</v>
      </c>
      <c r="BH587" s="17">
        <v>997.5</v>
      </c>
      <c r="BI587" s="17">
        <v>1037</v>
      </c>
      <c r="BJ587" s="17">
        <v>633.75</v>
      </c>
      <c r="BK587" s="17">
        <v>546</v>
      </c>
      <c r="BL587" s="17">
        <v>2902.9</v>
      </c>
      <c r="BM587" s="17">
        <v>192.95</v>
      </c>
      <c r="BN587" s="17">
        <v>8382.75</v>
      </c>
      <c r="BO587" s="17">
        <v>2234.625</v>
      </c>
      <c r="BP587" s="17">
        <v>24062.25</v>
      </c>
      <c r="BQ587" s="17">
        <v>25735</v>
      </c>
      <c r="BR587" s="17">
        <v>2182.1</v>
      </c>
      <c r="BS587" s="17">
        <v>888.66300000000001</v>
      </c>
      <c r="BT587" s="17">
        <v>2052.4499999999998</v>
      </c>
      <c r="BU587" s="17">
        <v>17.059999999999999</v>
      </c>
    </row>
    <row r="588" spans="1:73" x14ac:dyDescent="0.4">
      <c r="A588" s="18" t="s">
        <v>774</v>
      </c>
      <c r="B588" s="16">
        <f t="shared" si="9"/>
        <v>2008</v>
      </c>
      <c r="C588" s="20">
        <v>131.52111111111</v>
      </c>
      <c r="D588" s="20">
        <v>133.04857142857</v>
      </c>
      <c r="E588" s="20">
        <v>127.58761904762</v>
      </c>
      <c r="F588" s="20">
        <v>133.92714285714001</v>
      </c>
      <c r="G588" s="20">
        <v>159.75</v>
      </c>
      <c r="H588" s="20">
        <v>142.38</v>
      </c>
      <c r="I588" s="20">
        <v>12.67619047619</v>
      </c>
      <c r="J588" s="20">
        <v>12.63</v>
      </c>
      <c r="K588" s="20">
        <v>12.07</v>
      </c>
      <c r="L588" s="20">
        <v>222.15173377391</v>
      </c>
      <c r="M588" s="20">
        <v>3.0011800000000002</v>
      </c>
      <c r="N588" s="20">
        <v>3.2220521299999998</v>
      </c>
      <c r="O588" s="20">
        <v>2.4546239079999999</v>
      </c>
      <c r="P588" s="20">
        <v>2.6692371082099999</v>
      </c>
      <c r="Q588" s="20">
        <v>3.1012610677299999</v>
      </c>
      <c r="R588" s="20">
        <v>2.5964502568899999</v>
      </c>
      <c r="S588" s="20">
        <v>2.31</v>
      </c>
      <c r="T588" s="20">
        <v>1551</v>
      </c>
      <c r="U588" s="20">
        <v>1700</v>
      </c>
      <c r="V588" s="20">
        <v>1233.45</v>
      </c>
      <c r="W588" s="20">
        <v>2332.6999999999998</v>
      </c>
      <c r="X588" s="20">
        <v>1293.21</v>
      </c>
      <c r="Y588" s="20">
        <v>1396.67</v>
      </c>
      <c r="Z588" s="20">
        <v>634.85</v>
      </c>
      <c r="AA588" s="20">
        <v>1535.16</v>
      </c>
      <c r="AB588" s="20">
        <v>534.37</v>
      </c>
      <c r="AC588" s="20">
        <v>1591.88</v>
      </c>
      <c r="AD588" s="20">
        <v>2045</v>
      </c>
      <c r="AE588" s="20">
        <v>241.00849152487001</v>
      </c>
      <c r="AF588" s="20">
        <v>287.11082399999998</v>
      </c>
      <c r="AG588" s="20">
        <v>262.19325198000001</v>
      </c>
      <c r="AH588" s="20">
        <v>757</v>
      </c>
      <c r="AI588" s="20" t="s">
        <v>192</v>
      </c>
      <c r="AJ588" s="20">
        <v>591</v>
      </c>
      <c r="AK588" s="20">
        <v>780</v>
      </c>
      <c r="AL588" s="20">
        <v>254.74386411</v>
      </c>
      <c r="AM588" s="20">
        <v>348.55307816786001</v>
      </c>
      <c r="AN588" s="20">
        <v>1.10180884127</v>
      </c>
      <c r="AO588" s="20">
        <v>0.86809668750000002</v>
      </c>
      <c r="AP588" s="20">
        <v>1.41442612393</v>
      </c>
      <c r="AQ588" s="20">
        <v>3.6570236559999998</v>
      </c>
      <c r="AR588" s="20">
        <v>1.88961371923</v>
      </c>
      <c r="AS588" s="20">
        <v>4.9492799999999999</v>
      </c>
      <c r="AT588" s="20">
        <v>10.734294780000001</v>
      </c>
      <c r="AU588" s="20">
        <v>0.77266121142999999</v>
      </c>
      <c r="AV588" s="20">
        <v>0.47946285723999998</v>
      </c>
      <c r="AW588" s="20">
        <v>0.267420406</v>
      </c>
      <c r="AX588" s="20">
        <v>3565.33</v>
      </c>
      <c r="AY588" s="20">
        <v>552.13149999999996</v>
      </c>
      <c r="AZ588" s="20">
        <v>272.28845584228998</v>
      </c>
      <c r="BA588" s="20">
        <v>1087.5408792899</v>
      </c>
      <c r="BB588" s="20">
        <v>932.88574817563995</v>
      </c>
      <c r="BC588" s="20">
        <v>647.30489182898998</v>
      </c>
      <c r="BD588" s="20">
        <v>1.69865971</v>
      </c>
      <c r="BE588" s="20">
        <v>3.1709999999999998</v>
      </c>
      <c r="BF588" s="20">
        <v>3.2225000000000001</v>
      </c>
      <c r="BG588" s="20">
        <v>190</v>
      </c>
      <c r="BH588" s="20">
        <v>1004.1</v>
      </c>
      <c r="BI588" s="20">
        <v>1043.125</v>
      </c>
      <c r="BJ588" s="20">
        <v>642</v>
      </c>
      <c r="BK588" s="20">
        <v>546</v>
      </c>
      <c r="BL588" s="20">
        <v>2957.857</v>
      </c>
      <c r="BM588" s="20">
        <v>183.93</v>
      </c>
      <c r="BN588" s="20">
        <v>8260.5949999999993</v>
      </c>
      <c r="BO588" s="20">
        <v>1863.048</v>
      </c>
      <c r="BP588" s="20">
        <v>22229.286</v>
      </c>
      <c r="BQ588" s="20">
        <v>22549.047999999999</v>
      </c>
      <c r="BR588" s="20">
        <v>1894.4760000000001</v>
      </c>
      <c r="BS588" s="20">
        <v>889.48800000000006</v>
      </c>
      <c r="BT588" s="20">
        <v>2039.24</v>
      </c>
      <c r="BU588" s="20">
        <v>16.969000000000001</v>
      </c>
    </row>
    <row r="589" spans="1:73" x14ac:dyDescent="0.4">
      <c r="A589" s="16" t="s">
        <v>775</v>
      </c>
      <c r="B589" s="16">
        <f t="shared" si="9"/>
        <v>2008</v>
      </c>
      <c r="C589" s="17">
        <v>132.82518445323001</v>
      </c>
      <c r="D589" s="17">
        <v>133.87304347826</v>
      </c>
      <c r="E589" s="17">
        <v>131.2247826087</v>
      </c>
      <c r="F589" s="17">
        <v>133.37772727273</v>
      </c>
      <c r="G589" s="17">
        <v>180</v>
      </c>
      <c r="H589" s="17">
        <v>167.75</v>
      </c>
      <c r="I589" s="17">
        <v>11.148782608699999</v>
      </c>
      <c r="J589" s="17">
        <v>14.37</v>
      </c>
      <c r="K589" s="17">
        <v>12.35</v>
      </c>
      <c r="L589" s="17">
        <v>212.06546065897999</v>
      </c>
      <c r="M589" s="17">
        <v>2.9671599999999998</v>
      </c>
      <c r="N589" s="17">
        <v>3.2487280319999998</v>
      </c>
      <c r="O589" s="17">
        <v>2.5403836260000001</v>
      </c>
      <c r="P589" s="17">
        <v>2.7591517808099999</v>
      </c>
      <c r="Q589" s="17">
        <v>3.1203618026200002</v>
      </c>
      <c r="R589" s="17">
        <v>2.7445935398199999</v>
      </c>
      <c r="S589" s="17">
        <v>2.4125000000000001</v>
      </c>
      <c r="T589" s="17">
        <v>1436</v>
      </c>
      <c r="U589" s="17">
        <v>1700</v>
      </c>
      <c r="V589" s="17">
        <v>1148.55</v>
      </c>
      <c r="W589" s="17">
        <v>2425.08</v>
      </c>
      <c r="X589" s="17">
        <v>1213.48</v>
      </c>
      <c r="Y589" s="17">
        <v>1253.48</v>
      </c>
      <c r="Z589" s="17">
        <v>637.25</v>
      </c>
      <c r="AA589" s="17">
        <v>1506.98</v>
      </c>
      <c r="AB589" s="17">
        <v>521.57000000000005</v>
      </c>
      <c r="AC589" s="17">
        <v>1549.44</v>
      </c>
      <c r="AD589" s="17">
        <v>1692</v>
      </c>
      <c r="AE589" s="17">
        <v>248.14718443813999</v>
      </c>
      <c r="AF589" s="17">
        <v>265.34032000000002</v>
      </c>
      <c r="AG589" s="17">
        <v>218.818556</v>
      </c>
      <c r="AH589" s="17">
        <v>731.75</v>
      </c>
      <c r="AI589" s="17">
        <v>700</v>
      </c>
      <c r="AJ589" s="17">
        <v>546.5</v>
      </c>
      <c r="AK589" s="17">
        <v>698</v>
      </c>
      <c r="AL589" s="17">
        <v>245.44771560000001</v>
      </c>
      <c r="AM589" s="17">
        <v>328.18360435568002</v>
      </c>
      <c r="AN589" s="17">
        <v>1.1034223940000001</v>
      </c>
      <c r="AO589" s="17">
        <v>0.72203597500000005</v>
      </c>
      <c r="AP589" s="17">
        <v>1.4316917420499999</v>
      </c>
      <c r="AQ589" s="17">
        <v>3.92642822</v>
      </c>
      <c r="AR589" s="17">
        <v>1.9455771500000001</v>
      </c>
      <c r="AS589" s="17">
        <v>5.0132880000000002</v>
      </c>
      <c r="AT589" s="17">
        <v>11.1884465</v>
      </c>
      <c r="AU589" s="17">
        <v>0.78317064000000003</v>
      </c>
      <c r="AV589" s="17">
        <v>0.52379766999999999</v>
      </c>
      <c r="AW589" s="17">
        <v>0.31371742600000002</v>
      </c>
      <c r="AX589" s="17">
        <v>3654.88</v>
      </c>
      <c r="AY589" s="17">
        <v>559.62199999999996</v>
      </c>
      <c r="AZ589" s="17">
        <v>275.76173439204001</v>
      </c>
      <c r="BA589" s="17">
        <v>1056.6423145931701</v>
      </c>
      <c r="BB589" s="17">
        <v>932.77336587189995</v>
      </c>
      <c r="BC589" s="17">
        <v>647.86837262018003</v>
      </c>
      <c r="BD589" s="17">
        <v>1.7041712600000001</v>
      </c>
      <c r="BE589" s="17">
        <v>3.1960000000000002</v>
      </c>
      <c r="BF589" s="17">
        <v>3.1951999999999998</v>
      </c>
      <c r="BG589" s="17">
        <v>240</v>
      </c>
      <c r="BH589" s="17">
        <v>1075.75</v>
      </c>
      <c r="BI589" s="17">
        <v>1112.5</v>
      </c>
      <c r="BJ589" s="17">
        <v>733.75</v>
      </c>
      <c r="BK589" s="17">
        <v>546</v>
      </c>
      <c r="BL589" s="17">
        <v>3071.239</v>
      </c>
      <c r="BM589" s="17">
        <v>180.5</v>
      </c>
      <c r="BN589" s="17">
        <v>8414.0429999999997</v>
      </c>
      <c r="BO589" s="17">
        <v>1944.913</v>
      </c>
      <c r="BP589" s="17">
        <v>23139.348000000002</v>
      </c>
      <c r="BQ589" s="17">
        <v>20160.217000000001</v>
      </c>
      <c r="BR589" s="17">
        <v>1852.37</v>
      </c>
      <c r="BS589" s="17">
        <v>939.77200000000005</v>
      </c>
      <c r="BT589" s="17">
        <v>1904.43</v>
      </c>
      <c r="BU589" s="17">
        <v>18.033899999999999</v>
      </c>
    </row>
    <row r="590" spans="1:73" x14ac:dyDescent="0.4">
      <c r="A590" s="18" t="s">
        <v>776</v>
      </c>
      <c r="B590" s="16">
        <f t="shared" si="9"/>
        <v>2008</v>
      </c>
      <c r="C590" s="20">
        <v>114.56682539683</v>
      </c>
      <c r="D590" s="20">
        <v>113.84904761905</v>
      </c>
      <c r="E590" s="20">
        <v>113.21095238095</v>
      </c>
      <c r="F590" s="20">
        <v>116.64047619048</v>
      </c>
      <c r="G590" s="20">
        <v>158.4</v>
      </c>
      <c r="H590" s="20">
        <v>156.9</v>
      </c>
      <c r="I590" s="20">
        <v>8.25</v>
      </c>
      <c r="J590" s="20">
        <v>14.64</v>
      </c>
      <c r="K590" s="20">
        <v>13.25</v>
      </c>
      <c r="L590" s="20">
        <v>178.75777949734001</v>
      </c>
      <c r="M590" s="20">
        <v>2.8157800000000002</v>
      </c>
      <c r="N590" s="20">
        <v>3.2282250659999998</v>
      </c>
      <c r="O590" s="20">
        <v>2.481520272</v>
      </c>
      <c r="P590" s="20">
        <v>2.7420665187800002</v>
      </c>
      <c r="Q590" s="20">
        <v>2.9964193684099998</v>
      </c>
      <c r="R590" s="20">
        <v>2.6297801879199998</v>
      </c>
      <c r="S590" s="20">
        <v>2.6</v>
      </c>
      <c r="T590" s="20">
        <v>1193</v>
      </c>
      <c r="U590" s="20">
        <v>1620</v>
      </c>
      <c r="V590" s="20">
        <v>1104.21</v>
      </c>
      <c r="W590" s="20">
        <v>2427.1799999999998</v>
      </c>
      <c r="X590" s="20">
        <v>963.57</v>
      </c>
      <c r="Y590" s="20">
        <v>1064.29</v>
      </c>
      <c r="Z590" s="20">
        <v>557.28</v>
      </c>
      <c r="AA590" s="20">
        <v>1329.64</v>
      </c>
      <c r="AB590" s="20">
        <v>441.67</v>
      </c>
      <c r="AC590" s="20">
        <v>1352.83</v>
      </c>
      <c r="AD590" s="20">
        <v>1319</v>
      </c>
      <c r="AE590" s="20">
        <v>212.25341426404</v>
      </c>
      <c r="AF590" s="20">
        <v>235.02696</v>
      </c>
      <c r="AG590" s="20">
        <v>209.33969210000001</v>
      </c>
      <c r="AH590" s="20">
        <v>693.5</v>
      </c>
      <c r="AI590" s="20">
        <v>657.5</v>
      </c>
      <c r="AJ590" s="20">
        <v>468.75</v>
      </c>
      <c r="AK590" s="20">
        <v>607.5</v>
      </c>
      <c r="AL590" s="20">
        <v>255.3685065</v>
      </c>
      <c r="AM590" s="20">
        <v>329.34415053552999</v>
      </c>
      <c r="AN590" s="20">
        <v>1.1584417810500001</v>
      </c>
      <c r="AO590" s="20">
        <v>0.79920012500000004</v>
      </c>
      <c r="AP590" s="20">
        <v>1.1318525629</v>
      </c>
      <c r="AQ590" s="20">
        <v>3.83824342</v>
      </c>
      <c r="AR590" s="20">
        <v>1.94924021092</v>
      </c>
      <c r="AS590" s="20">
        <v>4.7637071999999998</v>
      </c>
      <c r="AT590" s="20">
        <v>11.230334279999999</v>
      </c>
      <c r="AU590" s="20">
        <v>0.74397692570999996</v>
      </c>
      <c r="AV590" s="20">
        <v>0.51267913190000003</v>
      </c>
      <c r="AW590" s="20">
        <v>0.32209498199999997</v>
      </c>
      <c r="AX590" s="20">
        <v>3704.49</v>
      </c>
      <c r="AY590" s="20">
        <v>554.08979999999997</v>
      </c>
      <c r="AZ590" s="20">
        <v>272.94851080369</v>
      </c>
      <c r="BA590" s="20">
        <v>957.04103651996002</v>
      </c>
      <c r="BB590" s="20">
        <v>879.39373032903995</v>
      </c>
      <c r="BC590" s="20">
        <v>649.25260455986995</v>
      </c>
      <c r="BD590" s="20">
        <v>1.7206009281000001</v>
      </c>
      <c r="BE590" s="20">
        <v>2.9138000000000002</v>
      </c>
      <c r="BF590" s="20">
        <v>2.9264999999999999</v>
      </c>
      <c r="BG590" s="20">
        <v>290</v>
      </c>
      <c r="BH590" s="20">
        <v>1065</v>
      </c>
      <c r="BI590" s="20">
        <v>1131.5</v>
      </c>
      <c r="BJ590" s="20">
        <v>785</v>
      </c>
      <c r="BK590" s="20">
        <v>546</v>
      </c>
      <c r="BL590" s="20">
        <v>2764.375</v>
      </c>
      <c r="BM590" s="20">
        <v>178.74</v>
      </c>
      <c r="BN590" s="20">
        <v>7634.7</v>
      </c>
      <c r="BO590" s="20">
        <v>1923.575</v>
      </c>
      <c r="BP590" s="20">
        <v>20026.25</v>
      </c>
      <c r="BQ590" s="20">
        <v>18927.75</v>
      </c>
      <c r="BR590" s="20">
        <v>1723.2750000000001</v>
      </c>
      <c r="BS590" s="20">
        <v>839.02499999999998</v>
      </c>
      <c r="BT590" s="20">
        <v>1485.55</v>
      </c>
      <c r="BU590" s="20">
        <v>14.635</v>
      </c>
    </row>
    <row r="591" spans="1:73" x14ac:dyDescent="0.4">
      <c r="A591" s="16" t="s">
        <v>777</v>
      </c>
      <c r="B591" s="16">
        <f t="shared" si="9"/>
        <v>2008</v>
      </c>
      <c r="C591" s="17">
        <v>99.656767676770002</v>
      </c>
      <c r="D591" s="17">
        <v>99.064090909089998</v>
      </c>
      <c r="E591" s="17">
        <v>95.969545454550001</v>
      </c>
      <c r="F591" s="17">
        <v>103.93666666667001</v>
      </c>
      <c r="G591" s="17">
        <v>150</v>
      </c>
      <c r="H591" s="17">
        <v>147.75</v>
      </c>
      <c r="I591" s="17">
        <v>7.6944999999999997</v>
      </c>
      <c r="J591" s="17">
        <v>14.85</v>
      </c>
      <c r="K591" s="17">
        <v>14.39</v>
      </c>
      <c r="L591" s="17">
        <v>173.78281327379</v>
      </c>
      <c r="M591" s="17">
        <v>2.6957200000000001</v>
      </c>
      <c r="N591" s="17">
        <v>3.1585590739999998</v>
      </c>
      <c r="O591" s="17">
        <v>2.3232285560000001</v>
      </c>
      <c r="P591" s="17">
        <v>2.6686575287699998</v>
      </c>
      <c r="Q591" s="17">
        <v>2.98045665267</v>
      </c>
      <c r="R591" s="17">
        <v>2.4535159336299999</v>
      </c>
      <c r="S591" s="17">
        <v>2.5720000000000001</v>
      </c>
      <c r="T591" s="17">
        <v>1110</v>
      </c>
      <c r="U591" s="17">
        <v>1616.36</v>
      </c>
      <c r="V591" s="17">
        <v>1122.6099999999999</v>
      </c>
      <c r="W591" s="17">
        <v>2313.85</v>
      </c>
      <c r="X591" s="17">
        <v>826.02</v>
      </c>
      <c r="Y591" s="17">
        <v>994.09</v>
      </c>
      <c r="Z591" s="17">
        <v>525.48</v>
      </c>
      <c r="AA591" s="17">
        <v>1201.02</v>
      </c>
      <c r="AB591" s="17">
        <v>413.14</v>
      </c>
      <c r="AC591" s="17">
        <v>1238.29</v>
      </c>
      <c r="AD591" s="17">
        <v>1176</v>
      </c>
      <c r="AE591" s="17">
        <v>189.45928555680001</v>
      </c>
      <c r="AF591" s="17">
        <v>233.84592000000001</v>
      </c>
      <c r="AG591" s="17">
        <v>216.01087222000001</v>
      </c>
      <c r="AH591" s="17">
        <v>683.8</v>
      </c>
      <c r="AI591" s="17">
        <v>651</v>
      </c>
      <c r="AJ591" s="17">
        <v>420.4</v>
      </c>
      <c r="AK591" s="17">
        <v>561.78499999999997</v>
      </c>
      <c r="AL591" s="17">
        <v>223.7689503</v>
      </c>
      <c r="AM591" s="17">
        <v>295.55033419286002</v>
      </c>
      <c r="AN591" s="17">
        <v>1.1068470999</v>
      </c>
      <c r="AO591" s="17">
        <v>0.80264495312999995</v>
      </c>
      <c r="AP591" s="17">
        <v>0.92397093374000006</v>
      </c>
      <c r="AQ591" s="17">
        <v>3.5578157560000001</v>
      </c>
      <c r="AR591" s="17">
        <v>1.9489688730800001</v>
      </c>
      <c r="AS591" s="17">
        <v>4.5418922249999998</v>
      </c>
      <c r="AT591" s="17">
        <v>10.59540372</v>
      </c>
      <c r="AU591" s="17">
        <v>0.71387676</v>
      </c>
      <c r="AV591" s="17">
        <v>0.50924622362000005</v>
      </c>
      <c r="AW591" s="17">
        <v>0.29828508599999998</v>
      </c>
      <c r="AX591" s="17">
        <v>3748.63</v>
      </c>
      <c r="AY591" s="17">
        <v>531.67150000000004</v>
      </c>
      <c r="AZ591" s="17">
        <v>284.47124764633998</v>
      </c>
      <c r="BA591" s="17">
        <v>909.77018780338994</v>
      </c>
      <c r="BB591" s="17">
        <v>888.75544555624003</v>
      </c>
      <c r="BC591" s="17">
        <v>648.81777644546003</v>
      </c>
      <c r="BD591" s="17">
        <v>1.6226003200000001</v>
      </c>
      <c r="BE591" s="17">
        <v>2.8073000000000001</v>
      </c>
      <c r="BF591" s="17">
        <v>2.8313000000000001</v>
      </c>
      <c r="BG591" s="17">
        <v>278</v>
      </c>
      <c r="BH591" s="17">
        <v>980</v>
      </c>
      <c r="BI591" s="17">
        <v>1079.25</v>
      </c>
      <c r="BJ591" s="17">
        <v>744.5</v>
      </c>
      <c r="BK591" s="17">
        <v>546</v>
      </c>
      <c r="BL591" s="17">
        <v>2525.8180000000002</v>
      </c>
      <c r="BM591" s="17">
        <v>139.63999999999999</v>
      </c>
      <c r="BN591" s="17">
        <v>6990.8639999999996</v>
      </c>
      <c r="BO591" s="17">
        <v>1868.364</v>
      </c>
      <c r="BP591" s="17">
        <v>18368.864000000001</v>
      </c>
      <c r="BQ591" s="17">
        <v>17794.544999999998</v>
      </c>
      <c r="BR591" s="17">
        <v>1735.4770000000001</v>
      </c>
      <c r="BS591" s="17">
        <v>829.93200000000002</v>
      </c>
      <c r="BT591" s="17">
        <v>1223.18</v>
      </c>
      <c r="BU591" s="17">
        <v>12.372999999999999</v>
      </c>
    </row>
    <row r="592" spans="1:73" x14ac:dyDescent="0.4">
      <c r="A592" s="18" t="s">
        <v>778</v>
      </c>
      <c r="B592" s="16">
        <f t="shared" si="9"/>
        <v>2008</v>
      </c>
      <c r="C592" s="20">
        <v>72.692753623190001</v>
      </c>
      <c r="D592" s="20">
        <v>72.84260869565</v>
      </c>
      <c r="E592" s="20">
        <v>68.620869565220005</v>
      </c>
      <c r="F592" s="20">
        <v>76.614782608699997</v>
      </c>
      <c r="G592" s="20">
        <v>108</v>
      </c>
      <c r="H592" s="20">
        <v>109.7</v>
      </c>
      <c r="I592" s="20">
        <v>6.7335000000000003</v>
      </c>
      <c r="J592" s="20">
        <v>15.93</v>
      </c>
      <c r="K592" s="20">
        <v>15.01</v>
      </c>
      <c r="L592" s="20">
        <v>167.66736836214</v>
      </c>
      <c r="M592" s="20">
        <v>2.27393</v>
      </c>
      <c r="N592" s="20">
        <v>2.7246898580000001</v>
      </c>
      <c r="O592" s="20">
        <v>1.957041174</v>
      </c>
      <c r="P592" s="20">
        <v>2.3049551821800001</v>
      </c>
      <c r="Q592" s="20">
        <v>2.3671224688499999</v>
      </c>
      <c r="R592" s="20">
        <v>2.3227430776800002</v>
      </c>
      <c r="S592" s="20">
        <v>2.2250000000000001</v>
      </c>
      <c r="T592" s="20">
        <v>856</v>
      </c>
      <c r="U592" s="20">
        <v>1489.13</v>
      </c>
      <c r="V592" s="20">
        <v>1154.02</v>
      </c>
      <c r="W592" s="20">
        <v>2119.44</v>
      </c>
      <c r="X592" s="20">
        <v>635.75</v>
      </c>
      <c r="Y592" s="20">
        <v>750.65</v>
      </c>
      <c r="Z592" s="20">
        <v>399.87</v>
      </c>
      <c r="AA592" s="20">
        <v>942.53</v>
      </c>
      <c r="AB592" s="20">
        <v>350.96</v>
      </c>
      <c r="AC592" s="20">
        <v>1040.68</v>
      </c>
      <c r="AD592" s="20">
        <v>950</v>
      </c>
      <c r="AE592" s="20">
        <v>143.36741545013001</v>
      </c>
      <c r="AF592" s="20">
        <v>183.06120000000001</v>
      </c>
      <c r="AG592" s="20">
        <v>163.62593786957001</v>
      </c>
      <c r="AH592" s="20">
        <v>609.25</v>
      </c>
      <c r="AI592" s="20">
        <v>487.5</v>
      </c>
      <c r="AJ592" s="20">
        <v>348.25</v>
      </c>
      <c r="AK592" s="20">
        <v>478.572</v>
      </c>
      <c r="AL592" s="20">
        <v>185.92297020000001</v>
      </c>
      <c r="AM592" s="20">
        <v>237.38407758586999</v>
      </c>
      <c r="AN592" s="20">
        <v>0.94203309070999997</v>
      </c>
      <c r="AO592" s="20">
        <v>0.80746771250000005</v>
      </c>
      <c r="AP592" s="20">
        <v>0.90982506563999999</v>
      </c>
      <c r="AQ592" s="20">
        <v>3.1140257500000001</v>
      </c>
      <c r="AR592" s="20">
        <v>1.92982986429</v>
      </c>
      <c r="AS592" s="20">
        <v>4.3146509999999996</v>
      </c>
      <c r="AT592" s="20">
        <v>10.361713999999999</v>
      </c>
      <c r="AU592" s="20">
        <v>0.52608921390999996</v>
      </c>
      <c r="AV592" s="20">
        <v>0.47192287426000001</v>
      </c>
      <c r="AW592" s="20">
        <v>0.26234977999999998</v>
      </c>
      <c r="AX592" s="20">
        <v>3804.36</v>
      </c>
      <c r="AY592" s="20">
        <v>492.91770000000002</v>
      </c>
      <c r="AZ592" s="20">
        <v>304.44857531829001</v>
      </c>
      <c r="BA592" s="20">
        <v>822.20852382447003</v>
      </c>
      <c r="BB592" s="20">
        <v>861.69599039057005</v>
      </c>
      <c r="BC592" s="20">
        <v>643.85210936316003</v>
      </c>
      <c r="BD592" s="20">
        <v>1.37347826</v>
      </c>
      <c r="BE592" s="20">
        <v>1.8623000000000001</v>
      </c>
      <c r="BF592" s="20">
        <v>1.9160999999999999</v>
      </c>
      <c r="BG592" s="20">
        <v>450</v>
      </c>
      <c r="BH592" s="20">
        <v>910</v>
      </c>
      <c r="BI592" s="20">
        <v>965</v>
      </c>
      <c r="BJ592" s="20">
        <v>575</v>
      </c>
      <c r="BK592" s="20">
        <v>546</v>
      </c>
      <c r="BL592" s="20">
        <v>2121.413</v>
      </c>
      <c r="BM592" s="20">
        <v>88.67</v>
      </c>
      <c r="BN592" s="20">
        <v>4925.6959999999999</v>
      </c>
      <c r="BO592" s="20">
        <v>1480.1089999999999</v>
      </c>
      <c r="BP592" s="20">
        <v>14401.739</v>
      </c>
      <c r="BQ592" s="20">
        <v>12139.782999999999</v>
      </c>
      <c r="BR592" s="20">
        <v>1302.1089999999999</v>
      </c>
      <c r="BS592" s="20">
        <v>806.62</v>
      </c>
      <c r="BT592" s="20">
        <v>912.57</v>
      </c>
      <c r="BU592" s="20">
        <v>10.4413</v>
      </c>
    </row>
    <row r="593" spans="1:73" x14ac:dyDescent="0.4">
      <c r="A593" s="16" t="s">
        <v>779</v>
      </c>
      <c r="B593" s="16">
        <f t="shared" si="9"/>
        <v>2008</v>
      </c>
      <c r="C593" s="17">
        <v>53.972728070179997</v>
      </c>
      <c r="D593" s="17">
        <v>53.241</v>
      </c>
      <c r="E593" s="17">
        <v>51.383499999999998</v>
      </c>
      <c r="F593" s="17">
        <v>57.293684210530003</v>
      </c>
      <c r="G593" s="17">
        <v>92.25</v>
      </c>
      <c r="H593" s="17">
        <v>89.38</v>
      </c>
      <c r="I593" s="17">
        <v>6.6745000000000001</v>
      </c>
      <c r="J593" s="17">
        <v>15.81</v>
      </c>
      <c r="K593" s="17">
        <v>15.06</v>
      </c>
      <c r="L593" s="17">
        <v>166.41430737438</v>
      </c>
      <c r="M593" s="17">
        <v>2.0545900000000001</v>
      </c>
      <c r="N593" s="17">
        <v>2.6872113180000001</v>
      </c>
      <c r="O593" s="17">
        <v>2.0009131120000001</v>
      </c>
      <c r="P593" s="17">
        <v>1.96734080153</v>
      </c>
      <c r="Q593" s="17">
        <v>1.97986455161</v>
      </c>
      <c r="R593" s="17">
        <v>2.1946578529699998</v>
      </c>
      <c r="S593" s="17">
        <v>1.7275</v>
      </c>
      <c r="T593" s="17">
        <v>719</v>
      </c>
      <c r="U593" s="17">
        <v>1265</v>
      </c>
      <c r="V593" s="17">
        <v>1187.5899999999999</v>
      </c>
      <c r="W593" s="17">
        <v>1933.45</v>
      </c>
      <c r="X593" s="17">
        <v>581.25</v>
      </c>
      <c r="Y593" s="17">
        <v>514.5</v>
      </c>
      <c r="Z593" s="17">
        <v>371.76</v>
      </c>
      <c r="AA593" s="17">
        <v>825.64</v>
      </c>
      <c r="AB593" s="17">
        <v>333.7</v>
      </c>
      <c r="AC593" s="17">
        <v>974.82</v>
      </c>
      <c r="AD593" s="17">
        <v>835</v>
      </c>
      <c r="AE593" s="17">
        <v>130.08774094130001</v>
      </c>
      <c r="AF593" s="17">
        <v>163.77088000000001</v>
      </c>
      <c r="AG593" s="17">
        <v>150.75412022</v>
      </c>
      <c r="AH593" s="17">
        <v>552</v>
      </c>
      <c r="AI593" s="17">
        <v>440.25</v>
      </c>
      <c r="AJ593" s="17">
        <v>307</v>
      </c>
      <c r="AK593" s="17">
        <v>431.07</v>
      </c>
      <c r="AL593" s="17">
        <v>182.98347659999999</v>
      </c>
      <c r="AM593" s="17">
        <v>226.8462326625</v>
      </c>
      <c r="AN593" s="17">
        <v>0.88292644682999999</v>
      </c>
      <c r="AO593" s="17">
        <v>0.90254496875000001</v>
      </c>
      <c r="AP593" s="17">
        <v>0.85333830754999995</v>
      </c>
      <c r="AQ593" s="17">
        <v>2.7282172500000001</v>
      </c>
      <c r="AR593" s="17">
        <v>1.916365935</v>
      </c>
      <c r="AS593" s="17">
        <v>4.0542480000000003</v>
      </c>
      <c r="AT593" s="17">
        <v>9.9626777799999999</v>
      </c>
      <c r="AU593" s="17">
        <v>0.50279260349999999</v>
      </c>
      <c r="AV593" s="17">
        <v>0.43362554746999998</v>
      </c>
      <c r="AW593" s="17">
        <v>0.26697948199999999</v>
      </c>
      <c r="AX593" s="17">
        <v>3740.82</v>
      </c>
      <c r="AY593" s="17">
        <v>451.98599999999999</v>
      </c>
      <c r="AZ593" s="17">
        <v>315.96597694114001</v>
      </c>
      <c r="BA593" s="17">
        <v>756.66021691458002</v>
      </c>
      <c r="BB593" s="17">
        <v>872.32760116585996</v>
      </c>
      <c r="BC593" s="17">
        <v>646.48729833474999</v>
      </c>
      <c r="BD593" s="17">
        <v>1.21143869</v>
      </c>
      <c r="BE593" s="17">
        <v>1.6161000000000001</v>
      </c>
      <c r="BF593" s="17">
        <v>1.6513</v>
      </c>
      <c r="BG593" s="17">
        <v>450</v>
      </c>
      <c r="BH593" s="17">
        <v>710</v>
      </c>
      <c r="BI593" s="17">
        <v>606</v>
      </c>
      <c r="BJ593" s="17">
        <v>287.5</v>
      </c>
      <c r="BK593" s="17">
        <v>546</v>
      </c>
      <c r="BL593" s="17">
        <v>1852.425</v>
      </c>
      <c r="BM593" s="17">
        <v>64.95</v>
      </c>
      <c r="BN593" s="17">
        <v>3717</v>
      </c>
      <c r="BO593" s="17">
        <v>1291.0999999999999</v>
      </c>
      <c r="BP593" s="17">
        <v>13643.5</v>
      </c>
      <c r="BQ593" s="17">
        <v>10701.5</v>
      </c>
      <c r="BR593" s="17">
        <v>1152.5999999999999</v>
      </c>
      <c r="BS593" s="17">
        <v>760.86300000000006</v>
      </c>
      <c r="BT593" s="17">
        <v>840.3</v>
      </c>
      <c r="BU593" s="17">
        <v>9.8651999999999997</v>
      </c>
    </row>
    <row r="594" spans="1:73" x14ac:dyDescent="0.4">
      <c r="A594" s="18" t="s">
        <v>780</v>
      </c>
      <c r="B594" s="16">
        <f t="shared" si="9"/>
        <v>2008</v>
      </c>
      <c r="C594" s="20">
        <v>41.338924963929998</v>
      </c>
      <c r="D594" s="20">
        <v>41.580909090909998</v>
      </c>
      <c r="E594" s="20">
        <v>40.996818181819997</v>
      </c>
      <c r="F594" s="20">
        <v>41.439047619050001</v>
      </c>
      <c r="G594" s="20">
        <v>78.650000000000006</v>
      </c>
      <c r="H594" s="20">
        <v>77.25</v>
      </c>
      <c r="I594" s="20">
        <v>5.7948000000000004</v>
      </c>
      <c r="J594" s="20">
        <v>15.5</v>
      </c>
      <c r="K594" s="20">
        <v>13.78</v>
      </c>
      <c r="L594" s="20">
        <v>153.39085829468999</v>
      </c>
      <c r="M594" s="20">
        <v>2.39385588235</v>
      </c>
      <c r="N594" s="20">
        <v>2.622836414</v>
      </c>
      <c r="O594" s="20">
        <v>1.8190319619999999</v>
      </c>
      <c r="P594" s="20">
        <v>1.92601276103</v>
      </c>
      <c r="Q594" s="20">
        <v>1.9164806479000001</v>
      </c>
      <c r="R594" s="20">
        <v>2.0890576352000001</v>
      </c>
      <c r="S594" s="20">
        <v>1.7725</v>
      </c>
      <c r="T594" s="20">
        <v>740</v>
      </c>
      <c r="U594" s="20">
        <v>1250</v>
      </c>
      <c r="V594" s="20">
        <v>1180.83</v>
      </c>
      <c r="W594" s="20">
        <v>1761.69</v>
      </c>
      <c r="X594" s="20">
        <v>587.24</v>
      </c>
      <c r="Y594" s="20">
        <v>540.24</v>
      </c>
      <c r="Z594" s="20">
        <v>359.35</v>
      </c>
      <c r="AA594" s="20">
        <v>745.55</v>
      </c>
      <c r="AB594" s="20">
        <v>317.86</v>
      </c>
      <c r="AC594" s="20">
        <v>838.02</v>
      </c>
      <c r="AD594" s="20">
        <v>759</v>
      </c>
      <c r="AE594" s="20">
        <v>115.17666870908</v>
      </c>
      <c r="AF594" s="20">
        <v>158.25935999999999</v>
      </c>
      <c r="AG594" s="20">
        <v>138.60005016</v>
      </c>
      <c r="AH594" s="20">
        <v>531.79999999999995</v>
      </c>
      <c r="AI594" s="20">
        <v>422</v>
      </c>
      <c r="AJ594" s="20">
        <v>287</v>
      </c>
      <c r="AK594" s="20">
        <v>413</v>
      </c>
      <c r="AL594" s="20">
        <v>179.3091096</v>
      </c>
      <c r="AM594" s="20">
        <v>220.1354096</v>
      </c>
      <c r="AN594" s="20">
        <v>1.00643896098</v>
      </c>
      <c r="AO594" s="20">
        <v>0.83020357813000001</v>
      </c>
      <c r="AP594" s="20">
        <v>0.76172000244000004</v>
      </c>
      <c r="AQ594" s="20">
        <v>2.6565671000000002</v>
      </c>
      <c r="AR594" s="20">
        <v>1.91847869583</v>
      </c>
      <c r="AS594" s="20">
        <v>3.9309599999999998</v>
      </c>
      <c r="AT594" s="20">
        <v>9.7135557200000004</v>
      </c>
      <c r="AU594" s="20">
        <v>0.5301947145</v>
      </c>
      <c r="AV594" s="20">
        <v>0.43594356299999998</v>
      </c>
      <c r="AW594" s="20">
        <v>0.25904284999999999</v>
      </c>
      <c r="AX594" s="20">
        <v>3775.49</v>
      </c>
      <c r="AY594" s="20">
        <v>476.62299999999999</v>
      </c>
      <c r="AZ594" s="20">
        <v>326.62278045521998</v>
      </c>
      <c r="BA594" s="20">
        <v>733.65049357675002</v>
      </c>
      <c r="BB594" s="20">
        <v>845.80048065115</v>
      </c>
      <c r="BC594" s="20">
        <v>646.06910749384997</v>
      </c>
      <c r="BD594" s="20">
        <v>1.2224617900000001</v>
      </c>
      <c r="BE594" s="20">
        <v>1.1773</v>
      </c>
      <c r="BF594" s="20">
        <v>1.2031000000000001</v>
      </c>
      <c r="BG594" s="20">
        <v>450</v>
      </c>
      <c r="BH594" s="20">
        <v>495</v>
      </c>
      <c r="BI594" s="20">
        <v>405</v>
      </c>
      <c r="BJ594" s="20">
        <v>240</v>
      </c>
      <c r="BK594" s="20">
        <v>546</v>
      </c>
      <c r="BL594" s="20">
        <v>1490.4290000000001</v>
      </c>
      <c r="BM594" s="20">
        <v>69.98</v>
      </c>
      <c r="BN594" s="20">
        <v>3071.9760000000001</v>
      </c>
      <c r="BO594" s="20">
        <v>962.88099999999997</v>
      </c>
      <c r="BP594" s="20">
        <v>11240</v>
      </c>
      <c r="BQ594" s="20">
        <v>9686.4290000000001</v>
      </c>
      <c r="BR594" s="20">
        <v>1100.5709999999999</v>
      </c>
      <c r="BS594" s="20">
        <v>816.09199999999998</v>
      </c>
      <c r="BT594" s="20">
        <v>839.7</v>
      </c>
      <c r="BU594" s="20">
        <v>10.2857</v>
      </c>
    </row>
    <row r="595" spans="1:73" x14ac:dyDescent="0.4">
      <c r="A595" s="16" t="s">
        <v>781</v>
      </c>
      <c r="B595" s="16">
        <f t="shared" si="9"/>
        <v>2009</v>
      </c>
      <c r="C595" s="17">
        <v>43.855214285709998</v>
      </c>
      <c r="D595" s="17">
        <v>44.86</v>
      </c>
      <c r="E595" s="17">
        <v>44.967142857139997</v>
      </c>
      <c r="F595" s="17">
        <v>41.738500000000002</v>
      </c>
      <c r="G595" s="17">
        <v>79.400000000000006</v>
      </c>
      <c r="H595" s="17">
        <v>76.400000000000006</v>
      </c>
      <c r="I595" s="17">
        <v>5.2413999999999996</v>
      </c>
      <c r="J595" s="17">
        <v>13.89</v>
      </c>
      <c r="K595" s="17">
        <v>12.71</v>
      </c>
      <c r="L595" s="17">
        <v>138.29190146841</v>
      </c>
      <c r="M595" s="17">
        <v>2.6259228819999998</v>
      </c>
      <c r="N595" s="17">
        <v>2.8285274600000001</v>
      </c>
      <c r="O595" s="17">
        <v>1.8241025879999999</v>
      </c>
      <c r="P595" s="17">
        <v>2.1858171945899998</v>
      </c>
      <c r="Q595" s="17">
        <v>2.4594367732200002</v>
      </c>
      <c r="R595" s="17">
        <v>1.9055148105399999</v>
      </c>
      <c r="S595" s="17">
        <v>2.1924999999999999</v>
      </c>
      <c r="T595" s="17">
        <v>734</v>
      </c>
      <c r="U595" s="17">
        <v>1195.45</v>
      </c>
      <c r="V595" s="17">
        <v>1192.2</v>
      </c>
      <c r="W595" s="17">
        <v>1619.87</v>
      </c>
      <c r="X595" s="17">
        <v>658.55</v>
      </c>
      <c r="Y595" s="17">
        <v>556</v>
      </c>
      <c r="Z595" s="17">
        <v>400.92</v>
      </c>
      <c r="AA595" s="17">
        <v>789.89</v>
      </c>
      <c r="AB595" s="17">
        <v>382.67</v>
      </c>
      <c r="AC595" s="17">
        <v>831.74</v>
      </c>
      <c r="AD595" s="17">
        <v>817</v>
      </c>
      <c r="AE595" s="17">
        <v>121.39498219577</v>
      </c>
      <c r="AF595" s="17">
        <v>172.82552000000001</v>
      </c>
      <c r="AG595" s="17">
        <v>153.25636392000001</v>
      </c>
      <c r="AH595" s="17">
        <v>580</v>
      </c>
      <c r="AI595" s="17">
        <v>464</v>
      </c>
      <c r="AJ595" s="17">
        <v>318.60000000000002</v>
      </c>
      <c r="AK595" s="17">
        <v>386.79</v>
      </c>
      <c r="AL595" s="17">
        <v>195.1088877</v>
      </c>
      <c r="AM595" s="17">
        <v>239.11426721842</v>
      </c>
      <c r="AN595" s="17">
        <v>1.0277110227499999</v>
      </c>
      <c r="AO595" s="17">
        <v>0.81986909375000006</v>
      </c>
      <c r="AP595" s="17">
        <v>0.78288590259000002</v>
      </c>
      <c r="AQ595" s="17">
        <v>2.6360641340000002</v>
      </c>
      <c r="AR595" s="17">
        <v>1.92353095</v>
      </c>
      <c r="AS595" s="17">
        <v>3.8074080000000001</v>
      </c>
      <c r="AT595" s="17">
        <v>9.7378065399999993</v>
      </c>
      <c r="AU595" s="17">
        <v>0.5230983615</v>
      </c>
      <c r="AV595" s="17">
        <v>0.44417581449999999</v>
      </c>
      <c r="AW595" s="17">
        <v>0.27756165799999999</v>
      </c>
      <c r="AX595" s="17">
        <v>3828.99166666667</v>
      </c>
      <c r="AY595" s="17">
        <v>470.233</v>
      </c>
      <c r="AZ595" s="17">
        <v>329.65248684648998</v>
      </c>
      <c r="BA595" s="17">
        <v>697.55312275643996</v>
      </c>
      <c r="BB595" s="17">
        <v>818.44849999999997</v>
      </c>
      <c r="BC595" s="17">
        <v>574.69867001466002</v>
      </c>
      <c r="BD595" s="17">
        <v>1.2720657399999999</v>
      </c>
      <c r="BE595" s="17">
        <v>1.4079470000000001</v>
      </c>
      <c r="BF595" s="17">
        <v>1.487368</v>
      </c>
      <c r="BG595" s="17">
        <v>450</v>
      </c>
      <c r="BH595" s="17">
        <v>308.875</v>
      </c>
      <c r="BI595" s="17">
        <v>350</v>
      </c>
      <c r="BJ595" s="17">
        <v>273.75</v>
      </c>
      <c r="BK595" s="17">
        <v>546</v>
      </c>
      <c r="BL595" s="17">
        <v>1413.1189999999999</v>
      </c>
      <c r="BM595" s="17">
        <v>72.510000000000005</v>
      </c>
      <c r="BN595" s="17">
        <v>3220.69</v>
      </c>
      <c r="BO595" s="17">
        <v>1132.7380000000001</v>
      </c>
      <c r="BP595" s="17">
        <v>11372.857</v>
      </c>
      <c r="BQ595" s="17">
        <v>11306.905000000001</v>
      </c>
      <c r="BR595" s="17">
        <v>1187.405</v>
      </c>
      <c r="BS595" s="17">
        <v>858.69</v>
      </c>
      <c r="BT595" s="17">
        <v>947.41</v>
      </c>
      <c r="BU595" s="17">
        <v>11.2682</v>
      </c>
    </row>
    <row r="596" spans="1:73" x14ac:dyDescent="0.4">
      <c r="A596" s="18" t="s">
        <v>782</v>
      </c>
      <c r="B596" s="16">
        <f t="shared" si="9"/>
        <v>2009</v>
      </c>
      <c r="C596" s="20">
        <v>41.843675438600002</v>
      </c>
      <c r="D596" s="20">
        <v>43.2425</v>
      </c>
      <c r="E596" s="20">
        <v>43.137999999999998</v>
      </c>
      <c r="F596" s="20">
        <v>39.150526315790003</v>
      </c>
      <c r="G596" s="20">
        <v>75.38</v>
      </c>
      <c r="H596" s="20">
        <v>69.06</v>
      </c>
      <c r="I596" s="20">
        <v>4.5190000000000001</v>
      </c>
      <c r="J596" s="20">
        <v>11.04</v>
      </c>
      <c r="K596" s="20">
        <v>10.52</v>
      </c>
      <c r="L596" s="20">
        <v>114.48699546667</v>
      </c>
      <c r="M596" s="20">
        <v>2.6475281580000001</v>
      </c>
      <c r="N596" s="20">
        <v>2.8545419760000001</v>
      </c>
      <c r="O596" s="20">
        <v>1.768546164</v>
      </c>
      <c r="P596" s="20">
        <v>2.1351868488100001</v>
      </c>
      <c r="Q596" s="20">
        <v>2.54270987133</v>
      </c>
      <c r="R596" s="20">
        <v>1.7453506751000001</v>
      </c>
      <c r="S596" s="20">
        <v>2.1175000000000002</v>
      </c>
      <c r="T596" s="20">
        <v>673</v>
      </c>
      <c r="U596" s="20">
        <v>1110</v>
      </c>
      <c r="V596" s="20">
        <v>1192.07</v>
      </c>
      <c r="W596" s="20">
        <v>1543.24</v>
      </c>
      <c r="X596" s="20">
        <v>655.66</v>
      </c>
      <c r="Y596" s="20">
        <v>565.25</v>
      </c>
      <c r="Z596" s="20">
        <v>374.45</v>
      </c>
      <c r="AA596" s="20">
        <v>747.64</v>
      </c>
      <c r="AB596" s="20">
        <v>396</v>
      </c>
      <c r="AC596" s="20">
        <v>802.4</v>
      </c>
      <c r="AD596" s="20">
        <v>805</v>
      </c>
      <c r="AE596" s="20">
        <v>112.53437575821</v>
      </c>
      <c r="AF596" s="20">
        <v>163.37719999999999</v>
      </c>
      <c r="AG596" s="20">
        <v>144.12923712</v>
      </c>
      <c r="AH596" s="20">
        <v>590.75</v>
      </c>
      <c r="AI596" s="20">
        <v>472.75</v>
      </c>
      <c r="AJ596" s="20">
        <v>319.5</v>
      </c>
      <c r="AK596" s="20">
        <v>418.09333333333001</v>
      </c>
      <c r="AL596" s="20">
        <v>183.3509133</v>
      </c>
      <c r="AM596" s="20">
        <v>224.68754204999999</v>
      </c>
      <c r="AN596" s="20">
        <v>1.0671496649200001</v>
      </c>
      <c r="AO596" s="20">
        <v>0.94388290625000004</v>
      </c>
      <c r="AP596" s="20">
        <v>0.76646124725999998</v>
      </c>
      <c r="AQ596" s="20">
        <v>2.5359743859999999</v>
      </c>
      <c r="AR596" s="20">
        <v>1.9114055400000001</v>
      </c>
      <c r="AS596" s="20">
        <v>3.8027880000000001</v>
      </c>
      <c r="AT596" s="20">
        <v>9.9207900000000002</v>
      </c>
      <c r="AU596" s="20">
        <v>0.504867803</v>
      </c>
      <c r="AV596" s="20">
        <v>0.43494831947000001</v>
      </c>
      <c r="AW596" s="20">
        <v>0.29255307400000002</v>
      </c>
      <c r="AX596" s="20">
        <v>4097.5</v>
      </c>
      <c r="AY596" s="20">
        <v>421.89510000000001</v>
      </c>
      <c r="AZ596" s="20">
        <v>322.45407424049</v>
      </c>
      <c r="BA596" s="20">
        <v>690.19541757658999</v>
      </c>
      <c r="BB596" s="20">
        <v>806.65200000000004</v>
      </c>
      <c r="BC596" s="20">
        <v>572.95990329302003</v>
      </c>
      <c r="BD596" s="20">
        <v>1.2169502400000001</v>
      </c>
      <c r="BE596" s="20">
        <v>1.2977000000000001</v>
      </c>
      <c r="BF596" s="20">
        <v>1.46315</v>
      </c>
      <c r="BG596" s="20">
        <v>450</v>
      </c>
      <c r="BH596" s="20">
        <v>313.75</v>
      </c>
      <c r="BI596" s="20">
        <v>320</v>
      </c>
      <c r="BJ596" s="20">
        <v>281.25</v>
      </c>
      <c r="BK596" s="20">
        <v>580.125</v>
      </c>
      <c r="BL596" s="20">
        <v>1330.2</v>
      </c>
      <c r="BM596" s="20">
        <v>75.59</v>
      </c>
      <c r="BN596" s="20">
        <v>3314.7249999999999</v>
      </c>
      <c r="BO596" s="20">
        <v>1100.5250000000001</v>
      </c>
      <c r="BP596" s="20">
        <v>11039.25</v>
      </c>
      <c r="BQ596" s="20">
        <v>10408.75</v>
      </c>
      <c r="BR596" s="20">
        <v>1112.075</v>
      </c>
      <c r="BS596" s="20">
        <v>943</v>
      </c>
      <c r="BT596" s="20">
        <v>1033.25</v>
      </c>
      <c r="BU596" s="20">
        <v>13.4125</v>
      </c>
    </row>
    <row r="597" spans="1:73" x14ac:dyDescent="0.4">
      <c r="A597" s="16" t="s">
        <v>783</v>
      </c>
      <c r="B597" s="16">
        <f t="shared" si="9"/>
        <v>2009</v>
      </c>
      <c r="C597" s="17">
        <v>46.645303030299999</v>
      </c>
      <c r="D597" s="17">
        <v>46.839090909089997</v>
      </c>
      <c r="E597" s="17">
        <v>45.575909090910002</v>
      </c>
      <c r="F597" s="17">
        <v>47.520909090910003</v>
      </c>
      <c r="G597" s="17">
        <v>61</v>
      </c>
      <c r="H597" s="17">
        <v>58.56</v>
      </c>
      <c r="I597" s="17">
        <v>3.9502000000000002</v>
      </c>
      <c r="J597" s="17">
        <v>10.9</v>
      </c>
      <c r="K597" s="17">
        <v>9.48</v>
      </c>
      <c r="L597" s="17">
        <v>106.20969493210001</v>
      </c>
      <c r="M597" s="17">
        <v>2.5099598699999999</v>
      </c>
      <c r="N597" s="17">
        <v>2.8333776240000002</v>
      </c>
      <c r="O597" s="17">
        <v>1.6823455220000001</v>
      </c>
      <c r="P597" s="17">
        <v>2.21858600382</v>
      </c>
      <c r="Q597" s="17">
        <v>2.8473854739000002</v>
      </c>
      <c r="R597" s="17">
        <v>1.67037253755</v>
      </c>
      <c r="S597" s="17">
        <v>2.1379999999999999</v>
      </c>
      <c r="T597" s="17">
        <v>625</v>
      </c>
      <c r="U597" s="17">
        <v>1100</v>
      </c>
      <c r="V597" s="17">
        <v>1253.7</v>
      </c>
      <c r="W597" s="17">
        <v>1535.22</v>
      </c>
      <c r="X597" s="17">
        <v>660.48</v>
      </c>
      <c r="Y597" s="17">
        <v>586.25</v>
      </c>
      <c r="Z597" s="17">
        <v>372.75</v>
      </c>
      <c r="AA597" s="17">
        <v>730.71</v>
      </c>
      <c r="AB597" s="17">
        <v>366.91</v>
      </c>
      <c r="AC597" s="17">
        <v>776.9</v>
      </c>
      <c r="AD597" s="17">
        <v>757</v>
      </c>
      <c r="AE597" s="17">
        <v>114.84506035755</v>
      </c>
      <c r="AF597" s="17">
        <v>164.55824000000001</v>
      </c>
      <c r="AG597" s="17">
        <v>138.58902706000001</v>
      </c>
      <c r="AH597" s="17">
        <v>588.25</v>
      </c>
      <c r="AI597" s="17">
        <v>471.5</v>
      </c>
      <c r="AJ597" s="17">
        <v>332</v>
      </c>
      <c r="AK597" s="17" t="s">
        <v>192</v>
      </c>
      <c r="AL597" s="17">
        <v>183.71834999999999</v>
      </c>
      <c r="AM597" s="17">
        <v>230.98173272099999</v>
      </c>
      <c r="AN597" s="17">
        <v>1.3309435726700001</v>
      </c>
      <c r="AO597" s="17">
        <v>0.90943462500000005</v>
      </c>
      <c r="AP597" s="17">
        <v>0.84705326174999995</v>
      </c>
      <c r="AQ597" s="17">
        <v>2.6129156240000002</v>
      </c>
      <c r="AR597" s="17">
        <v>1.89003768462</v>
      </c>
      <c r="AS597" s="17">
        <v>3.7458431999999999</v>
      </c>
      <c r="AT597" s="17">
        <v>10.031021000000001</v>
      </c>
      <c r="AU597" s="17">
        <v>0.51533731999999999</v>
      </c>
      <c r="AV597" s="17">
        <v>0.43548259700000003</v>
      </c>
      <c r="AW597" s="17">
        <v>0.29541908</v>
      </c>
      <c r="AX597" s="17">
        <v>4203.6000000000004</v>
      </c>
      <c r="AY597" s="17">
        <v>388.23155000000003</v>
      </c>
      <c r="AZ597" s="17">
        <v>288.56913615090002</v>
      </c>
      <c r="BA597" s="17">
        <v>679.86009517238995</v>
      </c>
      <c r="BB597" s="17">
        <v>815.85599999999999</v>
      </c>
      <c r="BC597" s="17">
        <v>570.78559738134004</v>
      </c>
      <c r="BD597" s="17">
        <v>1.1353793000000001</v>
      </c>
      <c r="BE597" s="17">
        <v>1.2775000000000001</v>
      </c>
      <c r="BF597" s="17">
        <v>1.4308179999999999</v>
      </c>
      <c r="BG597" s="17">
        <v>450</v>
      </c>
      <c r="BH597" s="17">
        <v>317.8</v>
      </c>
      <c r="BI597" s="17">
        <v>295</v>
      </c>
      <c r="BJ597" s="17">
        <v>268.5</v>
      </c>
      <c r="BK597" s="17">
        <v>682.5</v>
      </c>
      <c r="BL597" s="17">
        <v>1335.8409999999999</v>
      </c>
      <c r="BM597" s="17">
        <v>64.069999999999993</v>
      </c>
      <c r="BN597" s="17">
        <v>3749.75</v>
      </c>
      <c r="BO597" s="17">
        <v>1238.9090000000001</v>
      </c>
      <c r="BP597" s="17">
        <v>10675.909</v>
      </c>
      <c r="BQ597" s="17">
        <v>9696.3639999999996</v>
      </c>
      <c r="BR597" s="17">
        <v>1216.75</v>
      </c>
      <c r="BS597" s="17">
        <v>924.27300000000002</v>
      </c>
      <c r="BT597" s="17">
        <v>1081.77</v>
      </c>
      <c r="BU597" s="17">
        <v>13.1168</v>
      </c>
    </row>
    <row r="598" spans="1:73" x14ac:dyDescent="0.4">
      <c r="A598" s="18" t="s">
        <v>784</v>
      </c>
      <c r="B598" s="16">
        <f t="shared" si="9"/>
        <v>2009</v>
      </c>
      <c r="C598" s="20">
        <v>50.278095238100001</v>
      </c>
      <c r="D598" s="20">
        <v>50.845238095239999</v>
      </c>
      <c r="E598" s="20">
        <v>50.18</v>
      </c>
      <c r="F598" s="20">
        <v>49.809047619049998</v>
      </c>
      <c r="G598" s="20">
        <v>63.56</v>
      </c>
      <c r="H598" s="20">
        <v>62.88</v>
      </c>
      <c r="I598" s="20">
        <v>3.4998</v>
      </c>
      <c r="J598" s="20">
        <v>8.51</v>
      </c>
      <c r="K598" s="20">
        <v>8.1199999999999992</v>
      </c>
      <c r="L598" s="20">
        <v>88.456933772349998</v>
      </c>
      <c r="M598" s="20">
        <v>2.55515458</v>
      </c>
      <c r="N598" s="20">
        <v>2.9735914559999999</v>
      </c>
      <c r="O598" s="20">
        <v>1.665149486</v>
      </c>
      <c r="P598" s="20">
        <v>2.5089199608000001</v>
      </c>
      <c r="Q598" s="20">
        <v>2.8729398820899998</v>
      </c>
      <c r="R598" s="20">
        <v>2.4438200003200001</v>
      </c>
      <c r="S598" s="20">
        <v>2.21</v>
      </c>
      <c r="T598" s="20">
        <v>747</v>
      </c>
      <c r="U598" s="20">
        <v>1100</v>
      </c>
      <c r="V598" s="20">
        <v>1274.23</v>
      </c>
      <c r="W598" s="20">
        <v>1433</v>
      </c>
      <c r="X598" s="20">
        <v>799.7</v>
      </c>
      <c r="Y598" s="20">
        <v>713.5</v>
      </c>
      <c r="Z598" s="20">
        <v>387.55</v>
      </c>
      <c r="AA598" s="20">
        <v>809.08</v>
      </c>
      <c r="AB598" s="20">
        <v>395.57</v>
      </c>
      <c r="AC598" s="20">
        <v>830.19</v>
      </c>
      <c r="AD598" s="20">
        <v>843</v>
      </c>
      <c r="AE598" s="20">
        <v>111.2902032696</v>
      </c>
      <c r="AF598" s="20">
        <v>168.49503999999999</v>
      </c>
      <c r="AG598" s="20">
        <v>154.14482577999999</v>
      </c>
      <c r="AH598" s="20">
        <v>549.66666666667004</v>
      </c>
      <c r="AI598" s="20">
        <v>446</v>
      </c>
      <c r="AJ598" s="20">
        <v>335.66666666666998</v>
      </c>
      <c r="AK598" s="20">
        <v>430</v>
      </c>
      <c r="AL598" s="20">
        <v>182.6160399</v>
      </c>
      <c r="AM598" s="20">
        <v>233.47312851685999</v>
      </c>
      <c r="AN598" s="20">
        <v>1.29158948728</v>
      </c>
      <c r="AO598" s="20">
        <v>0.8901435875</v>
      </c>
      <c r="AP598" s="20">
        <v>0.90452286280000005</v>
      </c>
      <c r="AQ598" s="20">
        <v>2.6373869060000001</v>
      </c>
      <c r="AR598" s="20">
        <v>1.8824063076899999</v>
      </c>
      <c r="AS598" s="20">
        <v>4.0435121250000003</v>
      </c>
      <c r="AT598" s="20">
        <v>10.031021000000001</v>
      </c>
      <c r="AU598" s="20">
        <v>0.52088494699999999</v>
      </c>
      <c r="AV598" s="20">
        <v>0.468261288</v>
      </c>
      <c r="AW598" s="20">
        <v>0.30093062999999998</v>
      </c>
      <c r="AX598" s="20">
        <v>4191.1750000000002</v>
      </c>
      <c r="AY598" s="20">
        <v>382.51</v>
      </c>
      <c r="AZ598" s="20">
        <v>283.13029886185001</v>
      </c>
      <c r="BA598" s="20">
        <v>684.28014264979004</v>
      </c>
      <c r="BB598" s="20">
        <v>815.68349999999998</v>
      </c>
      <c r="BC598" s="20">
        <v>567.71685761048002</v>
      </c>
      <c r="BD598" s="20">
        <v>1.2522241599999999</v>
      </c>
      <c r="BE598" s="20">
        <v>1.4830000000000001</v>
      </c>
      <c r="BF598" s="20">
        <v>1.62381</v>
      </c>
      <c r="BG598" s="20">
        <v>315</v>
      </c>
      <c r="BH598" s="20">
        <v>300.625</v>
      </c>
      <c r="BI598" s="20">
        <v>278</v>
      </c>
      <c r="BJ598" s="20">
        <v>245.625</v>
      </c>
      <c r="BK598" s="20">
        <v>682.5</v>
      </c>
      <c r="BL598" s="20">
        <v>1420.85</v>
      </c>
      <c r="BM598" s="20">
        <v>59.78</v>
      </c>
      <c r="BN598" s="20">
        <v>4406.55</v>
      </c>
      <c r="BO598" s="20">
        <v>1383.1</v>
      </c>
      <c r="BP598" s="20">
        <v>11743.5</v>
      </c>
      <c r="BQ598" s="20">
        <v>11166</v>
      </c>
      <c r="BR598" s="20">
        <v>1378.85</v>
      </c>
      <c r="BS598" s="20">
        <v>890.2</v>
      </c>
      <c r="BT598" s="20">
        <v>1165.45</v>
      </c>
      <c r="BU598" s="20">
        <v>12.4793</v>
      </c>
    </row>
    <row r="599" spans="1:73" x14ac:dyDescent="0.4">
      <c r="A599" s="16" t="s">
        <v>785</v>
      </c>
      <c r="B599" s="16">
        <f t="shared" si="9"/>
        <v>2009</v>
      </c>
      <c r="C599" s="17">
        <v>58.153888888890002</v>
      </c>
      <c r="D599" s="17">
        <v>57.940952380950002</v>
      </c>
      <c r="E599" s="17">
        <v>57.39571428571</v>
      </c>
      <c r="F599" s="17">
        <v>59.125</v>
      </c>
      <c r="G599" s="17">
        <v>64.5</v>
      </c>
      <c r="H599" s="17">
        <v>58.03</v>
      </c>
      <c r="I599" s="17">
        <v>3.81</v>
      </c>
      <c r="J599" s="17">
        <v>8.09</v>
      </c>
      <c r="K599" s="17">
        <v>7.5</v>
      </c>
      <c r="L599" s="17">
        <v>89.807093329910003</v>
      </c>
      <c r="M599" s="17">
        <v>2.480858886</v>
      </c>
      <c r="N599" s="17">
        <v>3.3287557379999999</v>
      </c>
      <c r="O599" s="17">
        <v>1.667133644</v>
      </c>
      <c r="P599" s="17">
        <v>2.69362024588</v>
      </c>
      <c r="Q599" s="17">
        <v>2.9646676565100001</v>
      </c>
      <c r="R599" s="17">
        <v>2.8936930811399999</v>
      </c>
      <c r="S599" s="17">
        <v>2.2225000000000001</v>
      </c>
      <c r="T599" s="17">
        <v>842.5</v>
      </c>
      <c r="U599" s="17">
        <v>1100</v>
      </c>
      <c r="V599" s="17">
        <v>1258.71</v>
      </c>
      <c r="W599" s="17">
        <v>1406.55</v>
      </c>
      <c r="X599" s="17">
        <v>872.61</v>
      </c>
      <c r="Y599" s="17">
        <v>826.84</v>
      </c>
      <c r="Z599" s="17">
        <v>425.72</v>
      </c>
      <c r="AA599" s="17">
        <v>889.62</v>
      </c>
      <c r="AB599" s="17">
        <v>447.37</v>
      </c>
      <c r="AC599" s="17">
        <v>947.07</v>
      </c>
      <c r="AD599" s="17">
        <v>941</v>
      </c>
      <c r="AE599" s="17">
        <v>128.70362325137</v>
      </c>
      <c r="AF599" s="17">
        <v>179.91175999999999</v>
      </c>
      <c r="AG599" s="17">
        <v>160.08407206000001</v>
      </c>
      <c r="AH599" s="17">
        <v>533</v>
      </c>
      <c r="AI599" s="17">
        <v>454</v>
      </c>
      <c r="AJ599" s="17">
        <v>322.39999999999998</v>
      </c>
      <c r="AK599" s="17">
        <v>405.17750000000001</v>
      </c>
      <c r="AL599" s="17">
        <v>202.4576217</v>
      </c>
      <c r="AM599" s="17">
        <v>261.48173459625002</v>
      </c>
      <c r="AN599" s="17">
        <v>1.2867547096900001</v>
      </c>
      <c r="AO599" s="17">
        <v>0.83020357813000001</v>
      </c>
      <c r="AP599" s="17">
        <v>0.88823791277999997</v>
      </c>
      <c r="AQ599" s="17">
        <v>2.7244693959999999</v>
      </c>
      <c r="AR599" s="17">
        <v>1.9171714692299999</v>
      </c>
      <c r="AS599" s="17">
        <v>4.2771074999999996</v>
      </c>
      <c r="AT599" s="17">
        <v>9.8789022200000005</v>
      </c>
      <c r="AU599" s="17">
        <v>0.53835024571000001</v>
      </c>
      <c r="AV599" s="17">
        <v>0.47676009809999997</v>
      </c>
      <c r="AW599" s="17">
        <v>0.35362104799999999</v>
      </c>
      <c r="AX599" s="17">
        <v>4226.7250000000004</v>
      </c>
      <c r="AY599" s="17">
        <v>395.35700000000003</v>
      </c>
      <c r="AZ599" s="17">
        <v>291.06493490753002</v>
      </c>
      <c r="BA599" s="17">
        <v>717.61650940063998</v>
      </c>
      <c r="BB599" s="17">
        <v>855.42150000000004</v>
      </c>
      <c r="BC599" s="17">
        <v>565.91391462903005</v>
      </c>
      <c r="BD599" s="17">
        <v>1.36576209</v>
      </c>
      <c r="BE599" s="17">
        <v>1.56165</v>
      </c>
      <c r="BF599" s="17">
        <v>1.6932499999999999</v>
      </c>
      <c r="BG599" s="17">
        <v>270</v>
      </c>
      <c r="BH599" s="17">
        <v>267.875</v>
      </c>
      <c r="BI599" s="17">
        <v>245</v>
      </c>
      <c r="BJ599" s="17">
        <v>236.25</v>
      </c>
      <c r="BK599" s="17">
        <v>682.5</v>
      </c>
      <c r="BL599" s="17">
        <v>1460.4469999999999</v>
      </c>
      <c r="BM599" s="17">
        <v>62.69</v>
      </c>
      <c r="BN599" s="17">
        <v>4568.6319999999996</v>
      </c>
      <c r="BO599" s="17">
        <v>1440.1579999999999</v>
      </c>
      <c r="BP599" s="17">
        <v>13793.421</v>
      </c>
      <c r="BQ599" s="17">
        <v>12634.736999999999</v>
      </c>
      <c r="BR599" s="17">
        <v>1483.789</v>
      </c>
      <c r="BS599" s="17">
        <v>928.64499999999998</v>
      </c>
      <c r="BT599" s="17">
        <v>1128.67</v>
      </c>
      <c r="BU599" s="17">
        <v>13.9838</v>
      </c>
    </row>
    <row r="600" spans="1:73" x14ac:dyDescent="0.4">
      <c r="A600" s="18" t="s">
        <v>786</v>
      </c>
      <c r="B600" s="16">
        <f t="shared" si="9"/>
        <v>2009</v>
      </c>
      <c r="C600" s="20">
        <v>69.149696969700003</v>
      </c>
      <c r="D600" s="20">
        <v>68.616818181819994</v>
      </c>
      <c r="E600" s="20">
        <v>69.210909090909993</v>
      </c>
      <c r="F600" s="20">
        <v>69.621363636360002</v>
      </c>
      <c r="G600" s="20">
        <v>71.38</v>
      </c>
      <c r="H600" s="20">
        <v>60.2</v>
      </c>
      <c r="I600" s="20">
        <v>3.8043</v>
      </c>
      <c r="J600" s="20">
        <v>7.95</v>
      </c>
      <c r="K600" s="20">
        <v>7.18</v>
      </c>
      <c r="L600" s="20">
        <v>88.855521860920007</v>
      </c>
      <c r="M600" s="20">
        <v>2.7004390379999998</v>
      </c>
      <c r="N600" s="20">
        <v>3.302300298</v>
      </c>
      <c r="O600" s="20">
        <v>1.6267890979999999</v>
      </c>
      <c r="P600" s="20">
        <v>2.7815371531599999</v>
      </c>
      <c r="Q600" s="20">
        <v>3.13644330803</v>
      </c>
      <c r="R600" s="20">
        <v>2.80066815145</v>
      </c>
      <c r="S600" s="20">
        <v>2.4075000000000002</v>
      </c>
      <c r="T600" s="20">
        <v>747</v>
      </c>
      <c r="U600" s="20">
        <v>1100</v>
      </c>
      <c r="V600" s="20">
        <v>1263.68</v>
      </c>
      <c r="W600" s="20">
        <v>1338.81</v>
      </c>
      <c r="X600" s="20">
        <v>788.57</v>
      </c>
      <c r="Y600" s="20">
        <v>732.62</v>
      </c>
      <c r="Z600" s="20">
        <v>442.09</v>
      </c>
      <c r="AA600" s="20">
        <v>892.92</v>
      </c>
      <c r="AB600" s="20">
        <v>460.14</v>
      </c>
      <c r="AC600" s="20">
        <v>917.18</v>
      </c>
      <c r="AD600" s="20">
        <v>907</v>
      </c>
      <c r="AE600" s="20">
        <v>148.58836815359001</v>
      </c>
      <c r="AF600" s="20">
        <v>179.51808</v>
      </c>
      <c r="AG600" s="20">
        <v>153.04251578</v>
      </c>
      <c r="AH600" s="20">
        <v>574.5</v>
      </c>
      <c r="AI600" s="20">
        <v>476</v>
      </c>
      <c r="AJ600" s="20">
        <v>320.75</v>
      </c>
      <c r="AK600" s="20">
        <v>404.28500000000003</v>
      </c>
      <c r="AL600" s="20">
        <v>201.72274830000001</v>
      </c>
      <c r="AM600" s="20">
        <v>256.64493149079999</v>
      </c>
      <c r="AN600" s="20">
        <v>1.2842793347999999</v>
      </c>
      <c r="AO600" s="20">
        <v>0.85431737500000005</v>
      </c>
      <c r="AP600" s="20">
        <v>0.81611932533999998</v>
      </c>
      <c r="AQ600" s="20">
        <v>2.7447518999999998</v>
      </c>
      <c r="AR600" s="20">
        <v>1.9438812884600001</v>
      </c>
      <c r="AS600" s="20">
        <v>4.539345</v>
      </c>
      <c r="AT600" s="20">
        <v>9.5526184599999997</v>
      </c>
      <c r="AU600" s="20">
        <v>0.55350979</v>
      </c>
      <c r="AV600" s="20">
        <v>0.49153005</v>
      </c>
      <c r="AW600" s="20">
        <v>0.36221906599999998</v>
      </c>
      <c r="AX600" s="20">
        <v>4245.0916666666699</v>
      </c>
      <c r="AY600" s="20">
        <v>406.464</v>
      </c>
      <c r="AZ600" s="20">
        <v>279.2527859823</v>
      </c>
      <c r="BA600" s="20">
        <v>761.61492641119003</v>
      </c>
      <c r="BB600" s="20">
        <v>817.9</v>
      </c>
      <c r="BC600" s="20">
        <v>563.62952548402995</v>
      </c>
      <c r="BD600" s="20">
        <v>1.3536366799999999</v>
      </c>
      <c r="BE600" s="20">
        <v>1.526818</v>
      </c>
      <c r="BF600" s="20">
        <v>1.674636</v>
      </c>
      <c r="BG600" s="20">
        <v>198</v>
      </c>
      <c r="BH600" s="20">
        <v>256.10000000000002</v>
      </c>
      <c r="BI600" s="20">
        <v>220</v>
      </c>
      <c r="BJ600" s="20">
        <v>239.7</v>
      </c>
      <c r="BK600" s="20">
        <v>682.5</v>
      </c>
      <c r="BL600" s="20">
        <v>1573.7270000000001</v>
      </c>
      <c r="BM600" s="20">
        <v>71.66</v>
      </c>
      <c r="BN600" s="20">
        <v>5013.9549999999999</v>
      </c>
      <c r="BO600" s="20">
        <v>1674.4549999999999</v>
      </c>
      <c r="BP600" s="20">
        <v>14985.682000000001</v>
      </c>
      <c r="BQ600" s="20">
        <v>14960.455</v>
      </c>
      <c r="BR600" s="20">
        <v>1557.2729999999999</v>
      </c>
      <c r="BS600" s="20">
        <v>945.67</v>
      </c>
      <c r="BT600" s="20">
        <v>1217.8599999999999</v>
      </c>
      <c r="BU600" s="20">
        <v>14.654299999999999</v>
      </c>
    </row>
    <row r="601" spans="1:73" x14ac:dyDescent="0.4">
      <c r="A601" s="16" t="s">
        <v>787</v>
      </c>
      <c r="B601" s="16">
        <f t="shared" si="9"/>
        <v>2009</v>
      </c>
      <c r="C601" s="17">
        <v>64.666673254279999</v>
      </c>
      <c r="D601" s="17">
        <v>64.91</v>
      </c>
      <c r="E601" s="17">
        <v>64.969565217389999</v>
      </c>
      <c r="F601" s="17">
        <v>64.120454545450002</v>
      </c>
      <c r="G601" s="17">
        <v>73.8</v>
      </c>
      <c r="H601" s="17">
        <v>61.1</v>
      </c>
      <c r="I601" s="17">
        <v>3.3902000000000001</v>
      </c>
      <c r="J601" s="17">
        <v>6.67</v>
      </c>
      <c r="K601" s="17">
        <v>7.55</v>
      </c>
      <c r="L601" s="17">
        <v>77.992539266669993</v>
      </c>
      <c r="M601" s="17">
        <v>2.7912693819999999</v>
      </c>
      <c r="N601" s="17">
        <v>3.10630958</v>
      </c>
      <c r="O601" s="17">
        <v>1.5802716160000001</v>
      </c>
      <c r="P601" s="17">
        <v>2.9589417034399998</v>
      </c>
      <c r="Q601" s="17">
        <v>3.4603277655600002</v>
      </c>
      <c r="R601" s="17">
        <v>2.7439973447499999</v>
      </c>
      <c r="S601" s="17">
        <v>2.6724999999999999</v>
      </c>
      <c r="T601" s="17">
        <v>685</v>
      </c>
      <c r="U601" s="17">
        <v>1100</v>
      </c>
      <c r="V601" s="17">
        <v>1278.56</v>
      </c>
      <c r="W601" s="17">
        <v>1322.77</v>
      </c>
      <c r="X601" s="17">
        <v>698.48</v>
      </c>
      <c r="Y601" s="17">
        <v>663.91</v>
      </c>
      <c r="Z601" s="17">
        <v>430.61</v>
      </c>
      <c r="AA601" s="17">
        <v>846.3</v>
      </c>
      <c r="AB601" s="17">
        <v>440.22</v>
      </c>
      <c r="AC601" s="17">
        <v>851.56</v>
      </c>
      <c r="AD601" s="17">
        <v>804</v>
      </c>
      <c r="AE601" s="17">
        <v>140.30670078052</v>
      </c>
      <c r="AF601" s="17">
        <v>151.5668</v>
      </c>
      <c r="AG601" s="17">
        <v>133.80059241999999</v>
      </c>
      <c r="AH601" s="17">
        <v>572</v>
      </c>
      <c r="AI601" s="17">
        <v>463.5</v>
      </c>
      <c r="AJ601" s="17">
        <v>320.25</v>
      </c>
      <c r="AK601" s="17">
        <v>410.22800000000001</v>
      </c>
      <c r="AL601" s="17">
        <v>175.63474260000001</v>
      </c>
      <c r="AM601" s="17">
        <v>224.85038331477</v>
      </c>
      <c r="AN601" s="17">
        <v>1.1465831788400001</v>
      </c>
      <c r="AO601" s="17">
        <v>0.82675874999999999</v>
      </c>
      <c r="AP601" s="17">
        <v>0.71535925366999997</v>
      </c>
      <c r="AQ601" s="17">
        <v>2.7923716920000001</v>
      </c>
      <c r="AR601" s="17">
        <v>1.9524665875</v>
      </c>
      <c r="AS601" s="17">
        <v>4.5371249999999996</v>
      </c>
      <c r="AT601" s="17">
        <v>9.0521697200000002</v>
      </c>
      <c r="AU601" s="17">
        <v>0.55632310129999996</v>
      </c>
      <c r="AV601" s="17">
        <v>0.50739329300000002</v>
      </c>
      <c r="AW601" s="17">
        <v>0.40631146600000001</v>
      </c>
      <c r="AX601" s="17">
        <v>4238.8583333333299</v>
      </c>
      <c r="AY601" s="17">
        <v>408.55200000000002</v>
      </c>
      <c r="AZ601" s="17">
        <v>281.42337662145002</v>
      </c>
      <c r="BA601" s="17">
        <v>776.02385989481002</v>
      </c>
      <c r="BB601" s="17">
        <v>760.27499999999998</v>
      </c>
      <c r="BC601" s="17">
        <v>561.92914189928001</v>
      </c>
      <c r="BD601" s="17">
        <v>1.42859376</v>
      </c>
      <c r="BE601" s="17">
        <v>1.595478</v>
      </c>
      <c r="BF601" s="17">
        <v>1.749217</v>
      </c>
      <c r="BG601" s="17">
        <v>90</v>
      </c>
      <c r="BH601" s="17">
        <v>263.25</v>
      </c>
      <c r="BI601" s="17">
        <v>224</v>
      </c>
      <c r="BJ601" s="17">
        <v>243.75</v>
      </c>
      <c r="BK601" s="17">
        <v>615.625</v>
      </c>
      <c r="BL601" s="17">
        <v>1667.9570000000001</v>
      </c>
      <c r="BM601" s="17">
        <v>83.95</v>
      </c>
      <c r="BN601" s="17">
        <v>5215.5429999999997</v>
      </c>
      <c r="BO601" s="17">
        <v>1678.6089999999999</v>
      </c>
      <c r="BP601" s="17">
        <v>14038.913</v>
      </c>
      <c r="BQ601" s="17">
        <v>15984.565000000001</v>
      </c>
      <c r="BR601" s="17">
        <v>1578.6089999999999</v>
      </c>
      <c r="BS601" s="17">
        <v>934.22799999999995</v>
      </c>
      <c r="BT601" s="17">
        <v>1162.26</v>
      </c>
      <c r="BU601" s="17">
        <v>13.361700000000001</v>
      </c>
    </row>
    <row r="602" spans="1:73" x14ac:dyDescent="0.4">
      <c r="A602" s="18" t="s">
        <v>788</v>
      </c>
      <c r="B602" s="16">
        <f t="shared" si="9"/>
        <v>2009</v>
      </c>
      <c r="C602" s="20">
        <v>71.629682539680005</v>
      </c>
      <c r="D602" s="20">
        <v>72.504761904760002</v>
      </c>
      <c r="E602" s="20">
        <v>71.324285714289999</v>
      </c>
      <c r="F602" s="20">
        <v>71.06</v>
      </c>
      <c r="G602" s="20">
        <v>72.5</v>
      </c>
      <c r="H602" s="20">
        <v>64.25</v>
      </c>
      <c r="I602" s="20">
        <v>3.1478999999999999</v>
      </c>
      <c r="J602" s="20">
        <v>6.92</v>
      </c>
      <c r="K602" s="20">
        <v>7.76</v>
      </c>
      <c r="L602" s="20">
        <v>76.380966851270003</v>
      </c>
      <c r="M602" s="20">
        <v>2.9566158819999999</v>
      </c>
      <c r="N602" s="20">
        <v>3.301638912</v>
      </c>
      <c r="O602" s="20">
        <v>1.5950425699999999</v>
      </c>
      <c r="P602" s="20">
        <v>2.99231843422</v>
      </c>
      <c r="Q602" s="20">
        <v>3.4576370938499998</v>
      </c>
      <c r="R602" s="20">
        <v>2.7053182088200001</v>
      </c>
      <c r="S602" s="20">
        <v>2.8140000000000001</v>
      </c>
      <c r="T602" s="20">
        <v>747</v>
      </c>
      <c r="U602" s="20">
        <v>1119.05</v>
      </c>
      <c r="V602" s="20">
        <v>1217.04</v>
      </c>
      <c r="W602" s="20">
        <v>1310.18</v>
      </c>
      <c r="X602" s="20">
        <v>746.05</v>
      </c>
      <c r="Y602" s="20">
        <v>726.19</v>
      </c>
      <c r="Z602" s="20">
        <v>497.53</v>
      </c>
      <c r="AA602" s="20">
        <v>903.15</v>
      </c>
      <c r="AB602" s="20">
        <v>453.19</v>
      </c>
      <c r="AC602" s="20">
        <v>884.24</v>
      </c>
      <c r="AD602" s="20">
        <v>820</v>
      </c>
      <c r="AE602" s="20">
        <v>122.24774857563</v>
      </c>
      <c r="AF602" s="20">
        <v>151.96047999999999</v>
      </c>
      <c r="AG602" s="20">
        <v>142.37215498</v>
      </c>
      <c r="AH602" s="20">
        <v>526.25</v>
      </c>
      <c r="AI602" s="20">
        <v>432.75</v>
      </c>
      <c r="AJ602" s="20">
        <v>305.5</v>
      </c>
      <c r="AK602" s="20">
        <v>395.71749999999997</v>
      </c>
      <c r="AL602" s="20">
        <v>161.67214799999999</v>
      </c>
      <c r="AM602" s="20">
        <v>210.37290809743001</v>
      </c>
      <c r="AN602" s="20">
        <v>1.0763685120399999</v>
      </c>
      <c r="AO602" s="20">
        <v>0.83364840625000003</v>
      </c>
      <c r="AP602" s="20">
        <v>0.83629003698000004</v>
      </c>
      <c r="AQ602" s="20">
        <v>2.7956786220000001</v>
      </c>
      <c r="AR602" s="20">
        <v>1.9130088999999999</v>
      </c>
      <c r="AS602" s="20">
        <v>4.5600759999999996</v>
      </c>
      <c r="AT602" s="20">
        <v>8.3356682200000005</v>
      </c>
      <c r="AU602" s="20">
        <v>0.56344331999999997</v>
      </c>
      <c r="AV602" s="20">
        <v>0.57464995028999999</v>
      </c>
      <c r="AW602" s="20">
        <v>0.49471672799999999</v>
      </c>
      <c r="AX602" s="20">
        <v>4272.5583333333298</v>
      </c>
      <c r="AY602" s="20">
        <v>413.77199999999999</v>
      </c>
      <c r="AZ602" s="20">
        <v>276.61863311555999</v>
      </c>
      <c r="BA602" s="20">
        <v>785.61143296506998</v>
      </c>
      <c r="BB602" s="20">
        <v>769.66800000000001</v>
      </c>
      <c r="BC602" s="20">
        <v>562.01041564519005</v>
      </c>
      <c r="BD602" s="20">
        <v>1.4164683499999999</v>
      </c>
      <c r="BE602" s="20">
        <v>1.8388500000000001</v>
      </c>
      <c r="BF602" s="20">
        <v>2.0588000000000002</v>
      </c>
      <c r="BG602" s="20">
        <v>90</v>
      </c>
      <c r="BH602" s="20">
        <v>276.39999999999998</v>
      </c>
      <c r="BI602" s="20">
        <v>225</v>
      </c>
      <c r="BJ602" s="20">
        <v>251.5</v>
      </c>
      <c r="BK602" s="20">
        <v>530</v>
      </c>
      <c r="BL602" s="20">
        <v>1933.75</v>
      </c>
      <c r="BM602" s="20">
        <v>97.67</v>
      </c>
      <c r="BN602" s="20">
        <v>6165.3</v>
      </c>
      <c r="BO602" s="20">
        <v>1900.1</v>
      </c>
      <c r="BP602" s="20">
        <v>14869.75</v>
      </c>
      <c r="BQ602" s="20">
        <v>19641.75</v>
      </c>
      <c r="BR602" s="20">
        <v>1821.675</v>
      </c>
      <c r="BS602" s="20">
        <v>949.375</v>
      </c>
      <c r="BT602" s="20">
        <v>1244.57</v>
      </c>
      <c r="BU602" s="20">
        <v>14.3567</v>
      </c>
    </row>
    <row r="603" spans="1:73" x14ac:dyDescent="0.4">
      <c r="A603" s="16" t="s">
        <v>789</v>
      </c>
      <c r="B603" s="16">
        <f t="shared" si="9"/>
        <v>2009</v>
      </c>
      <c r="C603" s="17">
        <v>68.346111111110005</v>
      </c>
      <c r="D603" s="17">
        <v>67.686818181820001</v>
      </c>
      <c r="E603" s="17">
        <v>67.908181818179997</v>
      </c>
      <c r="F603" s="17">
        <v>69.443333333330003</v>
      </c>
      <c r="G603" s="17">
        <v>67.64</v>
      </c>
      <c r="H603" s="17">
        <v>61.13</v>
      </c>
      <c r="I603" s="17">
        <v>2.9615999999999998</v>
      </c>
      <c r="J603" s="17">
        <v>7.13</v>
      </c>
      <c r="K603" s="17">
        <v>8.42</v>
      </c>
      <c r="L603" s="17">
        <v>75.564136766870007</v>
      </c>
      <c r="M603" s="17">
        <v>3.1429062719999998</v>
      </c>
      <c r="N603" s="17">
        <v>3.2745220860000002</v>
      </c>
      <c r="O603" s="17">
        <v>1.6274504839999999</v>
      </c>
      <c r="P603" s="17">
        <v>3.1570423919200001</v>
      </c>
      <c r="Q603" s="17">
        <v>3.7644601822300001</v>
      </c>
      <c r="R603" s="17">
        <v>2.74166699354</v>
      </c>
      <c r="S603" s="17">
        <v>2.9649999999999999</v>
      </c>
      <c r="T603" s="17">
        <v>701</v>
      </c>
      <c r="U603" s="17">
        <v>1150</v>
      </c>
      <c r="V603" s="17">
        <v>1161.6400000000001</v>
      </c>
      <c r="W603" s="17">
        <v>1232.58</v>
      </c>
      <c r="X603" s="17">
        <v>703.85</v>
      </c>
      <c r="Y603" s="17">
        <v>700.68</v>
      </c>
      <c r="Z603" s="17">
        <v>425.01</v>
      </c>
      <c r="AA603" s="17">
        <v>858.18</v>
      </c>
      <c r="AB603" s="17">
        <v>440.95</v>
      </c>
      <c r="AC603" s="17">
        <v>855.36</v>
      </c>
      <c r="AD603" s="17">
        <v>809</v>
      </c>
      <c r="AE603" s="17">
        <v>103.46648361803</v>
      </c>
      <c r="AF603" s="17">
        <v>150.38576</v>
      </c>
      <c r="AG603" s="17">
        <v>141.82981846000001</v>
      </c>
      <c r="AH603" s="17">
        <v>518.75</v>
      </c>
      <c r="AI603" s="17">
        <v>428</v>
      </c>
      <c r="AJ603" s="17">
        <v>303.25</v>
      </c>
      <c r="AK603" s="17">
        <v>392.858</v>
      </c>
      <c r="AL603" s="17">
        <v>158.36521769999999</v>
      </c>
      <c r="AM603" s="17">
        <v>191.09332947857001</v>
      </c>
      <c r="AN603" s="17">
        <v>1.13031694133</v>
      </c>
      <c r="AO603" s="17">
        <v>0.81849116249999998</v>
      </c>
      <c r="AP603" s="17">
        <v>1.0309466943800001</v>
      </c>
      <c r="AQ603" s="17">
        <v>2.8137565059999998</v>
      </c>
      <c r="AR603" s="17">
        <v>1.8711712250000001</v>
      </c>
      <c r="AS603" s="17">
        <v>4.5013945</v>
      </c>
      <c r="AT603" s="17">
        <v>7.81317328</v>
      </c>
      <c r="AU603" s="17">
        <v>0.54300342000000001</v>
      </c>
      <c r="AV603" s="17">
        <v>0.63736614019000004</v>
      </c>
      <c r="AW603" s="17">
        <v>0.508385372</v>
      </c>
      <c r="AX603" s="17">
        <v>4300.3500000000004</v>
      </c>
      <c r="AY603" s="17">
        <v>422.298</v>
      </c>
      <c r="AZ603" s="17">
        <v>280.83979017966999</v>
      </c>
      <c r="BA603" s="17">
        <v>775.50176433158003</v>
      </c>
      <c r="BB603" s="17">
        <v>784.27200000000005</v>
      </c>
      <c r="BC603" s="17">
        <v>560.69740702040997</v>
      </c>
      <c r="BD603" s="17">
        <v>1.41205911</v>
      </c>
      <c r="BE603" s="17">
        <v>2.0666000000000002</v>
      </c>
      <c r="BF603" s="17">
        <v>2.1718999999999999</v>
      </c>
      <c r="BG603" s="17">
        <v>90</v>
      </c>
      <c r="BH603" s="17">
        <v>280.625</v>
      </c>
      <c r="BI603" s="17">
        <v>225</v>
      </c>
      <c r="BJ603" s="17">
        <v>232.25</v>
      </c>
      <c r="BK603" s="17">
        <v>425</v>
      </c>
      <c r="BL603" s="17">
        <v>1834.114</v>
      </c>
      <c r="BM603" s="17">
        <v>80.709999999999994</v>
      </c>
      <c r="BN603" s="17">
        <v>6196.4319999999998</v>
      </c>
      <c r="BO603" s="17">
        <v>2204.5450000000001</v>
      </c>
      <c r="BP603" s="17">
        <v>14869.091</v>
      </c>
      <c r="BQ603" s="17">
        <v>17473.182000000001</v>
      </c>
      <c r="BR603" s="17">
        <v>1884.0229999999999</v>
      </c>
      <c r="BS603" s="17">
        <v>996.59100000000001</v>
      </c>
      <c r="BT603" s="17">
        <v>1288.7</v>
      </c>
      <c r="BU603" s="17">
        <v>16.389500000000002</v>
      </c>
    </row>
    <row r="604" spans="1:73" x14ac:dyDescent="0.4">
      <c r="A604" s="18" t="s">
        <v>790</v>
      </c>
      <c r="B604" s="16">
        <f t="shared" si="9"/>
        <v>2009</v>
      </c>
      <c r="C604" s="20">
        <v>74.080606060609995</v>
      </c>
      <c r="D604" s="20">
        <v>73.194090909089994</v>
      </c>
      <c r="E604" s="20">
        <v>73.275454545450003</v>
      </c>
      <c r="F604" s="20">
        <v>75.772272727270007</v>
      </c>
      <c r="G604" s="20">
        <v>71.069999999999993</v>
      </c>
      <c r="H604" s="20">
        <v>64.349999999999994</v>
      </c>
      <c r="I604" s="20">
        <v>4.0232000000000001</v>
      </c>
      <c r="J604" s="20">
        <v>7.6</v>
      </c>
      <c r="K604" s="20">
        <v>9.1</v>
      </c>
      <c r="L604" s="20">
        <v>91.150604519400005</v>
      </c>
      <c r="M604" s="20">
        <v>3.372627676</v>
      </c>
      <c r="N604" s="20">
        <v>3.4076811340000002</v>
      </c>
      <c r="O604" s="20">
        <v>1.6206161619999999</v>
      </c>
      <c r="P604" s="20">
        <v>3.0266804250699999</v>
      </c>
      <c r="Q604" s="20">
        <v>3.5239033899600001</v>
      </c>
      <c r="R604" s="20">
        <v>2.9436378852399998</v>
      </c>
      <c r="S604" s="20">
        <v>2.6124999999999998</v>
      </c>
      <c r="T604" s="20">
        <v>706</v>
      </c>
      <c r="U604" s="20">
        <v>1150</v>
      </c>
      <c r="V604" s="20">
        <v>1079.3800000000001</v>
      </c>
      <c r="W604" s="20">
        <v>1155.42</v>
      </c>
      <c r="X604" s="20">
        <v>724.66</v>
      </c>
      <c r="Y604" s="20">
        <v>727.05</v>
      </c>
      <c r="Z604" s="20">
        <v>430.08</v>
      </c>
      <c r="AA604" s="20">
        <v>897</v>
      </c>
      <c r="AB604" s="20">
        <v>429.5</v>
      </c>
      <c r="AC604" s="20">
        <v>894.11</v>
      </c>
      <c r="AD604" s="20">
        <v>846</v>
      </c>
      <c r="AE604" s="20">
        <v>130.65072284964</v>
      </c>
      <c r="AF604" s="20">
        <v>167.31399999999999</v>
      </c>
      <c r="AG604" s="20">
        <v>159.04790066000001</v>
      </c>
      <c r="AH604" s="20">
        <v>493</v>
      </c>
      <c r="AI604" s="20">
        <v>412.8</v>
      </c>
      <c r="AJ604" s="20">
        <v>298.39999999999998</v>
      </c>
      <c r="AK604" s="20">
        <v>414.10750000000002</v>
      </c>
      <c r="AL604" s="20">
        <v>175.63474260000001</v>
      </c>
      <c r="AM604" s="20">
        <v>198.84886839642999</v>
      </c>
      <c r="AN604" s="20">
        <v>1.08028217183</v>
      </c>
      <c r="AO604" s="20">
        <v>0.80953460937999999</v>
      </c>
      <c r="AP604" s="20">
        <v>1.15261406736</v>
      </c>
      <c r="AQ604" s="20">
        <v>2.7465155960000001</v>
      </c>
      <c r="AR604" s="20">
        <v>1.82661952917</v>
      </c>
      <c r="AS604" s="20">
        <v>4.4584165000000002</v>
      </c>
      <c r="AT604" s="20">
        <v>7.6191667199999999</v>
      </c>
      <c r="AU604" s="20">
        <v>0.48781481818</v>
      </c>
      <c r="AV604" s="20">
        <v>0.67778035599999997</v>
      </c>
      <c r="AW604" s="20">
        <v>0.49912596799999998</v>
      </c>
      <c r="AX604" s="20">
        <v>4329.45</v>
      </c>
      <c r="AY604" s="20">
        <v>444.48</v>
      </c>
      <c r="AZ604" s="20">
        <v>276.62496826472</v>
      </c>
      <c r="BA604" s="20">
        <v>790.04314283686995</v>
      </c>
      <c r="BB604" s="20">
        <v>805.10424999999998</v>
      </c>
      <c r="BC604" s="20">
        <v>559.31508821673003</v>
      </c>
      <c r="BD604" s="20">
        <v>1.4726861600000001</v>
      </c>
      <c r="BE604" s="20">
        <v>2.2636820000000002</v>
      </c>
      <c r="BF604" s="20">
        <v>2.352182</v>
      </c>
      <c r="BG604" s="20">
        <v>90</v>
      </c>
      <c r="BH604" s="20">
        <v>271.625</v>
      </c>
      <c r="BI604" s="20">
        <v>246.5</v>
      </c>
      <c r="BJ604" s="20">
        <v>234.875</v>
      </c>
      <c r="BK604" s="20">
        <v>425</v>
      </c>
      <c r="BL604" s="20">
        <v>1878.568</v>
      </c>
      <c r="BM604" s="20">
        <v>86.79</v>
      </c>
      <c r="BN604" s="20">
        <v>6287.9769999999999</v>
      </c>
      <c r="BO604" s="20">
        <v>2240.7730000000001</v>
      </c>
      <c r="BP604" s="20">
        <v>15008.864</v>
      </c>
      <c r="BQ604" s="20">
        <v>18525.226999999999</v>
      </c>
      <c r="BR604" s="20">
        <v>2071.5909999999999</v>
      </c>
      <c r="BS604" s="20">
        <v>1043.1590000000001</v>
      </c>
      <c r="BT604" s="20">
        <v>1332.77</v>
      </c>
      <c r="BU604" s="20">
        <v>17.2361</v>
      </c>
    </row>
    <row r="605" spans="1:73" x14ac:dyDescent="0.4">
      <c r="A605" s="16" t="s">
        <v>791</v>
      </c>
      <c r="B605" s="16">
        <f t="shared" si="9"/>
        <v>2009</v>
      </c>
      <c r="C605" s="17">
        <v>77.552301587299993</v>
      </c>
      <c r="D605" s="17">
        <v>77.036666666670001</v>
      </c>
      <c r="E605" s="17">
        <v>77.625238095239993</v>
      </c>
      <c r="F605" s="17">
        <v>77.995000000000005</v>
      </c>
      <c r="G605" s="17">
        <v>78.8</v>
      </c>
      <c r="H605" s="17">
        <v>66.44</v>
      </c>
      <c r="I605" s="17">
        <v>3.6907000000000001</v>
      </c>
      <c r="J605" s="17">
        <v>7.81</v>
      </c>
      <c r="K605" s="17">
        <v>9.1300000000000008</v>
      </c>
      <c r="L605" s="17">
        <v>88.131592030159993</v>
      </c>
      <c r="M605" s="17">
        <v>3.3840916999999999</v>
      </c>
      <c r="N605" s="17">
        <v>3.3556521020000001</v>
      </c>
      <c r="O605" s="17">
        <v>1.5317699760000001</v>
      </c>
      <c r="P605" s="17">
        <v>3.0559291266000002</v>
      </c>
      <c r="Q605" s="17">
        <v>3.34950667805</v>
      </c>
      <c r="R605" s="17">
        <v>2.9122807017499999</v>
      </c>
      <c r="S605" s="17">
        <v>2.9060000000000001</v>
      </c>
      <c r="T605" s="17">
        <v>729</v>
      </c>
      <c r="U605" s="17">
        <v>1150</v>
      </c>
      <c r="V605" s="17">
        <v>1028.92</v>
      </c>
      <c r="W605" s="17">
        <v>1151.6500000000001</v>
      </c>
      <c r="X605" s="17">
        <v>763.33</v>
      </c>
      <c r="Y605" s="17">
        <v>754.52</v>
      </c>
      <c r="Z605" s="17">
        <v>447.41</v>
      </c>
      <c r="AA605" s="17">
        <v>932.38</v>
      </c>
      <c r="AB605" s="17">
        <v>439.57</v>
      </c>
      <c r="AC605" s="17">
        <v>933.77</v>
      </c>
      <c r="AD605" s="17">
        <v>921</v>
      </c>
      <c r="AE605" s="17">
        <v>155.25198187996</v>
      </c>
      <c r="AF605" s="17">
        <v>171.64447999999999</v>
      </c>
      <c r="AG605" s="17">
        <v>166.00788600000001</v>
      </c>
      <c r="AH605" s="17">
        <v>542.75</v>
      </c>
      <c r="AI605" s="17">
        <v>460.25</v>
      </c>
      <c r="AJ605" s="17">
        <v>337</v>
      </c>
      <c r="AK605" s="17">
        <v>491.60500000000002</v>
      </c>
      <c r="AL605" s="17">
        <v>204.6622419</v>
      </c>
      <c r="AM605" s="17">
        <v>211.03834934118001</v>
      </c>
      <c r="AN605" s="17">
        <v>1.02749070875</v>
      </c>
      <c r="AO605" s="17">
        <v>0.83364840625000003</v>
      </c>
      <c r="AP605" s="17">
        <v>1.15440641492</v>
      </c>
      <c r="AQ605" s="17">
        <v>2.833157162</v>
      </c>
      <c r="AR605" s="17">
        <v>1.81075615769</v>
      </c>
      <c r="AS605" s="17">
        <v>4.5697184999999996</v>
      </c>
      <c r="AT605" s="17">
        <v>7.4957079999999996</v>
      </c>
      <c r="AU605" s="17">
        <v>0.49634818182000001</v>
      </c>
      <c r="AV605" s="17">
        <v>0.70245807059999998</v>
      </c>
      <c r="AW605" s="17">
        <v>0.49074841200000002</v>
      </c>
      <c r="AX605" s="17">
        <v>4427.3999999999996</v>
      </c>
      <c r="AY605" s="17">
        <v>451.14850000000001</v>
      </c>
      <c r="AZ605" s="17">
        <v>271.97349973866</v>
      </c>
      <c r="BA605" s="17">
        <v>821.01290238313004</v>
      </c>
      <c r="BB605" s="17">
        <v>821.05650000000003</v>
      </c>
      <c r="BC605" s="17">
        <v>558.60821705600995</v>
      </c>
      <c r="BD605" s="17">
        <v>1.58291716</v>
      </c>
      <c r="BE605" s="17">
        <v>2.4888499999999998</v>
      </c>
      <c r="BF605" s="17">
        <v>2.5418500000000002</v>
      </c>
      <c r="BG605" s="17">
        <v>90</v>
      </c>
      <c r="BH605" s="17">
        <v>273.2</v>
      </c>
      <c r="BI605" s="17">
        <v>228.5</v>
      </c>
      <c r="BJ605" s="17">
        <v>243.5</v>
      </c>
      <c r="BK605" s="17">
        <v>425</v>
      </c>
      <c r="BL605" s="17">
        <v>1949.2860000000001</v>
      </c>
      <c r="BM605" s="17">
        <v>99.26</v>
      </c>
      <c r="BN605" s="17">
        <v>6675.5950000000003</v>
      </c>
      <c r="BO605" s="17">
        <v>2308.7620000000002</v>
      </c>
      <c r="BP605" s="17">
        <v>14942.380999999999</v>
      </c>
      <c r="BQ605" s="17">
        <v>16991.189999999999</v>
      </c>
      <c r="BR605" s="17">
        <v>2193.3809999999999</v>
      </c>
      <c r="BS605" s="17">
        <v>1127.0360000000001</v>
      </c>
      <c r="BT605" s="17">
        <v>1400.62</v>
      </c>
      <c r="BU605" s="17">
        <v>17.821300000000001</v>
      </c>
    </row>
    <row r="606" spans="1:73" x14ac:dyDescent="0.4">
      <c r="A606" s="18" t="s">
        <v>792</v>
      </c>
      <c r="B606" s="16">
        <f t="shared" si="9"/>
        <v>2009</v>
      </c>
      <c r="C606" s="20">
        <v>74.881818181819995</v>
      </c>
      <c r="D606" s="20">
        <v>74.669545454550004</v>
      </c>
      <c r="E606" s="20">
        <v>75.488636363639998</v>
      </c>
      <c r="F606" s="20">
        <v>74.487272727269996</v>
      </c>
      <c r="G606" s="20">
        <v>83.1</v>
      </c>
      <c r="H606" s="20">
        <v>73.8</v>
      </c>
      <c r="I606" s="20">
        <v>5.3651999999999997</v>
      </c>
      <c r="J606" s="20">
        <v>8.01</v>
      </c>
      <c r="K606" s="20">
        <v>9.76</v>
      </c>
      <c r="L606" s="20">
        <v>109.8432858286</v>
      </c>
      <c r="M606" s="20">
        <v>3.49762963</v>
      </c>
      <c r="N606" s="20">
        <v>3.4868159688999998</v>
      </c>
      <c r="O606" s="20">
        <v>1.5407207331999999</v>
      </c>
      <c r="P606" s="20">
        <v>2.97358010567</v>
      </c>
      <c r="Q606" s="20">
        <v>3.2670953102200002</v>
      </c>
      <c r="R606" s="20">
        <v>2.6769783401199998</v>
      </c>
      <c r="S606" s="20">
        <v>2.9766666666699999</v>
      </c>
      <c r="T606" s="20">
        <v>768</v>
      </c>
      <c r="U606" s="20">
        <v>1185.6896551724101</v>
      </c>
      <c r="V606" s="20">
        <v>1093.1199999999999</v>
      </c>
      <c r="W606" s="20">
        <v>1181.8699999999999</v>
      </c>
      <c r="X606" s="20">
        <v>821.81</v>
      </c>
      <c r="Y606" s="20">
        <v>835.45</v>
      </c>
      <c r="Z606" s="20">
        <v>449.35</v>
      </c>
      <c r="AA606" s="20">
        <v>939.91</v>
      </c>
      <c r="AB606" s="20">
        <v>430.82</v>
      </c>
      <c r="AC606" s="20">
        <v>938.29</v>
      </c>
      <c r="AD606" s="20">
        <v>986</v>
      </c>
      <c r="AE606" s="20">
        <v>150.58598335049001</v>
      </c>
      <c r="AF606" s="20">
        <v>164.55824000000001</v>
      </c>
      <c r="AG606" s="20">
        <v>166.34519286</v>
      </c>
      <c r="AH606" s="20">
        <v>591</v>
      </c>
      <c r="AI606" s="20">
        <v>515.25</v>
      </c>
      <c r="AJ606" s="20">
        <v>403</v>
      </c>
      <c r="AK606" s="20">
        <v>529.91399999999999</v>
      </c>
      <c r="AL606" s="20">
        <v>206.49942540000001</v>
      </c>
      <c r="AM606" s="20">
        <v>206.25140562749999</v>
      </c>
      <c r="AN606" s="20">
        <v>0.98936456162999997</v>
      </c>
      <c r="AO606" s="20">
        <v>0.79575529688000002</v>
      </c>
      <c r="AP606" s="20">
        <v>1.0135766724599999</v>
      </c>
      <c r="AQ606" s="20">
        <v>2.88364296</v>
      </c>
      <c r="AR606" s="20">
        <v>1.81100347083</v>
      </c>
      <c r="AS606" s="20">
        <v>4.4752219999999996</v>
      </c>
      <c r="AT606" s="20">
        <v>7.5508234999999999</v>
      </c>
      <c r="AU606" s="20">
        <v>0.48924128260999999</v>
      </c>
      <c r="AV606" s="20">
        <v>0.73420860700000001</v>
      </c>
      <c r="AW606" s="20">
        <v>0.51874708599999997</v>
      </c>
      <c r="AX606" s="20">
        <v>4460.6833333333298</v>
      </c>
      <c r="AY606" s="20">
        <v>452.72399999999999</v>
      </c>
      <c r="AZ606" s="20">
        <v>264.8295343959</v>
      </c>
      <c r="BA606" s="20">
        <v>807.70669801336999</v>
      </c>
      <c r="BB606" s="20">
        <v>795.95600000000002</v>
      </c>
      <c r="BC606" s="20">
        <v>557.21747370279002</v>
      </c>
      <c r="BD606" s="20">
        <v>1.6755112000000001</v>
      </c>
      <c r="BE606" s="20">
        <v>2.7941500000000001</v>
      </c>
      <c r="BF606" s="20">
        <v>2.80125</v>
      </c>
      <c r="BG606" s="20">
        <v>90</v>
      </c>
      <c r="BH606" s="20">
        <v>331.5</v>
      </c>
      <c r="BI606" s="20">
        <v>232</v>
      </c>
      <c r="BJ606" s="20">
        <v>262</v>
      </c>
      <c r="BK606" s="20">
        <v>425</v>
      </c>
      <c r="BL606" s="20">
        <v>2180.0949999999998</v>
      </c>
      <c r="BM606" s="20">
        <v>105.07</v>
      </c>
      <c r="BN606" s="20">
        <v>6981.7139999999999</v>
      </c>
      <c r="BO606" s="20">
        <v>2328.5239999999999</v>
      </c>
      <c r="BP606" s="20">
        <v>15546.905000000001</v>
      </c>
      <c r="BQ606" s="20">
        <v>17066.429</v>
      </c>
      <c r="BR606" s="20">
        <v>2375.9520000000002</v>
      </c>
      <c r="BS606" s="20">
        <v>1134.7239999999999</v>
      </c>
      <c r="BT606" s="20">
        <v>1437.48</v>
      </c>
      <c r="BU606" s="20">
        <v>17.642199999999999</v>
      </c>
    </row>
    <row r="607" spans="1:73" x14ac:dyDescent="0.4">
      <c r="A607" s="16" t="s">
        <v>793</v>
      </c>
      <c r="B607" s="16">
        <f t="shared" si="9"/>
        <v>2010</v>
      </c>
      <c r="C607" s="17">
        <v>77.121087719299993</v>
      </c>
      <c r="D607" s="17">
        <v>76.373000000000005</v>
      </c>
      <c r="E607" s="17">
        <v>76.635000000000005</v>
      </c>
      <c r="F607" s="17">
        <v>78.355263157889993</v>
      </c>
      <c r="G607" s="17">
        <v>97</v>
      </c>
      <c r="H607" s="17">
        <v>86.94</v>
      </c>
      <c r="I607" s="17">
        <v>5.8068999999999997</v>
      </c>
      <c r="J607" s="17">
        <v>8.8000000000000007</v>
      </c>
      <c r="K607" s="17">
        <v>10.02</v>
      </c>
      <c r="L607" s="17">
        <v>119.13880032206001</v>
      </c>
      <c r="M607" s="17">
        <v>3.5251873800000002</v>
      </c>
      <c r="N607" s="17">
        <v>3.5031411800000001</v>
      </c>
      <c r="O607" s="17">
        <v>1.544997696</v>
      </c>
      <c r="P607" s="17">
        <v>2.8977470991200001</v>
      </c>
      <c r="Q607" s="17">
        <v>3.41052368679</v>
      </c>
      <c r="R607" s="17">
        <v>2.43771761059</v>
      </c>
      <c r="S607" s="17">
        <v>2.8450000000000002</v>
      </c>
      <c r="T607" s="17">
        <v>784</v>
      </c>
      <c r="U607" s="17">
        <v>1202.5431034482799</v>
      </c>
      <c r="V607" s="17">
        <v>1075.52</v>
      </c>
      <c r="W607" s="17">
        <v>1275.53</v>
      </c>
      <c r="X607" s="17">
        <v>830.88</v>
      </c>
      <c r="Y607" s="17">
        <v>879.5</v>
      </c>
      <c r="Z607" s="17">
        <v>435.88</v>
      </c>
      <c r="AA607" s="17">
        <v>920.55</v>
      </c>
      <c r="AB607" s="17">
        <v>423.05</v>
      </c>
      <c r="AC607" s="17">
        <v>914.09</v>
      </c>
      <c r="AD607" s="17">
        <v>968</v>
      </c>
      <c r="AE607" s="17">
        <v>146.53767234931999</v>
      </c>
      <c r="AF607" s="17">
        <v>167.31399999999999</v>
      </c>
      <c r="AG607" s="17">
        <v>161.79485718000001</v>
      </c>
      <c r="AH607" s="17">
        <v>568.79999999999995</v>
      </c>
      <c r="AI607" s="17">
        <v>510.6</v>
      </c>
      <c r="AJ607" s="17">
        <v>420.2</v>
      </c>
      <c r="AK607" s="17">
        <v>485.28399999999999</v>
      </c>
      <c r="AL607" s="17">
        <v>198.78325469999999</v>
      </c>
      <c r="AM607" s="17">
        <v>201.19093202368001</v>
      </c>
      <c r="AN607" s="17">
        <v>0.94131466662999996</v>
      </c>
      <c r="AO607" s="17">
        <v>0.78542081249999995</v>
      </c>
      <c r="AP607" s="17">
        <v>1.08926182595</v>
      </c>
      <c r="AQ607" s="17">
        <v>3.0225340200000002</v>
      </c>
      <c r="AR607" s="17">
        <v>1.8298346000000001</v>
      </c>
      <c r="AS607" s="17">
        <v>4.4878132500000003</v>
      </c>
      <c r="AT607" s="17">
        <v>7.71617</v>
      </c>
      <c r="AU607" s="17">
        <v>0.47811534999999999</v>
      </c>
      <c r="AV607" s="17">
        <v>0.86769201895000003</v>
      </c>
      <c r="AW607" s="17">
        <v>0.58356291400000004</v>
      </c>
      <c r="AX607" s="17">
        <v>4465.5333333333301</v>
      </c>
      <c r="AY607" s="17">
        <v>442.43509999999998</v>
      </c>
      <c r="AZ607" s="17">
        <v>258.21614989233001</v>
      </c>
      <c r="BA607" s="17">
        <v>804.14153116729995</v>
      </c>
      <c r="BB607" s="17">
        <v>792.44269999999995</v>
      </c>
      <c r="BC607" s="17">
        <v>557.21747370279002</v>
      </c>
      <c r="BD607" s="17">
        <v>1.70637588</v>
      </c>
      <c r="BE607" s="17">
        <v>3.0371999999999999</v>
      </c>
      <c r="BF607" s="17">
        <v>3.0920000000000001</v>
      </c>
      <c r="BG607" s="17">
        <v>90</v>
      </c>
      <c r="BH607" s="17">
        <v>383</v>
      </c>
      <c r="BI607" s="17">
        <v>296.25</v>
      </c>
      <c r="BJ607" s="17">
        <v>266.5</v>
      </c>
      <c r="BK607" s="17">
        <v>389.375</v>
      </c>
      <c r="BL607" s="17">
        <v>2235.15</v>
      </c>
      <c r="BM607" s="17">
        <v>125.72</v>
      </c>
      <c r="BN607" s="17">
        <v>7386.25</v>
      </c>
      <c r="BO607" s="17">
        <v>2368.375</v>
      </c>
      <c r="BP607" s="17">
        <v>17714.75</v>
      </c>
      <c r="BQ607" s="17">
        <v>18439.25</v>
      </c>
      <c r="BR607" s="17">
        <v>2434.4499999999998</v>
      </c>
      <c r="BS607" s="17">
        <v>1117.963</v>
      </c>
      <c r="BT607" s="17">
        <v>1557.9</v>
      </c>
      <c r="BU607" s="17">
        <v>17.748999999999999</v>
      </c>
    </row>
    <row r="608" spans="1:73" x14ac:dyDescent="0.4">
      <c r="A608" s="18" t="s">
        <v>794</v>
      </c>
      <c r="B608" s="16">
        <f t="shared" si="9"/>
        <v>2010</v>
      </c>
      <c r="C608" s="20">
        <v>74.763015594539993</v>
      </c>
      <c r="D608" s="20">
        <v>74.311999999999998</v>
      </c>
      <c r="E608" s="20">
        <v>73.563888888890006</v>
      </c>
      <c r="F608" s="20">
        <v>76.413157894739996</v>
      </c>
      <c r="G608" s="20">
        <v>94.19</v>
      </c>
      <c r="H608" s="20">
        <v>83.36</v>
      </c>
      <c r="I608" s="20">
        <v>5.3357000000000001</v>
      </c>
      <c r="J608" s="20">
        <v>8.8000000000000007</v>
      </c>
      <c r="K608" s="20">
        <v>10.52</v>
      </c>
      <c r="L608" s="20">
        <v>113.75559002138</v>
      </c>
      <c r="M608" s="20">
        <v>3.2765062440000001</v>
      </c>
      <c r="N608" s="20">
        <v>3.4802131319999998</v>
      </c>
      <c r="O608" s="20">
        <v>1.496496056</v>
      </c>
      <c r="P608" s="20">
        <v>2.8512152253599998</v>
      </c>
      <c r="Q608" s="20">
        <v>3.3214200588299998</v>
      </c>
      <c r="R608" s="20">
        <v>2.2947256172600001</v>
      </c>
      <c r="S608" s="20">
        <v>2.9375</v>
      </c>
      <c r="T608" s="20">
        <v>798</v>
      </c>
      <c r="U608" s="20">
        <v>1200</v>
      </c>
      <c r="V608" s="20">
        <v>1034.0999999999999</v>
      </c>
      <c r="W608" s="20">
        <v>1287.5</v>
      </c>
      <c r="X608" s="20">
        <v>830</v>
      </c>
      <c r="Y608" s="20">
        <v>894</v>
      </c>
      <c r="Z608" s="20">
        <v>411.86</v>
      </c>
      <c r="AA608" s="20">
        <v>909.19</v>
      </c>
      <c r="AB608" s="20">
        <v>404.85</v>
      </c>
      <c r="AC608" s="20">
        <v>900.93</v>
      </c>
      <c r="AD608" s="20">
        <v>948</v>
      </c>
      <c r="AE608" s="20">
        <v>137.37599107534001</v>
      </c>
      <c r="AF608" s="20">
        <v>161.80248</v>
      </c>
      <c r="AG608" s="20">
        <v>154.05664098</v>
      </c>
      <c r="AH608" s="20">
        <v>535</v>
      </c>
      <c r="AI608" s="20">
        <v>474.66666666666998</v>
      </c>
      <c r="AJ608" s="20">
        <v>405</v>
      </c>
      <c r="AK608" s="20">
        <v>421.78500000000003</v>
      </c>
      <c r="AL608" s="20">
        <v>191.80195739999999</v>
      </c>
      <c r="AM608" s="20">
        <v>194</v>
      </c>
      <c r="AN608" s="20">
        <v>0.97588951081999997</v>
      </c>
      <c r="AO608" s="20">
        <v>0.71996907813</v>
      </c>
      <c r="AP608" s="20">
        <v>0.98159241609000003</v>
      </c>
      <c r="AQ608" s="20">
        <v>3.2116904160000002</v>
      </c>
      <c r="AR608" s="20">
        <v>1.8353461499999999</v>
      </c>
      <c r="AS608" s="20">
        <v>4.5141799999999996</v>
      </c>
      <c r="AT608" s="20">
        <v>7.9785197800000001</v>
      </c>
      <c r="AU608" s="20">
        <v>0.45847094999999999</v>
      </c>
      <c r="AV608" s="20">
        <v>0.88740596304999997</v>
      </c>
      <c r="AW608" s="20">
        <v>0.55975301799999999</v>
      </c>
      <c r="AX608" s="20">
        <v>4389.2916666666697</v>
      </c>
      <c r="AY608" s="20">
        <v>424.26600000000002</v>
      </c>
      <c r="AZ608" s="20">
        <v>252.75851306509</v>
      </c>
      <c r="BA608" s="20">
        <v>804.92218834280004</v>
      </c>
      <c r="BB608" s="20">
        <v>781</v>
      </c>
      <c r="BC608" s="20">
        <v>557.21747370279002</v>
      </c>
      <c r="BD608" s="20">
        <v>1.76479831</v>
      </c>
      <c r="BE608" s="20">
        <v>3.0808</v>
      </c>
      <c r="BF608" s="20">
        <v>3.1274000000000002</v>
      </c>
      <c r="BG608" s="20">
        <v>90</v>
      </c>
      <c r="BH608" s="20">
        <v>413.625</v>
      </c>
      <c r="BI608" s="20">
        <v>300</v>
      </c>
      <c r="BJ608" s="20">
        <v>297.5</v>
      </c>
      <c r="BK608" s="20">
        <v>374.375</v>
      </c>
      <c r="BL608" s="20">
        <v>2048.9250000000002</v>
      </c>
      <c r="BM608" s="20">
        <v>127.49</v>
      </c>
      <c r="BN608" s="20">
        <v>6848.1750000000002</v>
      </c>
      <c r="BO608" s="20">
        <v>2123.6750000000002</v>
      </c>
      <c r="BP608" s="20">
        <v>16361.75</v>
      </c>
      <c r="BQ608" s="20">
        <v>18976</v>
      </c>
      <c r="BR608" s="20">
        <v>2156.9</v>
      </c>
      <c r="BS608" s="20">
        <v>1095.413</v>
      </c>
      <c r="BT608" s="20">
        <v>1520.35</v>
      </c>
      <c r="BU608" s="20">
        <v>15.872999999999999</v>
      </c>
    </row>
    <row r="609" spans="1:73" x14ac:dyDescent="0.4">
      <c r="A609" s="16" t="s">
        <v>795</v>
      </c>
      <c r="B609" s="16">
        <f t="shared" si="9"/>
        <v>2010</v>
      </c>
      <c r="C609" s="17">
        <v>79.297681159419994</v>
      </c>
      <c r="D609" s="17">
        <v>79.274782608699994</v>
      </c>
      <c r="E609" s="17">
        <v>77.367826086959994</v>
      </c>
      <c r="F609" s="17">
        <v>81.25043478261</v>
      </c>
      <c r="G609" s="17">
        <v>94.375</v>
      </c>
      <c r="H609" s="17">
        <v>82.962500000000006</v>
      </c>
      <c r="I609" s="17">
        <v>4.2923999999999998</v>
      </c>
      <c r="J609" s="17">
        <v>8.93</v>
      </c>
      <c r="K609" s="17">
        <v>10.42</v>
      </c>
      <c r="L609" s="17">
        <v>101.63667599970999</v>
      </c>
      <c r="M609" s="17">
        <v>3.0897749299999999</v>
      </c>
      <c r="N609" s="17">
        <v>3.6265999</v>
      </c>
      <c r="O609" s="17">
        <v>1.4826069500000001</v>
      </c>
      <c r="P609" s="17">
        <v>2.6213984645399999</v>
      </c>
      <c r="Q609" s="17">
        <v>3.3219593005300001</v>
      </c>
      <c r="R609" s="17">
        <v>1.7422360931</v>
      </c>
      <c r="S609" s="17">
        <v>2.8</v>
      </c>
      <c r="T609" s="17">
        <v>921</v>
      </c>
      <c r="U609" s="17">
        <v>1200</v>
      </c>
      <c r="V609" s="17">
        <v>1061.33</v>
      </c>
      <c r="W609" s="17">
        <v>1317.02</v>
      </c>
      <c r="X609" s="17">
        <v>862.83</v>
      </c>
      <c r="Y609" s="17">
        <v>996.96</v>
      </c>
      <c r="Z609" s="17">
        <v>409.36</v>
      </c>
      <c r="AA609" s="17">
        <v>911.07</v>
      </c>
      <c r="AB609" s="17">
        <v>371.38</v>
      </c>
      <c r="AC609" s="17">
        <v>910.08</v>
      </c>
      <c r="AD609" s="17">
        <v>949</v>
      </c>
      <c r="AE609" s="17">
        <v>146.98247256850999</v>
      </c>
      <c r="AF609" s="17">
        <v>159.04671999999999</v>
      </c>
      <c r="AG609" s="17">
        <v>154.70259464</v>
      </c>
      <c r="AH609" s="17">
        <v>502.2</v>
      </c>
      <c r="AI609" s="17">
        <v>445.6</v>
      </c>
      <c r="AJ609" s="17">
        <v>377</v>
      </c>
      <c r="AK609" s="17">
        <v>392.572</v>
      </c>
      <c r="AL609" s="17">
        <v>189.96477390000001</v>
      </c>
      <c r="AM609" s="17">
        <v>191.07507175435001</v>
      </c>
      <c r="AN609" s="17">
        <v>1.12470048816</v>
      </c>
      <c r="AO609" s="17">
        <v>0.83778220000000003</v>
      </c>
      <c r="AP609" s="17">
        <v>0.95472186969999995</v>
      </c>
      <c r="AQ609" s="17">
        <v>3.3995240400000002</v>
      </c>
      <c r="AR609" s="17">
        <v>1.85109343571</v>
      </c>
      <c r="AS609" s="17">
        <v>4.4274674220000003</v>
      </c>
      <c r="AT609" s="17">
        <v>8.21882336</v>
      </c>
      <c r="AU609" s="17">
        <v>0.45471589130000001</v>
      </c>
      <c r="AV609" s="17">
        <v>0.77412834974</v>
      </c>
      <c r="AW609" s="17">
        <v>0.41138209199999998</v>
      </c>
      <c r="AX609" s="17">
        <v>4206.9333333333298</v>
      </c>
      <c r="AY609" s="17">
        <v>427.568715</v>
      </c>
      <c r="AZ609" s="17">
        <v>249.83986763524001</v>
      </c>
      <c r="BA609" s="17">
        <v>803.26287371638</v>
      </c>
      <c r="BB609" s="17">
        <v>790.10213624999994</v>
      </c>
      <c r="BC609" s="17">
        <v>557.21747370279002</v>
      </c>
      <c r="BD609" s="17">
        <v>1.89156396</v>
      </c>
      <c r="BE609" s="17">
        <v>3.1763479999999999</v>
      </c>
      <c r="BF609" s="17">
        <v>3.3386086956500001</v>
      </c>
      <c r="BG609" s="17">
        <v>90</v>
      </c>
      <c r="BH609" s="17">
        <v>424.5</v>
      </c>
      <c r="BI609" s="17">
        <v>354.375</v>
      </c>
      <c r="BJ609" s="17">
        <v>278.7</v>
      </c>
      <c r="BK609" s="17">
        <v>340</v>
      </c>
      <c r="BL609" s="17">
        <v>2205.63</v>
      </c>
      <c r="BM609" s="17">
        <v>139.69</v>
      </c>
      <c r="BN609" s="17">
        <v>7462.826</v>
      </c>
      <c r="BO609" s="17">
        <v>2172.087</v>
      </c>
      <c r="BP609" s="17">
        <v>17549.348000000002</v>
      </c>
      <c r="BQ609" s="17">
        <v>22461.304</v>
      </c>
      <c r="BR609" s="17">
        <v>2275.0650000000001</v>
      </c>
      <c r="BS609" s="17">
        <v>1113.337</v>
      </c>
      <c r="BT609" s="17">
        <v>1599.43</v>
      </c>
      <c r="BU609" s="17">
        <v>17.106100000000001</v>
      </c>
    </row>
    <row r="610" spans="1:73" x14ac:dyDescent="0.4">
      <c r="A610" s="18" t="s">
        <v>796</v>
      </c>
      <c r="B610" s="16">
        <f t="shared" si="9"/>
        <v>2010</v>
      </c>
      <c r="C610" s="20">
        <v>84.182857142860001</v>
      </c>
      <c r="D610" s="20">
        <v>84.978571428570007</v>
      </c>
      <c r="E610" s="20">
        <v>83.092380952379997</v>
      </c>
      <c r="F610" s="20">
        <v>84.477619047619996</v>
      </c>
      <c r="G610" s="20">
        <v>100.15</v>
      </c>
      <c r="H610" s="20">
        <v>88.7</v>
      </c>
      <c r="I610" s="20">
        <v>4.0058999999999996</v>
      </c>
      <c r="J610" s="20">
        <v>7.52</v>
      </c>
      <c r="K610" s="20">
        <v>10.98</v>
      </c>
      <c r="L610" s="20">
        <v>91.833895263160002</v>
      </c>
      <c r="M610" s="20">
        <v>3.2211702820000001</v>
      </c>
      <c r="N610" s="20">
        <v>3.731098888</v>
      </c>
      <c r="O610" s="20">
        <v>1.576744224</v>
      </c>
      <c r="P610" s="20">
        <v>2.7743578700199998</v>
      </c>
      <c r="Q610" s="20">
        <v>3.2663938744699998</v>
      </c>
      <c r="R610" s="20">
        <v>2.4533464022599998</v>
      </c>
      <c r="S610" s="20">
        <v>2.6033333333300002</v>
      </c>
      <c r="T610" s="20">
        <v>940</v>
      </c>
      <c r="U610" s="20">
        <v>1200</v>
      </c>
      <c r="V610" s="20">
        <v>1072.3699999999999</v>
      </c>
      <c r="W610" s="20">
        <v>1361.62</v>
      </c>
      <c r="X610" s="20">
        <v>862.71</v>
      </c>
      <c r="Y610" s="20">
        <v>1021.05</v>
      </c>
      <c r="Z610" s="20">
        <v>402.6</v>
      </c>
      <c r="AA610" s="20">
        <v>902.83</v>
      </c>
      <c r="AB610" s="20">
        <v>376.95</v>
      </c>
      <c r="AC610" s="20">
        <v>909.13</v>
      </c>
      <c r="AD610" s="20">
        <v>924</v>
      </c>
      <c r="AE610" s="20">
        <v>151.70521637143</v>
      </c>
      <c r="AF610" s="20">
        <v>157.07831999999999</v>
      </c>
      <c r="AG610" s="20">
        <v>149.4070974</v>
      </c>
      <c r="AH610" s="20">
        <v>466</v>
      </c>
      <c r="AI610" s="20">
        <v>408.66666666666998</v>
      </c>
      <c r="AJ610" s="20">
        <v>343</v>
      </c>
      <c r="AK610" s="20">
        <v>371.17</v>
      </c>
      <c r="AL610" s="20">
        <v>187.76015369999999</v>
      </c>
      <c r="AM610" s="20">
        <v>192.87</v>
      </c>
      <c r="AN610" s="20">
        <v>1.05142997001</v>
      </c>
      <c r="AO610" s="20">
        <v>0.82503633594000003</v>
      </c>
      <c r="AP610" s="20">
        <v>0.99472843658999999</v>
      </c>
      <c r="AQ610" s="20">
        <v>3.6572441179999999</v>
      </c>
      <c r="AR610" s="20">
        <v>1.8794385499999999</v>
      </c>
      <c r="AS610" s="20">
        <v>4.5609999999999999</v>
      </c>
      <c r="AT610" s="20">
        <v>8.4877870000000009</v>
      </c>
      <c r="AU610" s="20">
        <v>0.44978851135999998</v>
      </c>
      <c r="AV610" s="20">
        <v>0.68384162943000004</v>
      </c>
      <c r="AW610" s="20">
        <v>0.36265998999999999</v>
      </c>
      <c r="AX610" s="20">
        <v>4179.7916666666697</v>
      </c>
      <c r="AY610" s="20">
        <v>429.64864</v>
      </c>
      <c r="AZ610" s="20">
        <v>246.03528154253999</v>
      </c>
      <c r="BA610" s="20">
        <v>818.06995592042995</v>
      </c>
      <c r="BB610" s="20">
        <v>820.20849999999996</v>
      </c>
      <c r="BC610" s="20">
        <v>564.66326304025995</v>
      </c>
      <c r="BD610" s="20">
        <v>1.9418292960000001</v>
      </c>
      <c r="BE610" s="20">
        <v>3.2806000000000002</v>
      </c>
      <c r="BF610" s="20">
        <v>3.9481818181800001</v>
      </c>
      <c r="BG610" s="20">
        <v>90</v>
      </c>
      <c r="BH610" s="20">
        <v>417.5</v>
      </c>
      <c r="BI610" s="20">
        <v>372.5</v>
      </c>
      <c r="BJ610" s="20">
        <v>253.75</v>
      </c>
      <c r="BK610" s="20">
        <v>340</v>
      </c>
      <c r="BL610" s="20">
        <v>2316.7249999999999</v>
      </c>
      <c r="BM610" s="20">
        <v>172.47</v>
      </c>
      <c r="BN610" s="20">
        <v>7745.0749999999998</v>
      </c>
      <c r="BO610" s="20">
        <v>2264.85</v>
      </c>
      <c r="BP610" s="20">
        <v>18683.5</v>
      </c>
      <c r="BQ610" s="20">
        <v>26030.75</v>
      </c>
      <c r="BR610" s="20">
        <v>2366.6750000000002</v>
      </c>
      <c r="BS610" s="20">
        <v>1148.6880000000001</v>
      </c>
      <c r="BT610" s="20">
        <v>1710.5</v>
      </c>
      <c r="BU610" s="20">
        <v>18.0623</v>
      </c>
    </row>
    <row r="611" spans="1:73" x14ac:dyDescent="0.4">
      <c r="A611" s="16" t="s">
        <v>797</v>
      </c>
      <c r="B611" s="16">
        <f t="shared" si="9"/>
        <v>2010</v>
      </c>
      <c r="C611" s="17">
        <v>75.61831746032</v>
      </c>
      <c r="D611" s="17">
        <v>76.250952380949997</v>
      </c>
      <c r="E611" s="17">
        <v>76.873999999999995</v>
      </c>
      <c r="F611" s="17">
        <v>73.73</v>
      </c>
      <c r="G611" s="17">
        <v>100.13</v>
      </c>
      <c r="H611" s="17">
        <v>90.9375</v>
      </c>
      <c r="I611" s="17">
        <v>4.1559999999999997</v>
      </c>
      <c r="J611" s="17">
        <v>7.27</v>
      </c>
      <c r="K611" s="17">
        <v>11.39</v>
      </c>
      <c r="L611" s="17">
        <v>92.745895025590002</v>
      </c>
      <c r="M611" s="17">
        <v>3.1784006539999998</v>
      </c>
      <c r="N611" s="17">
        <v>3.8201655360000002</v>
      </c>
      <c r="O611" s="17">
        <v>1.5566821820000001</v>
      </c>
      <c r="P611" s="17">
        <v>2.7988500318099998</v>
      </c>
      <c r="Q611" s="17">
        <v>3.2185628084600002</v>
      </c>
      <c r="R611" s="17">
        <v>2.84798728698</v>
      </c>
      <c r="S611" s="17">
        <v>2.33</v>
      </c>
      <c r="T611" s="17">
        <v>932</v>
      </c>
      <c r="U611" s="17">
        <v>1200</v>
      </c>
      <c r="V611" s="17">
        <v>1108.04</v>
      </c>
      <c r="W611" s="17">
        <v>1366.87</v>
      </c>
      <c r="X611" s="17">
        <v>855.31</v>
      </c>
      <c r="Y611" s="17">
        <v>1031.05</v>
      </c>
      <c r="Z611" s="17">
        <v>402.87</v>
      </c>
      <c r="AA611" s="17">
        <v>859.49</v>
      </c>
      <c r="AB611" s="17">
        <v>371</v>
      </c>
      <c r="AC611" s="17">
        <v>862.49</v>
      </c>
      <c r="AD611" s="17">
        <v>910</v>
      </c>
      <c r="AE611" s="17">
        <v>143.03590335932</v>
      </c>
      <c r="AF611" s="17">
        <v>163.37719999999999</v>
      </c>
      <c r="AG611" s="17">
        <v>147.34577770000001</v>
      </c>
      <c r="AH611" s="17">
        <v>451.33333333333002</v>
      </c>
      <c r="AI611" s="17">
        <v>396.66666666666998</v>
      </c>
      <c r="AJ611" s="17">
        <v>329</v>
      </c>
      <c r="AK611" s="17">
        <v>368.82249999999999</v>
      </c>
      <c r="AL611" s="17">
        <v>190.3322106</v>
      </c>
      <c r="AM611" s="17">
        <v>181.60558897499999</v>
      </c>
      <c r="AN611" s="17">
        <v>0.99899255053000002</v>
      </c>
      <c r="AO611" s="17">
        <v>0.79920012500000004</v>
      </c>
      <c r="AP611" s="17">
        <v>1.0547115513100001</v>
      </c>
      <c r="AQ611" s="17">
        <v>3.58360981</v>
      </c>
      <c r="AR611" s="17">
        <v>1.9056184125</v>
      </c>
      <c r="AS611" s="17">
        <v>4.8427499999999997</v>
      </c>
      <c r="AT611" s="17">
        <v>10.031021000000001</v>
      </c>
      <c r="AU611" s="17">
        <v>0.42097695237999999</v>
      </c>
      <c r="AV611" s="17">
        <v>0.68106223349999995</v>
      </c>
      <c r="AW611" s="17">
        <v>0.33510224</v>
      </c>
      <c r="AX611" s="17">
        <v>4244.5749999999998</v>
      </c>
      <c r="AY611" s="17">
        <v>403.488</v>
      </c>
      <c r="AZ611" s="17">
        <v>253.65874816397999</v>
      </c>
      <c r="BA611" s="17">
        <v>772.90032713123003</v>
      </c>
      <c r="BB611" s="17">
        <v>836.47132350000004</v>
      </c>
      <c r="BC611" s="17">
        <v>566.78886205066999</v>
      </c>
      <c r="BD611" s="17">
        <v>1.985701234</v>
      </c>
      <c r="BE611" s="17">
        <v>2.8869500000000001</v>
      </c>
      <c r="BF611" s="17">
        <v>3.6677499999999998</v>
      </c>
      <c r="BG611" s="17">
        <v>90</v>
      </c>
      <c r="BH611" s="17">
        <v>410</v>
      </c>
      <c r="BI611" s="17">
        <v>352.75</v>
      </c>
      <c r="BJ611" s="17">
        <v>234</v>
      </c>
      <c r="BK611" s="17">
        <v>334.5</v>
      </c>
      <c r="BL611" s="17">
        <v>2040.5260000000001</v>
      </c>
      <c r="BM611" s="17">
        <v>161.35</v>
      </c>
      <c r="BN611" s="17">
        <v>6837.6840000000002</v>
      </c>
      <c r="BO611" s="17">
        <v>1882.684</v>
      </c>
      <c r="BP611" s="17">
        <v>17566.053</v>
      </c>
      <c r="BQ611" s="17">
        <v>22008.157999999999</v>
      </c>
      <c r="BR611" s="17">
        <v>1968.3679999999999</v>
      </c>
      <c r="BS611" s="17">
        <v>1205.434</v>
      </c>
      <c r="BT611" s="17">
        <v>1624.86</v>
      </c>
      <c r="BU611" s="17">
        <v>18.433299999999999</v>
      </c>
    </row>
    <row r="612" spans="1:73" x14ac:dyDescent="0.4">
      <c r="A612" s="18" t="s">
        <v>798</v>
      </c>
      <c r="B612" s="16">
        <f t="shared" si="9"/>
        <v>2010</v>
      </c>
      <c r="C612" s="20">
        <v>74.724999999999994</v>
      </c>
      <c r="D612" s="20">
        <v>74.838181818180004</v>
      </c>
      <c r="E612" s="20">
        <v>73.98318181818</v>
      </c>
      <c r="F612" s="20">
        <v>75.353636363640007</v>
      </c>
      <c r="G612" s="20">
        <v>98.1875</v>
      </c>
      <c r="H612" s="20">
        <v>92.8125</v>
      </c>
      <c r="I612" s="20">
        <v>4.7948000000000004</v>
      </c>
      <c r="J612" s="20">
        <v>7.74</v>
      </c>
      <c r="K612" s="20">
        <v>10.48</v>
      </c>
      <c r="L612" s="20">
        <v>102.1209290833</v>
      </c>
      <c r="M612" s="20">
        <v>3.2308706100000002</v>
      </c>
      <c r="N612" s="20">
        <v>4.2086195799999997</v>
      </c>
      <c r="O612" s="20">
        <v>1.695793704</v>
      </c>
      <c r="P612" s="20">
        <v>2.7180479741300001</v>
      </c>
      <c r="Q612" s="20">
        <v>3.00076145372</v>
      </c>
      <c r="R612" s="20">
        <v>2.91838246866</v>
      </c>
      <c r="S612" s="20">
        <v>2.2349999999999999</v>
      </c>
      <c r="T612" s="20">
        <v>993</v>
      </c>
      <c r="U612" s="20">
        <v>1200</v>
      </c>
      <c r="V612" s="20">
        <v>1136.71</v>
      </c>
      <c r="W612" s="20">
        <v>1366.87</v>
      </c>
      <c r="X612" s="20">
        <v>825.68</v>
      </c>
      <c r="Y612" s="20">
        <v>1050</v>
      </c>
      <c r="Z612" s="20">
        <v>401.33</v>
      </c>
      <c r="AA612" s="20">
        <v>860.28</v>
      </c>
      <c r="AB612" s="20">
        <v>351.18</v>
      </c>
      <c r="AC612" s="20">
        <v>876.07</v>
      </c>
      <c r="AD612" s="20">
        <v>889</v>
      </c>
      <c r="AE612" s="20">
        <v>145.93266868949999</v>
      </c>
      <c r="AF612" s="20">
        <v>152.74784</v>
      </c>
      <c r="AG612" s="20">
        <v>130.97867882</v>
      </c>
      <c r="AH612" s="20">
        <v>440</v>
      </c>
      <c r="AI612" s="20">
        <v>392</v>
      </c>
      <c r="AJ612" s="20">
        <v>329.5</v>
      </c>
      <c r="AK612" s="20">
        <v>358.21499999999997</v>
      </c>
      <c r="AL612" s="20">
        <v>182.6160399</v>
      </c>
      <c r="AM612" s="20">
        <v>157.67209847046001</v>
      </c>
      <c r="AN612" s="20">
        <v>1.03652854844</v>
      </c>
      <c r="AO612" s="20">
        <v>0.96207159875000003</v>
      </c>
      <c r="AP612" s="20">
        <v>1.2012702857099999</v>
      </c>
      <c r="AQ612" s="20">
        <v>3.3250078840000001</v>
      </c>
      <c r="AR612" s="20">
        <v>1.92183508846</v>
      </c>
      <c r="AS612" s="20">
        <v>5.2014899999999997</v>
      </c>
      <c r="AT612" s="20">
        <v>12.39437364</v>
      </c>
      <c r="AU612" s="20">
        <v>0.40909210226999998</v>
      </c>
      <c r="AV612" s="20">
        <v>0.72373666199999998</v>
      </c>
      <c r="AW612" s="20">
        <v>0.35009365599999998</v>
      </c>
      <c r="AX612" s="20">
        <v>4337.8083333333298</v>
      </c>
      <c r="AY612" s="20">
        <v>390.78399999999999</v>
      </c>
      <c r="AZ612" s="20">
        <v>260.83782247764998</v>
      </c>
      <c r="BA612" s="20">
        <v>770.40421310511999</v>
      </c>
      <c r="BB612" s="20">
        <v>841.09199999999998</v>
      </c>
      <c r="BC612" s="20">
        <v>567.49575788166999</v>
      </c>
      <c r="BD612" s="20">
        <v>2.0511784479999999</v>
      </c>
      <c r="BE612" s="20">
        <v>2.9000909090899998</v>
      </c>
      <c r="BF612" s="20">
        <v>3.5657727272700002</v>
      </c>
      <c r="BG612" s="20">
        <v>90</v>
      </c>
      <c r="BH612" s="20">
        <v>392.5</v>
      </c>
      <c r="BI612" s="20">
        <v>346.8</v>
      </c>
      <c r="BJ612" s="20">
        <v>226.25</v>
      </c>
      <c r="BK612" s="20">
        <v>312.5</v>
      </c>
      <c r="BL612" s="20">
        <v>1931.386</v>
      </c>
      <c r="BM612" s="20">
        <v>143.63</v>
      </c>
      <c r="BN612" s="20">
        <v>6499.2950000000001</v>
      </c>
      <c r="BO612" s="20">
        <v>1703.9549999999999</v>
      </c>
      <c r="BP612" s="20">
        <v>17319.773000000001</v>
      </c>
      <c r="BQ612" s="20">
        <v>19388.635999999999</v>
      </c>
      <c r="BR612" s="20">
        <v>1742.8409999999999</v>
      </c>
      <c r="BS612" s="20">
        <v>1232.92</v>
      </c>
      <c r="BT612" s="20">
        <v>1553.23</v>
      </c>
      <c r="BU612" s="20">
        <v>18.454799999999999</v>
      </c>
    </row>
    <row r="613" spans="1:73" x14ac:dyDescent="0.4">
      <c r="A613" s="16" t="s">
        <v>799</v>
      </c>
      <c r="B613" s="16">
        <f t="shared" si="9"/>
        <v>2010</v>
      </c>
      <c r="C613" s="17">
        <v>74.579401154400003</v>
      </c>
      <c r="D613" s="17">
        <v>74.735454545449997</v>
      </c>
      <c r="E613" s="17">
        <v>72.652272727270002</v>
      </c>
      <c r="F613" s="17">
        <v>76.350476190479995</v>
      </c>
      <c r="G613" s="17">
        <v>95.98</v>
      </c>
      <c r="H613" s="17">
        <v>90.61</v>
      </c>
      <c r="I613" s="17">
        <v>4.6265999999999998</v>
      </c>
      <c r="J613" s="17">
        <v>8.0399999999999991</v>
      </c>
      <c r="K613" s="17">
        <v>11.32</v>
      </c>
      <c r="L613" s="17">
        <v>102.07370050082</v>
      </c>
      <c r="M613" s="17">
        <v>3.2295478379999998</v>
      </c>
      <c r="N613" s="17">
        <v>4.4800083019999999</v>
      </c>
      <c r="O613" s="17">
        <v>1.879879474</v>
      </c>
      <c r="P613" s="17">
        <v>2.8640997545800002</v>
      </c>
      <c r="Q613" s="17">
        <v>3.0446446425200002</v>
      </c>
      <c r="R613" s="17">
        <v>3.23265462124</v>
      </c>
      <c r="S613" s="17">
        <v>2.3149999999999999</v>
      </c>
      <c r="T613" s="17">
        <v>1031</v>
      </c>
      <c r="U613" s="17">
        <v>1200</v>
      </c>
      <c r="V613" s="17">
        <v>1139.5899999999999</v>
      </c>
      <c r="W613" s="17">
        <v>1366.87</v>
      </c>
      <c r="X613" s="17">
        <v>844.43</v>
      </c>
      <c r="Y613" s="17">
        <v>1063.8599999999999</v>
      </c>
      <c r="Z613" s="17">
        <v>427.53</v>
      </c>
      <c r="AA613" s="17">
        <v>910.82</v>
      </c>
      <c r="AB613" s="17">
        <v>369.32</v>
      </c>
      <c r="AC613" s="17">
        <v>946.76</v>
      </c>
      <c r="AD613" s="17">
        <v>937</v>
      </c>
      <c r="AE613" s="17">
        <v>156.36196489269</v>
      </c>
      <c r="AF613" s="17">
        <v>163.75682</v>
      </c>
      <c r="AG613" s="17">
        <v>132.40286334000001</v>
      </c>
      <c r="AH613" s="17">
        <v>441.8</v>
      </c>
      <c r="AI613" s="17">
        <v>395.6</v>
      </c>
      <c r="AJ613" s="17">
        <v>349.8</v>
      </c>
      <c r="AK613" s="17">
        <v>357.85599999999999</v>
      </c>
      <c r="AL613" s="17">
        <v>222.28170651428999</v>
      </c>
      <c r="AM613" s="17">
        <v>195.81769059128999</v>
      </c>
      <c r="AN613" s="17">
        <v>0.95885934492000002</v>
      </c>
      <c r="AO613" s="17">
        <v>0.98522084374999996</v>
      </c>
      <c r="AP613" s="17">
        <v>1.30241177536</v>
      </c>
      <c r="AQ613" s="17">
        <v>3.26945146</v>
      </c>
      <c r="AR613" s="17">
        <v>1.93655825</v>
      </c>
      <c r="AS613" s="17">
        <v>5.3875782750000001</v>
      </c>
      <c r="AT613" s="17">
        <v>12.68979272</v>
      </c>
      <c r="AU613" s="17">
        <v>0.42774931818</v>
      </c>
      <c r="AV613" s="17">
        <v>0.73277369524000002</v>
      </c>
      <c r="AW613" s="17">
        <v>0.38492665199999998</v>
      </c>
      <c r="AX613" s="17">
        <v>4381.8500000000004</v>
      </c>
      <c r="AY613" s="17">
        <v>421.36511999999999</v>
      </c>
      <c r="AZ613" s="17">
        <v>274.90743387152003</v>
      </c>
      <c r="BA613" s="17">
        <v>794.51176102272996</v>
      </c>
      <c r="BB613" s="17">
        <v>871.18286999999998</v>
      </c>
      <c r="BC613" s="17">
        <v>569.66985219141998</v>
      </c>
      <c r="BD613" s="17">
        <v>1.85538815</v>
      </c>
      <c r="BE613" s="17">
        <v>2.92640909091</v>
      </c>
      <c r="BF613" s="17">
        <v>3.2741818181800002</v>
      </c>
      <c r="BG613" s="17">
        <v>98.75</v>
      </c>
      <c r="BH613" s="17">
        <v>418.125</v>
      </c>
      <c r="BI613" s="17">
        <v>360</v>
      </c>
      <c r="BJ613" s="17">
        <v>259.375</v>
      </c>
      <c r="BK613" s="17">
        <v>312.5</v>
      </c>
      <c r="BL613" s="17">
        <v>1988.2729999999999</v>
      </c>
      <c r="BM613" s="17">
        <v>126.36</v>
      </c>
      <c r="BN613" s="17">
        <v>6735.25</v>
      </c>
      <c r="BO613" s="17">
        <v>1836.9770000000001</v>
      </c>
      <c r="BP613" s="17">
        <v>18191.364000000001</v>
      </c>
      <c r="BQ613" s="17">
        <v>19517.5</v>
      </c>
      <c r="BR613" s="17">
        <v>1843.886</v>
      </c>
      <c r="BS613" s="17">
        <v>1192.9659999999999</v>
      </c>
      <c r="BT613" s="17">
        <v>1525.59</v>
      </c>
      <c r="BU613" s="17">
        <v>17.9605</v>
      </c>
    </row>
    <row r="614" spans="1:73" x14ac:dyDescent="0.4">
      <c r="A614" s="18" t="s">
        <v>800</v>
      </c>
      <c r="B614" s="16">
        <f t="shared" si="9"/>
        <v>2010</v>
      </c>
      <c r="C614" s="20">
        <v>75.826269841270005</v>
      </c>
      <c r="D614" s="20">
        <v>76.693181818179994</v>
      </c>
      <c r="E614" s="20">
        <v>74.183809523809998</v>
      </c>
      <c r="F614" s="20">
        <v>76.601818181819993</v>
      </c>
      <c r="G614" s="20">
        <v>89.78</v>
      </c>
      <c r="H614" s="20">
        <v>87.9</v>
      </c>
      <c r="I614" s="20">
        <v>4.3049999999999997</v>
      </c>
      <c r="J614" s="20">
        <v>8.4499999999999993</v>
      </c>
      <c r="K614" s="20">
        <v>11.3</v>
      </c>
      <c r="L614" s="20">
        <v>100.10397055048</v>
      </c>
      <c r="M614" s="20">
        <v>3.0716970460000002</v>
      </c>
      <c r="N614" s="20">
        <v>4.6647554580000001</v>
      </c>
      <c r="O614" s="20">
        <v>1.8227798159999999</v>
      </c>
      <c r="P614" s="20">
        <v>2.99338321328</v>
      </c>
      <c r="Q614" s="20">
        <v>3.26955247269</v>
      </c>
      <c r="R614" s="20">
        <v>3.20259716716</v>
      </c>
      <c r="S614" s="20">
        <v>2.508</v>
      </c>
      <c r="T614" s="20">
        <v>1170</v>
      </c>
      <c r="U614" s="20">
        <v>1231.82</v>
      </c>
      <c r="V614" s="20">
        <v>1155.8699999999999</v>
      </c>
      <c r="W614" s="20">
        <v>1383.9</v>
      </c>
      <c r="X614" s="20">
        <v>943.73</v>
      </c>
      <c r="Y614" s="20">
        <v>1171.1400000000001</v>
      </c>
      <c r="Z614" s="20">
        <v>449.84</v>
      </c>
      <c r="AA614" s="20">
        <v>997.62</v>
      </c>
      <c r="AB614" s="20">
        <v>398.91</v>
      </c>
      <c r="AC614" s="20">
        <v>1012.94</v>
      </c>
      <c r="AD614" s="20">
        <v>1074</v>
      </c>
      <c r="AE614" s="20">
        <v>161.23269214493001</v>
      </c>
      <c r="AF614" s="20">
        <v>175.58127999999999</v>
      </c>
      <c r="AG614" s="20">
        <v>143.39509866</v>
      </c>
      <c r="AH614" s="20">
        <v>452.75</v>
      </c>
      <c r="AI614" s="20">
        <v>412</v>
      </c>
      <c r="AJ614" s="20">
        <v>369</v>
      </c>
      <c r="AK614" s="20">
        <v>422.85750000000002</v>
      </c>
      <c r="AL614" s="20">
        <v>261.61493039999999</v>
      </c>
      <c r="AM614" s="20">
        <v>246.24722445585999</v>
      </c>
      <c r="AN614" s="20">
        <v>0.86485336522</v>
      </c>
      <c r="AO614" s="20">
        <v>0.89910014062999999</v>
      </c>
      <c r="AP614" s="20">
        <v>1.13932707033</v>
      </c>
      <c r="AQ614" s="20">
        <v>3.410106216</v>
      </c>
      <c r="AR614" s="20">
        <v>1.93540198077</v>
      </c>
      <c r="AS614" s="20">
        <v>6.8494000000000002</v>
      </c>
      <c r="AT614" s="20">
        <v>11.96667736</v>
      </c>
      <c r="AU614" s="20">
        <v>0.43205787499999998</v>
      </c>
      <c r="AV614" s="20">
        <v>0.77172723099999996</v>
      </c>
      <c r="AW614" s="20">
        <v>0.40807516199999999</v>
      </c>
      <c r="AX614" s="20">
        <v>4350.0916666666699</v>
      </c>
      <c r="AY614" s="20">
        <v>425.60924999999997</v>
      </c>
      <c r="AZ614" s="20">
        <v>294.67195436259999</v>
      </c>
      <c r="BA614" s="20">
        <v>813.66528381833996</v>
      </c>
      <c r="BB614" s="20">
        <v>892.1847252</v>
      </c>
      <c r="BC614" s="20">
        <v>571.81858994626998</v>
      </c>
      <c r="BD614" s="20">
        <v>1.9917691880999999</v>
      </c>
      <c r="BE614" s="20">
        <v>3.1425909090899999</v>
      </c>
      <c r="BF614" s="20">
        <v>3.3160909090900001</v>
      </c>
      <c r="BG614" s="20">
        <v>125</v>
      </c>
      <c r="BH614" s="20">
        <v>459.9</v>
      </c>
      <c r="BI614" s="20">
        <v>380.75</v>
      </c>
      <c r="BJ614" s="20">
        <v>263.5</v>
      </c>
      <c r="BK614" s="20">
        <v>312.5</v>
      </c>
      <c r="BL614" s="20">
        <v>2118.143</v>
      </c>
      <c r="BM614" s="20">
        <v>145.34</v>
      </c>
      <c r="BN614" s="20">
        <v>7283.9520000000002</v>
      </c>
      <c r="BO614" s="20">
        <v>2075.2379999999998</v>
      </c>
      <c r="BP614" s="20">
        <v>20754.761999999999</v>
      </c>
      <c r="BQ614" s="20">
        <v>21413.332999999999</v>
      </c>
      <c r="BR614" s="20">
        <v>2044.5709999999999</v>
      </c>
      <c r="BS614" s="20">
        <v>1215.81</v>
      </c>
      <c r="BT614" s="20">
        <v>1540.59</v>
      </c>
      <c r="BU614" s="20">
        <v>18.387699999999999</v>
      </c>
    </row>
    <row r="615" spans="1:73" x14ac:dyDescent="0.4">
      <c r="A615" s="16" t="s">
        <v>801</v>
      </c>
      <c r="B615" s="16">
        <f t="shared" si="9"/>
        <v>2010</v>
      </c>
      <c r="C615" s="17">
        <v>76.116240981239997</v>
      </c>
      <c r="D615" s="17">
        <v>77.786818181819996</v>
      </c>
      <c r="E615" s="17">
        <v>75.270476190479997</v>
      </c>
      <c r="F615" s="17">
        <v>75.291428571430004</v>
      </c>
      <c r="G615" s="17">
        <v>94.9</v>
      </c>
      <c r="H615" s="17">
        <v>85.82</v>
      </c>
      <c r="I615" s="17">
        <v>3.9039000000000001</v>
      </c>
      <c r="J615" s="17">
        <v>8.2799999999999994</v>
      </c>
      <c r="K615" s="17">
        <v>11.03</v>
      </c>
      <c r="L615" s="17">
        <v>94.242164940449996</v>
      </c>
      <c r="M615" s="17">
        <v>2.8750449420000002</v>
      </c>
      <c r="N615" s="17">
        <v>4.9099092019999997</v>
      </c>
      <c r="O615" s="17">
        <v>1.7919151360000001</v>
      </c>
      <c r="P615" s="17">
        <v>2.9960260725999999</v>
      </c>
      <c r="Q615" s="17">
        <v>3.3488085507299998</v>
      </c>
      <c r="R615" s="17">
        <v>3.1817696670800002</v>
      </c>
      <c r="S615" s="17">
        <v>2.4575</v>
      </c>
      <c r="T615" s="17">
        <v>1275</v>
      </c>
      <c r="U615" s="17">
        <v>1250</v>
      </c>
      <c r="V615" s="17">
        <v>1182.1400000000001</v>
      </c>
      <c r="W615" s="17">
        <v>1426.71</v>
      </c>
      <c r="X615" s="17">
        <v>948.88</v>
      </c>
      <c r="Y615" s="17">
        <v>1259.6600000000001</v>
      </c>
      <c r="Z615" s="17">
        <v>468.26</v>
      </c>
      <c r="AA615" s="17">
        <v>1035.26</v>
      </c>
      <c r="AB615" s="17">
        <v>409.73</v>
      </c>
      <c r="AC615" s="17">
        <v>1032.57</v>
      </c>
      <c r="AD615" s="17">
        <v>1114</v>
      </c>
      <c r="AE615" s="17">
        <v>168.11980413513001</v>
      </c>
      <c r="AF615" s="17">
        <v>205.89464000000001</v>
      </c>
      <c r="AG615" s="17">
        <v>184.90462885714001</v>
      </c>
      <c r="AH615" s="17">
        <v>476.5</v>
      </c>
      <c r="AI615" s="17">
        <v>448</v>
      </c>
      <c r="AJ615" s="17">
        <v>412</v>
      </c>
      <c r="AK615" s="17">
        <v>457.678</v>
      </c>
      <c r="AL615" s="17">
        <v>276.31239840000001</v>
      </c>
      <c r="AM615" s="17">
        <v>271.67359754743001</v>
      </c>
      <c r="AN615" s="17">
        <v>0.97408516714000004</v>
      </c>
      <c r="AO615" s="17">
        <v>0.88049806875000003</v>
      </c>
      <c r="AP615" s="17">
        <v>1.0468508990600001</v>
      </c>
      <c r="AQ615" s="17">
        <v>3.3909260219999999</v>
      </c>
      <c r="AR615" s="17">
        <v>1.93455405</v>
      </c>
      <c r="AS615" s="17">
        <v>7.2438000000000002</v>
      </c>
      <c r="AT615" s="17">
        <v>11.732987639999999</v>
      </c>
      <c r="AU615" s="17">
        <v>0.43901111905000001</v>
      </c>
      <c r="AV615" s="17">
        <v>0.84150345400000004</v>
      </c>
      <c r="AW615" s="17">
        <v>0.496259962</v>
      </c>
      <c r="AX615" s="17">
        <v>4358.3500000000004</v>
      </c>
      <c r="AY615" s="17">
        <v>432.01949999999999</v>
      </c>
      <c r="AZ615" s="17">
        <v>310.91209847739998</v>
      </c>
      <c r="BA615" s="17">
        <v>827.12243754222004</v>
      </c>
      <c r="BB615" s="17">
        <v>875.96437500000002</v>
      </c>
      <c r="BC615" s="17">
        <v>575.35057104861005</v>
      </c>
      <c r="BD615" s="17">
        <v>2.3088985260000001</v>
      </c>
      <c r="BE615" s="17">
        <v>3.3625240000000001</v>
      </c>
      <c r="BF615" s="17">
        <v>3.5333809999999999</v>
      </c>
      <c r="BG615" s="17">
        <v>125</v>
      </c>
      <c r="BH615" s="17">
        <v>506</v>
      </c>
      <c r="BI615" s="17">
        <v>428</v>
      </c>
      <c r="BJ615" s="17">
        <v>308.75</v>
      </c>
      <c r="BK615" s="17">
        <v>312.5</v>
      </c>
      <c r="BL615" s="17">
        <v>2162.3409999999999</v>
      </c>
      <c r="BM615" s="17">
        <v>140.62727272727</v>
      </c>
      <c r="BN615" s="17">
        <v>7709.2950000000001</v>
      </c>
      <c r="BO615" s="17">
        <v>2184.2269999999999</v>
      </c>
      <c r="BP615" s="17">
        <v>22701.135999999999</v>
      </c>
      <c r="BQ615" s="17">
        <v>22643.409</v>
      </c>
      <c r="BR615" s="17">
        <v>2151.4090000000001</v>
      </c>
      <c r="BS615" s="17">
        <v>1270.9770000000001</v>
      </c>
      <c r="BT615" s="17">
        <v>1591.75</v>
      </c>
      <c r="BU615" s="17">
        <v>20.549800000000001</v>
      </c>
    </row>
    <row r="616" spans="1:73" x14ac:dyDescent="0.4">
      <c r="A616" s="18" t="s">
        <v>802</v>
      </c>
      <c r="B616" s="16">
        <f t="shared" si="9"/>
        <v>2010</v>
      </c>
      <c r="C616" s="20">
        <v>81.719365079369993</v>
      </c>
      <c r="D616" s="20">
        <v>82.918095238099994</v>
      </c>
      <c r="E616" s="20">
        <v>80.340476190480004</v>
      </c>
      <c r="F616" s="20">
        <v>81.899523809520005</v>
      </c>
      <c r="G616" s="20">
        <v>97.45</v>
      </c>
      <c r="H616" s="20">
        <v>90.99</v>
      </c>
      <c r="I616" s="20">
        <v>3.4315000000000002</v>
      </c>
      <c r="J616" s="20">
        <v>8.2899999999999991</v>
      </c>
      <c r="K616" s="20">
        <v>11.13</v>
      </c>
      <c r="L616" s="20">
        <v>88.620924680490006</v>
      </c>
      <c r="M616" s="20">
        <v>2.9275148980000001</v>
      </c>
      <c r="N616" s="20">
        <v>4.7981349680000003</v>
      </c>
      <c r="O616" s="20">
        <v>1.879879474</v>
      </c>
      <c r="P616" s="20">
        <v>3.03472973501</v>
      </c>
      <c r="Q616" s="20">
        <v>3.3724139968700002</v>
      </c>
      <c r="R616" s="20">
        <v>3.2467752081699999</v>
      </c>
      <c r="S616" s="20">
        <v>2.4849999999999999</v>
      </c>
      <c r="T616" s="20">
        <v>1412</v>
      </c>
      <c r="U616" s="20">
        <v>1280.95</v>
      </c>
      <c r="V616" s="20">
        <v>1197.99</v>
      </c>
      <c r="W616" s="20">
        <v>1471.32</v>
      </c>
      <c r="X616" s="20">
        <v>1025.83</v>
      </c>
      <c r="Y616" s="20">
        <v>1420.95</v>
      </c>
      <c r="Z616" s="20">
        <v>495.79</v>
      </c>
      <c r="AA616" s="20">
        <v>1146.75</v>
      </c>
      <c r="AB616" s="20">
        <v>417.77</v>
      </c>
      <c r="AC616" s="20">
        <v>1149.51</v>
      </c>
      <c r="AD616" s="20">
        <v>1284</v>
      </c>
      <c r="AE616" s="20">
        <v>174.62422634836</v>
      </c>
      <c r="AF616" s="20">
        <v>235.81432000000001</v>
      </c>
      <c r="AG616" s="20">
        <v>201.03929780000001</v>
      </c>
      <c r="AH616" s="20">
        <v>486</v>
      </c>
      <c r="AI616" s="20">
        <v>457</v>
      </c>
      <c r="AJ616" s="20">
        <v>428.25</v>
      </c>
      <c r="AK616" s="20">
        <v>477.68</v>
      </c>
      <c r="AL616" s="20">
        <v>267.49391759999997</v>
      </c>
      <c r="AM616" s="20">
        <v>270.23219586429002</v>
      </c>
      <c r="AN616" s="20">
        <v>1.0033432303100001</v>
      </c>
      <c r="AO616" s="20">
        <v>0.91632428124999998</v>
      </c>
      <c r="AP616" s="20">
        <v>1.08632365351</v>
      </c>
      <c r="AQ616" s="20">
        <v>3.3743913719999998</v>
      </c>
      <c r="AR616" s="20">
        <v>1.9120485541700001</v>
      </c>
      <c r="AS616" s="20">
        <v>7.6478999999999999</v>
      </c>
      <c r="AT616" s="20">
        <v>11.75723846</v>
      </c>
      <c r="AU616" s="20">
        <v>0.45409956304999999</v>
      </c>
      <c r="AV616" s="20">
        <v>0.84287871695000005</v>
      </c>
      <c r="AW616" s="20">
        <v>0.54255698200000002</v>
      </c>
      <c r="AX616" s="20">
        <v>4357.4916666666704</v>
      </c>
      <c r="AY616" s="20">
        <v>458.88150000000002</v>
      </c>
      <c r="AZ616" s="20">
        <v>316.36162135653001</v>
      </c>
      <c r="BA616" s="20">
        <v>867.41951343101005</v>
      </c>
      <c r="BB616" s="20">
        <v>880.17449999999997</v>
      </c>
      <c r="BC616" s="20">
        <v>578.23195983995004</v>
      </c>
      <c r="BD616" s="20">
        <v>2.7899466099999999</v>
      </c>
      <c r="BE616" s="20">
        <v>3.8479523809499998</v>
      </c>
      <c r="BF616" s="20">
        <v>3.92476190476</v>
      </c>
      <c r="BG616" s="20">
        <v>125</v>
      </c>
      <c r="BH616" s="20">
        <v>557.25</v>
      </c>
      <c r="BI616" s="20">
        <v>455</v>
      </c>
      <c r="BJ616" s="20">
        <v>332.5</v>
      </c>
      <c r="BK616" s="20">
        <v>312.5</v>
      </c>
      <c r="BL616" s="20">
        <v>2346.5700000000002</v>
      </c>
      <c r="BM616" s="20">
        <v>148.48095238094999</v>
      </c>
      <c r="BN616" s="20">
        <v>8292.4050000000007</v>
      </c>
      <c r="BO616" s="20">
        <v>2379.6669999999999</v>
      </c>
      <c r="BP616" s="20">
        <v>26342.618999999999</v>
      </c>
      <c r="BQ616" s="20">
        <v>23807.381000000001</v>
      </c>
      <c r="BR616" s="20">
        <v>2372.143</v>
      </c>
      <c r="BS616" s="20">
        <v>1342.0239999999999</v>
      </c>
      <c r="BT616" s="20">
        <v>1688.69</v>
      </c>
      <c r="BU616" s="20">
        <v>23.3933</v>
      </c>
    </row>
    <row r="617" spans="1:73" x14ac:dyDescent="0.4">
      <c r="A617" s="16" t="s">
        <v>803</v>
      </c>
      <c r="B617" s="16">
        <f t="shared" si="9"/>
        <v>2010</v>
      </c>
      <c r="C617" s="17">
        <v>84.53406349206</v>
      </c>
      <c r="D617" s="17">
        <v>85.67</v>
      </c>
      <c r="E617" s="17">
        <v>83.695999999999998</v>
      </c>
      <c r="F617" s="17">
        <v>84.236190476190004</v>
      </c>
      <c r="G617" s="17">
        <v>107.16</v>
      </c>
      <c r="H617" s="17">
        <v>103.2</v>
      </c>
      <c r="I617" s="17">
        <v>3.7272500000000002</v>
      </c>
      <c r="J617" s="17">
        <v>8.59</v>
      </c>
      <c r="K617" s="17">
        <v>10.84</v>
      </c>
      <c r="L617" s="17">
        <v>93.442045668540004</v>
      </c>
      <c r="M617" s="17">
        <v>2.910318862</v>
      </c>
      <c r="N617" s="17">
        <v>5.147346776</v>
      </c>
      <c r="O617" s="17">
        <v>2.0291322479999998</v>
      </c>
      <c r="P617" s="17">
        <v>3.0270648023</v>
      </c>
      <c r="Q617" s="17">
        <v>3.39794202704</v>
      </c>
      <c r="R617" s="17">
        <v>3.1657523798499998</v>
      </c>
      <c r="S617" s="17">
        <v>2.5175000000000001</v>
      </c>
      <c r="T617" s="17">
        <v>1512</v>
      </c>
      <c r="U617" s="17">
        <v>1350</v>
      </c>
      <c r="V617" s="17">
        <v>1202.67</v>
      </c>
      <c r="W617" s="17">
        <v>1543.24</v>
      </c>
      <c r="X617" s="17">
        <v>1131.3599999999999</v>
      </c>
      <c r="Y617" s="17">
        <v>1631.14</v>
      </c>
      <c r="Z617" s="17">
        <v>514.15</v>
      </c>
      <c r="AA617" s="17">
        <v>1231.69</v>
      </c>
      <c r="AB617" s="17">
        <v>436.82</v>
      </c>
      <c r="AC617" s="17">
        <v>1242.32</v>
      </c>
      <c r="AD617" s="17">
        <v>1441</v>
      </c>
      <c r="AE617" s="17">
        <v>179.09046833727999</v>
      </c>
      <c r="AF617" s="17">
        <v>238.1764</v>
      </c>
      <c r="AG617" s="17">
        <v>203.24832703999999</v>
      </c>
      <c r="AH617" s="17">
        <v>514.5</v>
      </c>
      <c r="AI617" s="17">
        <v>477.5</v>
      </c>
      <c r="AJ617" s="17">
        <v>427.75</v>
      </c>
      <c r="AK617" s="17">
        <v>508.03</v>
      </c>
      <c r="AL617" s="17">
        <v>278.51701859999997</v>
      </c>
      <c r="AM617" s="17">
        <v>274.08076079558998</v>
      </c>
      <c r="AN617" s="17">
        <v>1.0347555517</v>
      </c>
      <c r="AO617" s="17">
        <v>0.90943462500000005</v>
      </c>
      <c r="AP617" s="17">
        <v>0.82334876000000001</v>
      </c>
      <c r="AQ617" s="17">
        <v>3.501597946</v>
      </c>
      <c r="AR617" s="17">
        <v>1.8840315083300001</v>
      </c>
      <c r="AS617" s="17">
        <v>8.0579000000000001</v>
      </c>
      <c r="AT617" s="17">
        <v>12.198162460000001</v>
      </c>
      <c r="AU617" s="17">
        <v>0.44547608181999998</v>
      </c>
      <c r="AV617" s="17">
        <v>0.85621141885999996</v>
      </c>
      <c r="AW617" s="17">
        <v>0.58091736999999999</v>
      </c>
      <c r="AX617" s="17">
        <v>4372.1750000000002</v>
      </c>
      <c r="AY617" s="17">
        <v>450.16950000000003</v>
      </c>
      <c r="AZ617" s="17">
        <v>313.32446030098998</v>
      </c>
      <c r="BA617" s="17">
        <v>843.81640927425997</v>
      </c>
      <c r="BB617" s="17">
        <v>901.45185000000004</v>
      </c>
      <c r="BC617" s="17">
        <v>580.99853360545001</v>
      </c>
      <c r="BD617" s="17">
        <v>3.4097072847600001</v>
      </c>
      <c r="BE617" s="17">
        <v>4.2383499999999996</v>
      </c>
      <c r="BF617" s="17">
        <v>4.3122499999999997</v>
      </c>
      <c r="BG617" s="17">
        <v>125</v>
      </c>
      <c r="BH617" s="17">
        <v>554.1</v>
      </c>
      <c r="BI617" s="17">
        <v>463.75</v>
      </c>
      <c r="BJ617" s="17">
        <v>365.4</v>
      </c>
      <c r="BK617" s="17">
        <v>322.5</v>
      </c>
      <c r="BL617" s="17">
        <v>2333.0680000000002</v>
      </c>
      <c r="BM617" s="17">
        <v>156.1</v>
      </c>
      <c r="BN617" s="17">
        <v>8469.8860000000004</v>
      </c>
      <c r="BO617" s="17">
        <v>2376.7269999999999</v>
      </c>
      <c r="BP617" s="17">
        <v>25519.091</v>
      </c>
      <c r="BQ617" s="17">
        <v>22909.317999999999</v>
      </c>
      <c r="BR617" s="17">
        <v>2291.6819999999998</v>
      </c>
      <c r="BS617" s="17">
        <v>1369.886</v>
      </c>
      <c r="BT617" s="17">
        <v>1692.77</v>
      </c>
      <c r="BU617" s="17">
        <v>26.540900000000001</v>
      </c>
    </row>
    <row r="618" spans="1:73" x14ac:dyDescent="0.4">
      <c r="A618" s="18" t="s">
        <v>804</v>
      </c>
      <c r="B618" s="16">
        <f t="shared" si="9"/>
        <v>2010</v>
      </c>
      <c r="C618" s="20">
        <v>90.005961791830003</v>
      </c>
      <c r="D618" s="20">
        <v>91.79652173913</v>
      </c>
      <c r="E618" s="20">
        <v>89.074545454550005</v>
      </c>
      <c r="F618" s="20">
        <v>89.146818181819995</v>
      </c>
      <c r="G618" s="20">
        <v>118.29</v>
      </c>
      <c r="H618" s="20">
        <v>115.24</v>
      </c>
      <c r="I618" s="20">
        <v>4.2370952381000002</v>
      </c>
      <c r="J618" s="20">
        <v>8.74</v>
      </c>
      <c r="K618" s="20">
        <v>10.75</v>
      </c>
      <c r="L618" s="20">
        <v>100.28540794401999</v>
      </c>
      <c r="M618" s="20">
        <v>3.0600125600000001</v>
      </c>
      <c r="N618" s="20">
        <v>5.4712054539999997</v>
      </c>
      <c r="O618" s="20">
        <v>2.0743269579999999</v>
      </c>
      <c r="P618" s="20">
        <v>3.04230296836</v>
      </c>
      <c r="Q618" s="20">
        <v>3.5027627627600002</v>
      </c>
      <c r="R618" s="20">
        <v>2.93747947564</v>
      </c>
      <c r="S618" s="20">
        <v>2.6866666666699999</v>
      </c>
      <c r="T618" s="20">
        <v>1715</v>
      </c>
      <c r="U618" s="20">
        <v>1372.5752508361199</v>
      </c>
      <c r="V618" s="20">
        <v>1301.1849082568799</v>
      </c>
      <c r="W618" s="20">
        <v>1644.45</v>
      </c>
      <c r="X618" s="20">
        <v>1234.6400000000001</v>
      </c>
      <c r="Y618" s="20">
        <v>1829.55</v>
      </c>
      <c r="Z618" s="20">
        <v>545.75</v>
      </c>
      <c r="AA618" s="20">
        <v>1324.72</v>
      </c>
      <c r="AB618" s="20">
        <v>449.19</v>
      </c>
      <c r="AC618" s="20">
        <v>1382.99</v>
      </c>
      <c r="AD618" s="20">
        <v>1454</v>
      </c>
      <c r="AE618" s="20">
        <v>189.64090120531</v>
      </c>
      <c r="AF618" s="20">
        <v>250.38048000000001</v>
      </c>
      <c r="AG618" s="20">
        <v>221.57092385999999</v>
      </c>
      <c r="AH618" s="20">
        <v>532</v>
      </c>
      <c r="AI618" s="20">
        <v>479.8</v>
      </c>
      <c r="AJ618" s="20">
        <v>413.4</v>
      </c>
      <c r="AK618" s="20">
        <v>528.28599999999994</v>
      </c>
      <c r="AL618" s="20">
        <v>308.64682800000003</v>
      </c>
      <c r="AM618" s="20">
        <v>306.52010438040003</v>
      </c>
      <c r="AN618" s="20">
        <v>1.0621423563800001</v>
      </c>
      <c r="AO618" s="20">
        <v>0.89978910624999997</v>
      </c>
      <c r="AP618" s="20">
        <v>0.72389052499999995</v>
      </c>
      <c r="AQ618" s="20">
        <v>3.8807925860000001</v>
      </c>
      <c r="AR618" s="20">
        <v>1.8817350291699999</v>
      </c>
      <c r="AS618" s="20">
        <v>8.2306000000000008</v>
      </c>
      <c r="AT618" s="20">
        <v>12.456103000000001</v>
      </c>
      <c r="AU618" s="20">
        <v>0.43194375164999999</v>
      </c>
      <c r="AV618" s="20">
        <v>0.84685466799999998</v>
      </c>
      <c r="AW618" s="20">
        <v>0.61687271799999999</v>
      </c>
      <c r="AX618" s="20">
        <v>4354.8083333333298</v>
      </c>
      <c r="AY618" s="20">
        <v>436.49430000000001</v>
      </c>
      <c r="AZ618" s="20">
        <v>306.53989014485001</v>
      </c>
      <c r="BA618" s="20">
        <v>832.08761155163995</v>
      </c>
      <c r="BB618" s="20">
        <v>896.98850000000004</v>
      </c>
      <c r="BC618" s="20">
        <v>582.38416766671003</v>
      </c>
      <c r="BD618" s="20">
        <v>3.7034088608000002</v>
      </c>
      <c r="BE618" s="20">
        <v>4.6894347826100002</v>
      </c>
      <c r="BF618" s="20">
        <v>4.7460000000000004</v>
      </c>
      <c r="BG618" s="20">
        <v>125</v>
      </c>
      <c r="BH618" s="20">
        <v>540.625</v>
      </c>
      <c r="BI618" s="20">
        <v>472.5</v>
      </c>
      <c r="BJ618" s="20">
        <v>380.625</v>
      </c>
      <c r="BK618" s="20">
        <v>322.5</v>
      </c>
      <c r="BL618" s="20">
        <v>2350.6669999999999</v>
      </c>
      <c r="BM618" s="20">
        <v>163.1</v>
      </c>
      <c r="BN618" s="20">
        <v>9147.2620000000006</v>
      </c>
      <c r="BO618" s="20">
        <v>2412.9290000000001</v>
      </c>
      <c r="BP618" s="20">
        <v>26163.332999999999</v>
      </c>
      <c r="BQ618" s="20">
        <v>24111.19</v>
      </c>
      <c r="BR618" s="20">
        <v>2280.9290000000001</v>
      </c>
      <c r="BS618" s="20">
        <v>1390.5530000000001</v>
      </c>
      <c r="BT618" s="20">
        <v>1711.39</v>
      </c>
      <c r="BU618" s="20">
        <v>29.3248</v>
      </c>
    </row>
    <row r="619" spans="1:73" x14ac:dyDescent="0.4">
      <c r="A619" s="16" t="s">
        <v>805</v>
      </c>
      <c r="B619" s="16">
        <f t="shared" si="9"/>
        <v>2011</v>
      </c>
      <c r="C619" s="17">
        <v>92.690595238100002</v>
      </c>
      <c r="D619" s="17">
        <v>96.294285714289998</v>
      </c>
      <c r="E619" s="17">
        <v>92.369</v>
      </c>
      <c r="F619" s="17">
        <v>89.408500000000004</v>
      </c>
      <c r="G619" s="17">
        <v>132.47999999999999</v>
      </c>
      <c r="H619" s="17">
        <v>122.62</v>
      </c>
      <c r="I619" s="17">
        <v>4.4934000000000003</v>
      </c>
      <c r="J619" s="17">
        <v>9.61</v>
      </c>
      <c r="K619" s="17">
        <v>11.45</v>
      </c>
      <c r="L619" s="17">
        <v>108.0080141041</v>
      </c>
      <c r="M619" s="17">
        <v>3.164952472</v>
      </c>
      <c r="N619" s="17">
        <v>5.8151261740000004</v>
      </c>
      <c r="O619" s="17">
        <v>2.2286503579999999</v>
      </c>
      <c r="P619" s="17">
        <v>3.0208513756299999</v>
      </c>
      <c r="Q619" s="17">
        <v>3.5588023511200002</v>
      </c>
      <c r="R619" s="17">
        <v>2.6117517757800002</v>
      </c>
      <c r="S619" s="17">
        <v>2.8919999999999999</v>
      </c>
      <c r="T619" s="17">
        <v>2038</v>
      </c>
      <c r="U619" s="17">
        <v>1426.7558528428101</v>
      </c>
      <c r="V619" s="17">
        <v>1324.8284862385301</v>
      </c>
      <c r="W619" s="17">
        <v>1653.47</v>
      </c>
      <c r="X619" s="17">
        <v>1303.57</v>
      </c>
      <c r="Y619" s="17">
        <v>2139.0500000000002</v>
      </c>
      <c r="Z619" s="17">
        <v>567.62</v>
      </c>
      <c r="AA619" s="17">
        <v>1365.73</v>
      </c>
      <c r="AB619" s="17">
        <v>462.26</v>
      </c>
      <c r="AC619" s="17">
        <v>1440.75</v>
      </c>
      <c r="AD619" s="17">
        <v>1492</v>
      </c>
      <c r="AE619" s="17">
        <v>195.20185783871</v>
      </c>
      <c r="AF619" s="17">
        <v>264.94664</v>
      </c>
      <c r="AG619" s="17">
        <v>246.31778335999999</v>
      </c>
      <c r="AH619" s="17">
        <v>516.79999999999995</v>
      </c>
      <c r="AI619" s="17">
        <v>467.6</v>
      </c>
      <c r="AJ619" s="17">
        <v>405</v>
      </c>
      <c r="AK619" s="17">
        <v>493.858</v>
      </c>
      <c r="AL619" s="17">
        <v>320.40480239999999</v>
      </c>
      <c r="AM619" s="17">
        <v>326.55656760728999</v>
      </c>
      <c r="AN619" s="17">
        <v>1.1967726621300001</v>
      </c>
      <c r="AO619" s="17">
        <v>0.89218215624999997</v>
      </c>
      <c r="AP619" s="17">
        <v>0.73461162499999999</v>
      </c>
      <c r="AQ619" s="17">
        <v>4.1942895499999997</v>
      </c>
      <c r="AR619" s="17">
        <v>1.8739269999999999</v>
      </c>
      <c r="AS619" s="17">
        <v>8.2673000000000005</v>
      </c>
      <c r="AT619" s="17">
        <v>12.52444622</v>
      </c>
      <c r="AU619" s="17">
        <v>0.43668458475999999</v>
      </c>
      <c r="AV619" s="17">
        <v>0.84793166179000001</v>
      </c>
      <c r="AW619" s="17">
        <v>0.65278798199999999</v>
      </c>
      <c r="AX619" s="17">
        <v>4370.7749999999996</v>
      </c>
      <c r="AY619" s="17">
        <v>441.28458000000001</v>
      </c>
      <c r="AZ619" s="17">
        <v>315.32101589552002</v>
      </c>
      <c r="BA619" s="17">
        <v>827.82763721783999</v>
      </c>
      <c r="BB619" s="17">
        <v>907.78240000000005</v>
      </c>
      <c r="BC619" s="17">
        <v>584.49450084018997</v>
      </c>
      <c r="BD619" s="17">
        <v>3.9446714505</v>
      </c>
      <c r="BE619" s="17">
        <v>5.3319999999999999</v>
      </c>
      <c r="BF619" s="17">
        <v>5.5194999999999999</v>
      </c>
      <c r="BG619" s="17">
        <v>125</v>
      </c>
      <c r="BH619" s="17">
        <v>547.4</v>
      </c>
      <c r="BI619" s="17">
        <v>475</v>
      </c>
      <c r="BJ619" s="17">
        <v>378.5</v>
      </c>
      <c r="BK619" s="17">
        <v>322.5</v>
      </c>
      <c r="BL619" s="17">
        <v>2439.5250000000001</v>
      </c>
      <c r="BM619" s="17">
        <v>179.18</v>
      </c>
      <c r="BN619" s="17">
        <v>9555.7000000000007</v>
      </c>
      <c r="BO619" s="17">
        <v>2601.65</v>
      </c>
      <c r="BP619" s="17">
        <v>27465.25</v>
      </c>
      <c r="BQ619" s="17">
        <v>25646.25</v>
      </c>
      <c r="BR619" s="17">
        <v>2371.5500000000002</v>
      </c>
      <c r="BS619" s="17">
        <v>1360.46</v>
      </c>
      <c r="BT619" s="17">
        <v>1785.43</v>
      </c>
      <c r="BU619" s="17">
        <v>28.508600000000001</v>
      </c>
    </row>
    <row r="620" spans="1:73" x14ac:dyDescent="0.4">
      <c r="A620" s="18" t="s">
        <v>806</v>
      </c>
      <c r="B620" s="16">
        <f t="shared" si="9"/>
        <v>2011</v>
      </c>
      <c r="C620" s="20">
        <v>97.914192007799997</v>
      </c>
      <c r="D620" s="20">
        <v>103.9555</v>
      </c>
      <c r="E620" s="20">
        <v>100.25444444444</v>
      </c>
      <c r="F620" s="20">
        <v>89.532631578950003</v>
      </c>
      <c r="G620" s="20">
        <v>128.36000000000001</v>
      </c>
      <c r="H620" s="20">
        <v>117.74</v>
      </c>
      <c r="I620" s="20">
        <v>4.0749000000000004</v>
      </c>
      <c r="J620" s="20">
        <v>9.36</v>
      </c>
      <c r="K620" s="20">
        <v>12.02</v>
      </c>
      <c r="L620" s="20">
        <v>102.12369104794</v>
      </c>
      <c r="M620" s="20">
        <v>3.4722765</v>
      </c>
      <c r="N620" s="20">
        <v>6.3468805179999999</v>
      </c>
      <c r="O620" s="20">
        <v>2.4107519700000002</v>
      </c>
      <c r="P620" s="20">
        <v>2.8821079657499999</v>
      </c>
      <c r="Q620" s="20">
        <v>3.5593969631600002</v>
      </c>
      <c r="R620" s="20">
        <v>2.2994269341</v>
      </c>
      <c r="S620" s="20">
        <v>2.7875000000000001</v>
      </c>
      <c r="T620" s="20">
        <v>2256</v>
      </c>
      <c r="U620" s="20">
        <v>1426.7558528428101</v>
      </c>
      <c r="V620" s="20">
        <v>1282.2700458715599</v>
      </c>
      <c r="W620" s="20">
        <v>1653.47</v>
      </c>
      <c r="X620" s="20">
        <v>1327.21</v>
      </c>
      <c r="Y620" s="20">
        <v>2307.63</v>
      </c>
      <c r="Z620" s="20">
        <v>566.04999999999995</v>
      </c>
      <c r="AA620" s="20">
        <v>1359.86</v>
      </c>
      <c r="AB620" s="20">
        <v>468.74</v>
      </c>
      <c r="AC620" s="20">
        <v>1403.14</v>
      </c>
      <c r="AD620" s="20">
        <v>1704.74</v>
      </c>
      <c r="AE620" s="20">
        <v>196.45768564745001</v>
      </c>
      <c r="AF620" s="20">
        <v>292.89792</v>
      </c>
      <c r="AG620" s="20">
        <v>253.15210536000001</v>
      </c>
      <c r="AH620" s="20">
        <v>524</v>
      </c>
      <c r="AI620" s="20">
        <v>473</v>
      </c>
      <c r="AJ620" s="20">
        <v>420.5</v>
      </c>
      <c r="AK620" s="20">
        <v>478.57</v>
      </c>
      <c r="AL620" s="20">
        <v>338.77663740000003</v>
      </c>
      <c r="AM620" s="20">
        <v>348.12034854950002</v>
      </c>
      <c r="AN620" s="20">
        <v>1.31099588448</v>
      </c>
      <c r="AO620" s="20">
        <v>1.00241315625</v>
      </c>
      <c r="AP620" s="20">
        <v>0.88495694759999999</v>
      </c>
      <c r="AQ620" s="20">
        <v>4.0765628420000004</v>
      </c>
      <c r="AR620" s="20">
        <v>1.8754301499999999</v>
      </c>
      <c r="AS620" s="20">
        <v>8.3995999999999995</v>
      </c>
      <c r="AT620" s="20">
        <v>12.566333999999999</v>
      </c>
      <c r="AU620" s="20">
        <v>0.44613484240000001</v>
      </c>
      <c r="AV620" s="20">
        <v>0.87391136800000002</v>
      </c>
      <c r="AW620" s="20">
        <v>0.64970151399999998</v>
      </c>
      <c r="AX620" s="20">
        <v>4317.0666666666702</v>
      </c>
      <c r="AY620" s="20">
        <v>450.83609999999999</v>
      </c>
      <c r="AZ620" s="20">
        <v>328.62873281807998</v>
      </c>
      <c r="BA620" s="20">
        <v>831.50214127155004</v>
      </c>
      <c r="BB620" s="20">
        <v>927.80849999999998</v>
      </c>
      <c r="BC620" s="20">
        <v>588.68760283643996</v>
      </c>
      <c r="BD620" s="20">
        <v>4.6998089160000003</v>
      </c>
      <c r="BE620" s="20">
        <v>5.5811000000000002</v>
      </c>
      <c r="BF620" s="20">
        <v>6.2591999999999999</v>
      </c>
      <c r="BG620" s="20">
        <v>140</v>
      </c>
      <c r="BH620" s="20">
        <v>413.625</v>
      </c>
      <c r="BI620" s="20">
        <v>490</v>
      </c>
      <c r="BJ620" s="20">
        <v>297.5</v>
      </c>
      <c r="BK620" s="20">
        <v>374.375</v>
      </c>
      <c r="BL620" s="20">
        <v>2508.1750000000002</v>
      </c>
      <c r="BM620" s="20">
        <v>187.18</v>
      </c>
      <c r="BN620" s="20">
        <v>9867.6</v>
      </c>
      <c r="BO620" s="20">
        <v>2586.6750000000002</v>
      </c>
      <c r="BP620" s="20">
        <v>31526</v>
      </c>
      <c r="BQ620" s="20">
        <v>28252.25</v>
      </c>
      <c r="BR620" s="20">
        <v>2465.125</v>
      </c>
      <c r="BS620" s="20">
        <v>1374.68</v>
      </c>
      <c r="BT620" s="20">
        <v>1825.9</v>
      </c>
      <c r="BU620" s="20">
        <v>30.778500000000001</v>
      </c>
    </row>
    <row r="621" spans="1:73" x14ac:dyDescent="0.4">
      <c r="A621" s="16" t="s">
        <v>807</v>
      </c>
      <c r="B621" s="16">
        <f t="shared" si="9"/>
        <v>2011</v>
      </c>
      <c r="C621" s="17">
        <v>108.64521739129999</v>
      </c>
      <c r="D621" s="17">
        <v>114.44130434783</v>
      </c>
      <c r="E621" s="17">
        <v>108.57826086957</v>
      </c>
      <c r="F621" s="17">
        <v>102.91608695652</v>
      </c>
      <c r="G621" s="17">
        <v>126.13</v>
      </c>
      <c r="H621" s="17">
        <v>121</v>
      </c>
      <c r="I621" s="17">
        <v>3.9712999999999998</v>
      </c>
      <c r="J621" s="17">
        <v>9.3699999999999992</v>
      </c>
      <c r="K621" s="17">
        <v>12.5</v>
      </c>
      <c r="L621" s="17">
        <v>101.23837449449999</v>
      </c>
      <c r="M621" s="17">
        <v>3.3929101799999999</v>
      </c>
      <c r="N621" s="17">
        <v>6.4390336340000003</v>
      </c>
      <c r="O621" s="17">
        <v>2.604317606</v>
      </c>
      <c r="P621" s="17">
        <v>2.7577365014000002</v>
      </c>
      <c r="Q621" s="17">
        <v>3.5709233358699999</v>
      </c>
      <c r="R621" s="17">
        <v>1.9647861683300001</v>
      </c>
      <c r="S621" s="17">
        <v>2.7374999999999998</v>
      </c>
      <c r="T621" s="17">
        <v>1925</v>
      </c>
      <c r="U621" s="17">
        <v>1486.35451505017</v>
      </c>
      <c r="V621" s="17">
        <v>1317.73541284404</v>
      </c>
      <c r="W621" s="17">
        <v>1637.17</v>
      </c>
      <c r="X621" s="17">
        <v>1241.74</v>
      </c>
      <c r="Y621" s="17">
        <v>1975.22</v>
      </c>
      <c r="Z621" s="17">
        <v>552.75</v>
      </c>
      <c r="AA621" s="17">
        <v>1306.53</v>
      </c>
      <c r="AB621" s="17">
        <v>437.96</v>
      </c>
      <c r="AC621" s="17">
        <v>1411.8</v>
      </c>
      <c r="AD621" s="17">
        <v>1636.96</v>
      </c>
      <c r="AE621" s="17">
        <v>202.57443163401999</v>
      </c>
      <c r="AF621" s="17">
        <v>290.53584000000001</v>
      </c>
      <c r="AG621" s="17">
        <v>266.14172639999998</v>
      </c>
      <c r="AH621" s="17">
        <v>492.75</v>
      </c>
      <c r="AI621" s="17">
        <v>455.5</v>
      </c>
      <c r="AJ621" s="17">
        <v>408.25</v>
      </c>
      <c r="AK621" s="17">
        <v>464</v>
      </c>
      <c r="AL621" s="17">
        <v>303.13527749999997</v>
      </c>
      <c r="AM621" s="17">
        <v>316.74657066378001</v>
      </c>
      <c r="AN621" s="17">
        <v>1.2463036897299999</v>
      </c>
      <c r="AO621" s="17">
        <v>0.99621266249999996</v>
      </c>
      <c r="AP621" s="17">
        <v>0.85244409418</v>
      </c>
      <c r="AQ621" s="17">
        <v>4.1850301459999999</v>
      </c>
      <c r="AR621" s="17">
        <v>1.89766906154</v>
      </c>
      <c r="AS621" s="17">
        <v>8.9671000000000003</v>
      </c>
      <c r="AT621" s="17">
        <v>12.6545188</v>
      </c>
      <c r="AU621" s="17">
        <v>0.45777464764999998</v>
      </c>
      <c r="AV621" s="17">
        <v>0.87509036042999999</v>
      </c>
      <c r="AW621" s="17">
        <v>0.57849228799999997</v>
      </c>
      <c r="AX621" s="17">
        <v>4537.6750000000002</v>
      </c>
      <c r="AY621" s="17">
        <v>462.59730000000002</v>
      </c>
      <c r="AZ621" s="17">
        <v>334.76410728956</v>
      </c>
      <c r="BA621" s="17">
        <v>840.06961645649005</v>
      </c>
      <c r="BB621" s="17">
        <v>929.21725000000004</v>
      </c>
      <c r="BC621" s="17">
        <v>592.22113053434998</v>
      </c>
      <c r="BD621" s="17">
        <v>5.063350754</v>
      </c>
      <c r="BE621" s="17">
        <v>4.83947826087</v>
      </c>
      <c r="BF621" s="17">
        <v>5.4185652173900003</v>
      </c>
      <c r="BG621" s="17">
        <v>145</v>
      </c>
      <c r="BH621" s="17">
        <v>424.5</v>
      </c>
      <c r="BI621" s="17">
        <v>494</v>
      </c>
      <c r="BJ621" s="17">
        <v>278.7</v>
      </c>
      <c r="BK621" s="17">
        <v>340</v>
      </c>
      <c r="BL621" s="17">
        <v>2555.5</v>
      </c>
      <c r="BM621" s="17">
        <v>169.36</v>
      </c>
      <c r="BN621" s="17">
        <v>9503.36</v>
      </c>
      <c r="BO621" s="17">
        <v>2624.02</v>
      </c>
      <c r="BP621" s="17">
        <v>30590.93</v>
      </c>
      <c r="BQ621" s="17">
        <v>26710.35</v>
      </c>
      <c r="BR621" s="17">
        <v>2341.48</v>
      </c>
      <c r="BS621" s="17">
        <v>1423.26</v>
      </c>
      <c r="BT621" s="17">
        <v>1770.17</v>
      </c>
      <c r="BU621" s="17">
        <v>35.813499999999998</v>
      </c>
    </row>
    <row r="622" spans="1:73" x14ac:dyDescent="0.4">
      <c r="A622" s="18" t="s">
        <v>808</v>
      </c>
      <c r="B622" s="16">
        <f t="shared" si="9"/>
        <v>2011</v>
      </c>
      <c r="C622" s="20">
        <v>116.24316666667001</v>
      </c>
      <c r="D622" s="20">
        <v>123.07</v>
      </c>
      <c r="E622" s="20">
        <v>115.7</v>
      </c>
      <c r="F622" s="20">
        <v>109.95950000000001</v>
      </c>
      <c r="G622" s="20">
        <v>122.5</v>
      </c>
      <c r="H622" s="20">
        <v>124.03</v>
      </c>
      <c r="I622" s="20">
        <v>4.2423999999999999</v>
      </c>
      <c r="J622" s="20">
        <v>10.36</v>
      </c>
      <c r="K622" s="20">
        <v>12.99</v>
      </c>
      <c r="L622" s="20">
        <v>109.56884767707</v>
      </c>
      <c r="M622" s="20">
        <v>3.134308254</v>
      </c>
      <c r="N622" s="20">
        <v>6.6165055439999998</v>
      </c>
      <c r="O622" s="20">
        <v>2.5875624940000002</v>
      </c>
      <c r="P622" s="20">
        <v>3.0216695541599998</v>
      </c>
      <c r="Q622" s="20">
        <v>3.3723450053900001</v>
      </c>
      <c r="R622" s="20">
        <v>3.0259969904099999</v>
      </c>
      <c r="S622" s="20">
        <v>2.6666666666699999</v>
      </c>
      <c r="T622" s="20">
        <v>2089</v>
      </c>
      <c r="U622" s="20">
        <v>1598.3277591973199</v>
      </c>
      <c r="V622" s="20">
        <v>1476.93550458716</v>
      </c>
      <c r="W622" s="20">
        <v>1631.42</v>
      </c>
      <c r="X622" s="20">
        <v>1219.6099999999999</v>
      </c>
      <c r="Y622" s="20">
        <v>1906.32</v>
      </c>
      <c r="Z622" s="20">
        <v>556.58000000000004</v>
      </c>
      <c r="AA622" s="20">
        <v>1310.45</v>
      </c>
      <c r="AB622" s="20">
        <v>412.37</v>
      </c>
      <c r="AC622" s="20">
        <v>1447.42</v>
      </c>
      <c r="AD622" s="20">
        <v>1634.05</v>
      </c>
      <c r="AE622" s="20">
        <v>208.92135991091999</v>
      </c>
      <c r="AF622" s="20">
        <v>319.27447999999998</v>
      </c>
      <c r="AG622" s="20">
        <v>289.60990629999998</v>
      </c>
      <c r="AH622" s="20">
        <v>484.25</v>
      </c>
      <c r="AI622" s="20">
        <v>448.25</v>
      </c>
      <c r="AJ622" s="20">
        <v>409</v>
      </c>
      <c r="AK622" s="20">
        <v>484.28750000000002</v>
      </c>
      <c r="AL622" s="20">
        <v>314.8932519</v>
      </c>
      <c r="AM622" s="20">
        <v>336.12429558104998</v>
      </c>
      <c r="AN622" s="20">
        <v>1.2940009970899999</v>
      </c>
      <c r="AO622" s="20">
        <v>1.0265261875</v>
      </c>
      <c r="AP622" s="20">
        <v>0.88096929647</v>
      </c>
      <c r="AQ622" s="20">
        <v>4.3320783</v>
      </c>
      <c r="AR622" s="20">
        <v>1.9048764730800001</v>
      </c>
      <c r="AS622" s="20">
        <v>10.174300000000001</v>
      </c>
      <c r="AT622" s="20">
        <v>12.786796000000001</v>
      </c>
      <c r="AU622" s="20">
        <v>0.47256886362</v>
      </c>
      <c r="AV622" s="20">
        <v>0.84277111049999998</v>
      </c>
      <c r="AW622" s="20">
        <v>0.53704543199999999</v>
      </c>
      <c r="AX622" s="20">
        <v>4606.9916666666704</v>
      </c>
      <c r="AY622" s="20">
        <v>477.54696000000001</v>
      </c>
      <c r="AZ622" s="20">
        <v>343.49831515304999</v>
      </c>
      <c r="BA622" s="20">
        <v>883.40806851265995</v>
      </c>
      <c r="BB622" s="20">
        <v>946.20891749999998</v>
      </c>
      <c r="BC622" s="20">
        <v>596.33140977547998</v>
      </c>
      <c r="BD622" s="20">
        <v>4.77557435667</v>
      </c>
      <c r="BE622" s="20">
        <v>4.97065</v>
      </c>
      <c r="BF622" s="20">
        <v>5.8531000000000004</v>
      </c>
      <c r="BG622" s="20">
        <v>145</v>
      </c>
      <c r="BH622" s="20">
        <v>417.5</v>
      </c>
      <c r="BI622" s="20">
        <v>535.625</v>
      </c>
      <c r="BJ622" s="20">
        <v>253.75</v>
      </c>
      <c r="BK622" s="20">
        <v>340</v>
      </c>
      <c r="BL622" s="20">
        <v>2678.11</v>
      </c>
      <c r="BM622" s="20">
        <v>179.33</v>
      </c>
      <c r="BN622" s="20">
        <v>9492.7900000000009</v>
      </c>
      <c r="BO622" s="20">
        <v>2701.17</v>
      </c>
      <c r="BP622" s="20">
        <v>32363.31</v>
      </c>
      <c r="BQ622" s="20">
        <v>26408.33</v>
      </c>
      <c r="BR622" s="20">
        <v>2362.2199999999998</v>
      </c>
      <c r="BS622" s="20">
        <v>1480.89</v>
      </c>
      <c r="BT622" s="20">
        <v>1797.9</v>
      </c>
      <c r="BU622" s="20">
        <v>42.6952</v>
      </c>
    </row>
    <row r="623" spans="1:73" x14ac:dyDescent="0.4">
      <c r="A623" s="16" t="s">
        <v>809</v>
      </c>
      <c r="B623" s="16">
        <f t="shared" si="9"/>
        <v>2011</v>
      </c>
      <c r="C623" s="17">
        <v>108.06851298701</v>
      </c>
      <c r="D623" s="17">
        <v>114.45818181817999</v>
      </c>
      <c r="E623" s="17">
        <v>108.4645</v>
      </c>
      <c r="F623" s="17">
        <v>101.28285714286</v>
      </c>
      <c r="G623" s="17">
        <v>119.12</v>
      </c>
      <c r="H623" s="17">
        <v>120.46</v>
      </c>
      <c r="I623" s="17">
        <v>4.3089545454499998</v>
      </c>
      <c r="J623" s="17">
        <v>10.3</v>
      </c>
      <c r="K623" s="17">
        <v>13.61</v>
      </c>
      <c r="L623" s="17">
        <v>110.51185233744</v>
      </c>
      <c r="M623" s="17">
        <v>3.070815198</v>
      </c>
      <c r="N623" s="17">
        <v>6.4174283580000004</v>
      </c>
      <c r="O623" s="17">
        <v>2.6891954760000001</v>
      </c>
      <c r="P623" s="17">
        <v>2.9509178807500001</v>
      </c>
      <c r="Q623" s="17">
        <v>3.1002959792400002</v>
      </c>
      <c r="R623" s="17">
        <v>3.1364576630099998</v>
      </c>
      <c r="S623" s="17">
        <v>2.6160000000000001</v>
      </c>
      <c r="T623" s="17">
        <v>2097</v>
      </c>
      <c r="U623" s="17">
        <v>1710.30100334448</v>
      </c>
      <c r="V623" s="17">
        <v>1435.16518348624</v>
      </c>
      <c r="W623" s="17">
        <v>1632.47</v>
      </c>
      <c r="X623" s="17">
        <v>1230.1199999999999</v>
      </c>
      <c r="Y623" s="17">
        <v>1985.48</v>
      </c>
      <c r="Z623" s="17">
        <v>556.79999999999995</v>
      </c>
      <c r="AA623" s="17">
        <v>1296.03</v>
      </c>
      <c r="AB623" s="17">
        <v>404.36</v>
      </c>
      <c r="AC623" s="17">
        <v>1406.76</v>
      </c>
      <c r="AD623" s="17">
        <v>1644.09</v>
      </c>
      <c r="AE623" s="17">
        <v>209.36910764967001</v>
      </c>
      <c r="AF623" s="17">
        <v>307.85775999999998</v>
      </c>
      <c r="AG623" s="17">
        <v>261.31581322</v>
      </c>
      <c r="AH623" s="17">
        <v>481.4</v>
      </c>
      <c r="AI623" s="17">
        <v>448.4</v>
      </c>
      <c r="AJ623" s="17">
        <v>421.2</v>
      </c>
      <c r="AK623" s="17">
        <v>479.64499999999998</v>
      </c>
      <c r="AL623" s="17">
        <v>308.64682800000003</v>
      </c>
      <c r="AM623" s="17">
        <v>355.27788556363998</v>
      </c>
      <c r="AN623" s="17">
        <v>1.27040437511</v>
      </c>
      <c r="AO623" s="17">
        <v>1.01102495313</v>
      </c>
      <c r="AP623" s="17">
        <v>0.83641069670000001</v>
      </c>
      <c r="AQ623" s="17">
        <v>4.1621020980000001</v>
      </c>
      <c r="AR623" s="17">
        <v>1.9079148916699999</v>
      </c>
      <c r="AS623" s="17">
        <v>10.282999999999999</v>
      </c>
      <c r="AT623" s="17">
        <v>12.63908646</v>
      </c>
      <c r="AU623" s="17">
        <v>0.46787650742999998</v>
      </c>
      <c r="AV623" s="17">
        <v>0.78175825200000004</v>
      </c>
      <c r="AW623" s="17">
        <v>0.48391409000000002</v>
      </c>
      <c r="AX623" s="17">
        <v>4431.1499999999996</v>
      </c>
      <c r="AY623" s="17">
        <v>487.23700000000002</v>
      </c>
      <c r="AZ623" s="17">
        <v>385.24920138391002</v>
      </c>
      <c r="BA623" s="17">
        <v>862.51103538352004</v>
      </c>
      <c r="BB623" s="17">
        <v>958.12596250000001</v>
      </c>
      <c r="BC623" s="17">
        <v>605.63473782629001</v>
      </c>
      <c r="BD623" s="17">
        <v>3.649087024</v>
      </c>
      <c r="BE623" s="17">
        <v>4.5225999999999997</v>
      </c>
      <c r="BF623" s="17">
        <v>5.1163499999999997</v>
      </c>
      <c r="BG623" s="17">
        <v>147</v>
      </c>
      <c r="BH623" s="17">
        <v>410</v>
      </c>
      <c r="BI623" s="17">
        <v>547.5</v>
      </c>
      <c r="BJ623" s="17">
        <v>234</v>
      </c>
      <c r="BK623" s="17">
        <v>334.5</v>
      </c>
      <c r="BL623" s="17">
        <v>2596.4499999999998</v>
      </c>
      <c r="BM623" s="17">
        <v>177.05</v>
      </c>
      <c r="BN623" s="17">
        <v>8959.9</v>
      </c>
      <c r="BO623" s="17">
        <v>2428.3200000000002</v>
      </c>
      <c r="BP623" s="17">
        <v>28676.45</v>
      </c>
      <c r="BQ623" s="17">
        <v>24236.73</v>
      </c>
      <c r="BR623" s="17">
        <v>2167.35</v>
      </c>
      <c r="BS623" s="17">
        <v>1512.58</v>
      </c>
      <c r="BT623" s="17">
        <v>1786.55</v>
      </c>
      <c r="BU623" s="17">
        <v>37.335900000000002</v>
      </c>
    </row>
    <row r="624" spans="1:73" x14ac:dyDescent="0.4">
      <c r="A624" s="18" t="s">
        <v>810</v>
      </c>
      <c r="B624" s="16">
        <f t="shared" si="9"/>
        <v>2011</v>
      </c>
      <c r="C624" s="20">
        <v>105.84545454546</v>
      </c>
      <c r="D624" s="20">
        <v>113.75772727272999</v>
      </c>
      <c r="E624" s="20">
        <v>107.52454545454999</v>
      </c>
      <c r="F624" s="20">
        <v>96.254090909089996</v>
      </c>
      <c r="G624" s="20">
        <v>120.09</v>
      </c>
      <c r="H624" s="20">
        <v>119.01</v>
      </c>
      <c r="I624" s="20">
        <v>4.5490000000000004</v>
      </c>
      <c r="J624" s="20">
        <v>10.26</v>
      </c>
      <c r="K624" s="20">
        <v>14.52</v>
      </c>
      <c r="L624" s="20">
        <v>113.85317454804</v>
      </c>
      <c r="M624" s="20">
        <v>3.0156996980000002</v>
      </c>
      <c r="N624" s="20">
        <v>6.0622640759999999</v>
      </c>
      <c r="O624" s="20">
        <v>2.60034929</v>
      </c>
      <c r="P624" s="20">
        <v>3.0179147207799999</v>
      </c>
      <c r="Q624" s="20">
        <v>3.1177716979199999</v>
      </c>
      <c r="R624" s="20">
        <v>3.2284724644299998</v>
      </c>
      <c r="S624" s="20">
        <v>2.7075</v>
      </c>
      <c r="T624" s="20">
        <v>1803</v>
      </c>
      <c r="U624" s="20">
        <v>1736.48829431438</v>
      </c>
      <c r="V624" s="20">
        <v>1376.84435779817</v>
      </c>
      <c r="W624" s="20">
        <v>1700.57</v>
      </c>
      <c r="X624" s="20">
        <v>1192.3800000000001</v>
      </c>
      <c r="Y624" s="20">
        <v>1761.75</v>
      </c>
      <c r="Z624" s="20">
        <v>556.22</v>
      </c>
      <c r="AA624" s="20">
        <v>1319.38</v>
      </c>
      <c r="AB624" s="20">
        <v>402.45</v>
      </c>
      <c r="AC624" s="20">
        <v>1401.82</v>
      </c>
      <c r="AD624" s="20">
        <v>1699.32</v>
      </c>
      <c r="AE624" s="20">
        <v>210.06429381464</v>
      </c>
      <c r="AF624" s="20">
        <v>310.61351999999999</v>
      </c>
      <c r="AG624" s="20">
        <v>260.43176060000002</v>
      </c>
      <c r="AH624" s="20">
        <v>513.75</v>
      </c>
      <c r="AI624" s="20">
        <v>473.75</v>
      </c>
      <c r="AJ624" s="20">
        <v>427.5</v>
      </c>
      <c r="AK624" s="20">
        <v>475.28199999999998</v>
      </c>
      <c r="AL624" s="20">
        <v>282.19138559999999</v>
      </c>
      <c r="AM624" s="20">
        <v>326.42992919659002</v>
      </c>
      <c r="AN624" s="20">
        <v>1.1860559078599999</v>
      </c>
      <c r="AO624" s="20">
        <v>0.97554434999999995</v>
      </c>
      <c r="AP624" s="20">
        <v>0.91639999999999999</v>
      </c>
      <c r="AQ624" s="20">
        <v>3.939435478</v>
      </c>
      <c r="AR624" s="20">
        <v>1.9167475038499999</v>
      </c>
      <c r="AS624" s="20">
        <v>10.091200000000001</v>
      </c>
      <c r="AT624" s="20">
        <v>12.700815820000001</v>
      </c>
      <c r="AU624" s="20">
        <v>0.47025827491</v>
      </c>
      <c r="AV624" s="20">
        <v>0.78393280899999995</v>
      </c>
      <c r="AW624" s="20">
        <v>0.55578470199999996</v>
      </c>
      <c r="AX624" s="20">
        <v>4389.7083333333303</v>
      </c>
      <c r="AY624" s="20">
        <v>504.01400000000001</v>
      </c>
      <c r="AZ624" s="20">
        <v>417.56132438566999</v>
      </c>
      <c r="BA624" s="20">
        <v>870.63023163334003</v>
      </c>
      <c r="BB624" s="20">
        <v>973.15800000000002</v>
      </c>
      <c r="BC624" s="20">
        <v>607.74822246490999</v>
      </c>
      <c r="BD624" s="20">
        <v>3.1775188060000001</v>
      </c>
      <c r="BE624" s="20">
        <v>4.5247272727299999</v>
      </c>
      <c r="BF624" s="20">
        <v>4.9340000000000002</v>
      </c>
      <c r="BG624" s="20">
        <v>155</v>
      </c>
      <c r="BH624" s="20">
        <v>575.875</v>
      </c>
      <c r="BI624" s="20">
        <v>549.5</v>
      </c>
      <c r="BJ624" s="20">
        <v>478.75</v>
      </c>
      <c r="BK624" s="20">
        <v>355</v>
      </c>
      <c r="BL624" s="20">
        <v>2557.7600000000002</v>
      </c>
      <c r="BM624" s="20">
        <v>170.88</v>
      </c>
      <c r="BN624" s="20">
        <v>9066.85</v>
      </c>
      <c r="BO624" s="20">
        <v>2524.9899999999998</v>
      </c>
      <c r="BP624" s="20">
        <v>25519.68</v>
      </c>
      <c r="BQ624" s="20">
        <v>22420.93</v>
      </c>
      <c r="BR624" s="20">
        <v>2234.4699999999998</v>
      </c>
      <c r="BS624" s="20">
        <v>1529.36</v>
      </c>
      <c r="BT624" s="20">
        <v>1768.5</v>
      </c>
      <c r="BU624" s="20">
        <v>35.795000000000002</v>
      </c>
    </row>
    <row r="625" spans="1:73" x14ac:dyDescent="0.4">
      <c r="A625" s="16" t="s">
        <v>811</v>
      </c>
      <c r="B625" s="16">
        <f t="shared" si="9"/>
        <v>2011</v>
      </c>
      <c r="C625" s="17">
        <v>107.91661111111</v>
      </c>
      <c r="D625" s="17">
        <v>116.46</v>
      </c>
      <c r="E625" s="17">
        <v>109.98333333332999</v>
      </c>
      <c r="F625" s="17">
        <v>97.3065</v>
      </c>
      <c r="G625" s="17">
        <v>120.75</v>
      </c>
      <c r="H625" s="17">
        <v>116.27</v>
      </c>
      <c r="I625" s="17">
        <v>4.4131</v>
      </c>
      <c r="J625" s="17">
        <v>10.99</v>
      </c>
      <c r="K625" s="17">
        <v>16.22</v>
      </c>
      <c r="L625" s="17">
        <v>116.82502995674</v>
      </c>
      <c r="M625" s="17">
        <v>3.1671570920000001</v>
      </c>
      <c r="N625" s="17">
        <v>5.9088225239999996</v>
      </c>
      <c r="O625" s="17">
        <v>2.4852681259999998</v>
      </c>
      <c r="P625" s="17">
        <v>3.1010114608500001</v>
      </c>
      <c r="Q625" s="17">
        <v>3.0957398542900001</v>
      </c>
      <c r="R625" s="17">
        <v>3.4122945282599999</v>
      </c>
      <c r="S625" s="17">
        <v>2.7949999999999999</v>
      </c>
      <c r="T625" s="17">
        <v>1662</v>
      </c>
      <c r="U625" s="17">
        <v>1867.4247491638801</v>
      </c>
      <c r="V625" s="17">
        <v>1351.6245412844</v>
      </c>
      <c r="W625" s="17">
        <v>1945.58</v>
      </c>
      <c r="X625" s="17">
        <v>1183.45</v>
      </c>
      <c r="Y625" s="17">
        <v>1372.62</v>
      </c>
      <c r="Z625" s="17">
        <v>556.5</v>
      </c>
      <c r="AA625" s="17">
        <v>1337.36</v>
      </c>
      <c r="AB625" s="17">
        <v>410.41</v>
      </c>
      <c r="AC625" s="17">
        <v>1392.95</v>
      </c>
      <c r="AD625" s="17">
        <v>1672.38</v>
      </c>
      <c r="AE625" s="17">
        <v>215.53213093132001</v>
      </c>
      <c r="AF625" s="17">
        <v>300.77152000000001</v>
      </c>
      <c r="AG625" s="17">
        <v>271.16825999999998</v>
      </c>
      <c r="AH625" s="17">
        <v>538.25</v>
      </c>
      <c r="AI625" s="17">
        <v>506.75</v>
      </c>
      <c r="AJ625" s="17">
        <v>449.25</v>
      </c>
      <c r="AK625" s="17">
        <v>519.46500000000003</v>
      </c>
      <c r="AL625" s="17">
        <v>266.39160750000002</v>
      </c>
      <c r="AM625" s="17">
        <v>303.88392977625</v>
      </c>
      <c r="AN625" s="17">
        <v>1.07581479417</v>
      </c>
      <c r="AO625" s="17">
        <v>0.96107653125000003</v>
      </c>
      <c r="AP625" s="17">
        <v>0.97156140074999997</v>
      </c>
      <c r="AQ625" s="17">
        <v>3.935908086</v>
      </c>
      <c r="AR625" s="17">
        <v>1.92553515</v>
      </c>
      <c r="AS625" s="17">
        <v>9.8381000000000007</v>
      </c>
      <c r="AT625" s="17">
        <v>12.773568279999999</v>
      </c>
      <c r="AU625" s="17">
        <v>0.46669544876000002</v>
      </c>
      <c r="AV625" s="17">
        <v>0.83620134290000003</v>
      </c>
      <c r="AW625" s="17">
        <v>0.62214376400000004</v>
      </c>
      <c r="AX625" s="17">
        <v>4458.5666666666702</v>
      </c>
      <c r="AY625" s="17">
        <v>521.63244999999995</v>
      </c>
      <c r="AZ625" s="17">
        <v>430.48876613092</v>
      </c>
      <c r="BA625" s="17">
        <v>832.59460928646001</v>
      </c>
      <c r="BB625" s="17">
        <v>969.42</v>
      </c>
      <c r="BC625" s="17">
        <v>612.70994011318999</v>
      </c>
      <c r="BD625" s="17">
        <v>2.6896363999999999</v>
      </c>
      <c r="BE625" s="17">
        <v>4.56176190476</v>
      </c>
      <c r="BF625" s="17">
        <v>4.7320000000000002</v>
      </c>
      <c r="BG625" s="17">
        <v>161.875</v>
      </c>
      <c r="BH625" s="17">
        <v>597.625</v>
      </c>
      <c r="BI625" s="17">
        <v>555</v>
      </c>
      <c r="BJ625" s="17">
        <v>483.75</v>
      </c>
      <c r="BK625" s="17">
        <v>442.5</v>
      </c>
      <c r="BL625" s="17">
        <v>2525.4299999999998</v>
      </c>
      <c r="BM625" s="17">
        <v>172.98</v>
      </c>
      <c r="BN625" s="17">
        <v>9650.4599999999991</v>
      </c>
      <c r="BO625" s="17">
        <v>2681.02</v>
      </c>
      <c r="BP625" s="17">
        <v>27398.1</v>
      </c>
      <c r="BQ625" s="17">
        <v>23847.95</v>
      </c>
      <c r="BR625" s="17">
        <v>2397.75</v>
      </c>
      <c r="BS625" s="17">
        <v>1572.75</v>
      </c>
      <c r="BT625" s="17">
        <v>1759.76</v>
      </c>
      <c r="BU625" s="17">
        <v>37.917099999999998</v>
      </c>
    </row>
    <row r="626" spans="1:73" x14ac:dyDescent="0.4">
      <c r="A626" s="18" t="s">
        <v>812</v>
      </c>
      <c r="B626" s="16">
        <f t="shared" si="9"/>
        <v>2011</v>
      </c>
      <c r="C626" s="20">
        <v>100.48642512076999</v>
      </c>
      <c r="D626" s="20">
        <v>110.08130434783</v>
      </c>
      <c r="E626" s="20">
        <v>105.05666666667</v>
      </c>
      <c r="F626" s="20">
        <v>86.321304347829994</v>
      </c>
      <c r="G626" s="20">
        <v>120.13</v>
      </c>
      <c r="H626" s="20">
        <v>118.27</v>
      </c>
      <c r="I626" s="20">
        <v>4.0538999999999996</v>
      </c>
      <c r="J626" s="20">
        <v>10.81</v>
      </c>
      <c r="K626" s="20">
        <v>16.55</v>
      </c>
      <c r="L626" s="20">
        <v>111.83098840383001</v>
      </c>
      <c r="M626" s="20">
        <v>3.0644217999999999</v>
      </c>
      <c r="N626" s="20">
        <v>5.9621743279999997</v>
      </c>
      <c r="O626" s="20">
        <v>2.4707176340000001</v>
      </c>
      <c r="P626" s="20">
        <v>3.0219635338100002</v>
      </c>
      <c r="Q626" s="20">
        <v>3.1567114566400001</v>
      </c>
      <c r="R626" s="20">
        <v>3.11417914479</v>
      </c>
      <c r="S626" s="20">
        <v>2.7949999999999999</v>
      </c>
      <c r="T626" s="20">
        <v>1454</v>
      </c>
      <c r="U626" s="20">
        <v>2054.3478260869601</v>
      </c>
      <c r="V626" s="20">
        <v>1283.8462844036701</v>
      </c>
      <c r="W626" s="20">
        <v>2076.1799999999998</v>
      </c>
      <c r="X626" s="20">
        <v>1205.48</v>
      </c>
      <c r="Y626" s="20">
        <v>1377.83</v>
      </c>
      <c r="Z626" s="20">
        <v>552.96</v>
      </c>
      <c r="AA626" s="20">
        <v>1328.39</v>
      </c>
      <c r="AB626" s="20">
        <v>409.21</v>
      </c>
      <c r="AC626" s="20">
        <v>1350.5</v>
      </c>
      <c r="AD626" s="20">
        <v>1671.3</v>
      </c>
      <c r="AE626" s="20">
        <v>206.09369421562999</v>
      </c>
      <c r="AF626" s="20">
        <v>310.21983999999998</v>
      </c>
      <c r="AG626" s="20">
        <v>302.52658317391001</v>
      </c>
      <c r="AH626" s="20">
        <v>566</v>
      </c>
      <c r="AI626" s="20">
        <v>533.75</v>
      </c>
      <c r="AJ626" s="20">
        <v>465.25</v>
      </c>
      <c r="AK626" s="20">
        <v>553.428</v>
      </c>
      <c r="AL626" s="20">
        <v>277.61839623587002</v>
      </c>
      <c r="AM626" s="20">
        <v>327.06658952609001</v>
      </c>
      <c r="AN626" s="20">
        <v>1.02250180679</v>
      </c>
      <c r="AO626" s="20">
        <v>0.95074237500000003</v>
      </c>
      <c r="AP626" s="20">
        <v>0.94883461569000005</v>
      </c>
      <c r="AQ626" s="20">
        <v>3.929073764</v>
      </c>
      <c r="AR626" s="20">
        <v>1.9428213750000001</v>
      </c>
      <c r="AS626" s="20">
        <v>9.5638000000000005</v>
      </c>
      <c r="AT626" s="20">
        <v>11.794717</v>
      </c>
      <c r="AU626" s="20">
        <v>0.46817274399999997</v>
      </c>
      <c r="AV626" s="20">
        <v>0.88025683948</v>
      </c>
      <c r="AW626" s="20">
        <v>0.61178204999999997</v>
      </c>
      <c r="AX626" s="20">
        <v>4569.3583333333299</v>
      </c>
      <c r="AY626" s="20">
        <v>523.28224999999998</v>
      </c>
      <c r="AZ626" s="20">
        <v>450.03070651744002</v>
      </c>
      <c r="BA626" s="20">
        <v>839.51181046080001</v>
      </c>
      <c r="BB626" s="20">
        <v>973.59849999999994</v>
      </c>
      <c r="BC626" s="20">
        <v>619.18098569347001</v>
      </c>
      <c r="BD626" s="20">
        <v>2.5154714199999999</v>
      </c>
      <c r="BE626" s="20">
        <v>4.6175714285699998</v>
      </c>
      <c r="BF626" s="20">
        <v>4.6762857142899996</v>
      </c>
      <c r="BG626" s="20">
        <v>182.5</v>
      </c>
      <c r="BH626" s="20">
        <v>597.4</v>
      </c>
      <c r="BI626" s="20">
        <v>560</v>
      </c>
      <c r="BJ626" s="20">
        <v>475.5</v>
      </c>
      <c r="BK626" s="20">
        <v>442.5</v>
      </c>
      <c r="BL626" s="20">
        <v>2379.35</v>
      </c>
      <c r="BM626" s="20">
        <v>177.5</v>
      </c>
      <c r="BN626" s="20">
        <v>9000.76</v>
      </c>
      <c r="BO626" s="20">
        <v>2397.2800000000002</v>
      </c>
      <c r="BP626" s="20">
        <v>24042.43</v>
      </c>
      <c r="BQ626" s="20">
        <v>21845.09</v>
      </c>
      <c r="BR626" s="20">
        <v>2200.17</v>
      </c>
      <c r="BS626" s="20">
        <v>1759.01</v>
      </c>
      <c r="BT626" s="20">
        <v>1804.7</v>
      </c>
      <c r="BU626" s="20">
        <v>40.331299999999999</v>
      </c>
    </row>
    <row r="627" spans="1:73" x14ac:dyDescent="0.4">
      <c r="A627" s="16" t="s">
        <v>813</v>
      </c>
      <c r="B627" s="16">
        <f t="shared" si="9"/>
        <v>2011</v>
      </c>
      <c r="C627" s="17">
        <v>100.81935064935</v>
      </c>
      <c r="D627" s="17">
        <v>110.87909090909</v>
      </c>
      <c r="E627" s="17">
        <v>106.00181818182</v>
      </c>
      <c r="F627" s="17">
        <v>85.577142857140004</v>
      </c>
      <c r="G627" s="17">
        <v>123.09</v>
      </c>
      <c r="H627" s="17">
        <v>115.62</v>
      </c>
      <c r="I627" s="17">
        <v>3.9013</v>
      </c>
      <c r="J627" s="17">
        <v>10.85</v>
      </c>
      <c r="K627" s="17">
        <v>16.27</v>
      </c>
      <c r="L627" s="17">
        <v>109.97837023871</v>
      </c>
      <c r="M627" s="17">
        <v>2.8739426319999999</v>
      </c>
      <c r="N627" s="17">
        <v>6.0600594560000003</v>
      </c>
      <c r="O627" s="17">
        <v>2.3382199720000001</v>
      </c>
      <c r="P627" s="17">
        <v>2.8872209924400001</v>
      </c>
      <c r="Q627" s="17">
        <v>3.1378545632599999</v>
      </c>
      <c r="R627" s="17">
        <v>2.8563084140699999</v>
      </c>
      <c r="S627" s="17">
        <v>2.6675</v>
      </c>
      <c r="T627" s="17">
        <v>1305</v>
      </c>
      <c r="U627" s="17">
        <v>2131.10367892977</v>
      </c>
      <c r="V627" s="17">
        <v>1657.72</v>
      </c>
      <c r="W627" s="17">
        <v>2113.4299999999998</v>
      </c>
      <c r="X627" s="17">
        <v>1137.25</v>
      </c>
      <c r="Y627" s="17">
        <v>1264.32</v>
      </c>
      <c r="Z627" s="17">
        <v>531.95000000000005</v>
      </c>
      <c r="AA627" s="17">
        <v>1307.8499999999999</v>
      </c>
      <c r="AB627" s="17">
        <v>404.09</v>
      </c>
      <c r="AC627" s="17">
        <v>1309.99</v>
      </c>
      <c r="AD627" s="17">
        <v>1591.59</v>
      </c>
      <c r="AE627" s="17">
        <v>209.57357284058</v>
      </c>
      <c r="AF627" s="17">
        <v>295.26</v>
      </c>
      <c r="AG627" s="17">
        <v>288.80522000000002</v>
      </c>
      <c r="AH627" s="17">
        <v>598.75</v>
      </c>
      <c r="AI627" s="17">
        <v>555.5</v>
      </c>
      <c r="AJ627" s="17">
        <v>514</v>
      </c>
      <c r="AK627" s="17">
        <v>561.42999999999995</v>
      </c>
      <c r="AL627" s="17">
        <v>267.49391759999997</v>
      </c>
      <c r="AM627" s="17">
        <v>315.91622907613998</v>
      </c>
      <c r="AN627" s="17">
        <v>0.99134458595999997</v>
      </c>
      <c r="AO627" s="17">
        <v>0.94729765624999995</v>
      </c>
      <c r="AP627" s="17">
        <v>1.19493784609</v>
      </c>
      <c r="AQ627" s="17">
        <v>3.8292044779999999</v>
      </c>
      <c r="AR627" s="17">
        <v>1.9616525041699999</v>
      </c>
      <c r="AS627" s="17">
        <v>9.5900999999999996</v>
      </c>
      <c r="AT627" s="17">
        <v>11.243562000000001</v>
      </c>
      <c r="AU627" s="17">
        <v>0.44907937455000002</v>
      </c>
      <c r="AV627" s="17">
        <v>0.88525991189999997</v>
      </c>
      <c r="AW627" s="17">
        <v>0.58775169199999999</v>
      </c>
      <c r="AX627" s="17">
        <v>4595.3</v>
      </c>
      <c r="AY627" s="17">
        <v>500.42959999999999</v>
      </c>
      <c r="AZ627" s="17">
        <v>453.62805761751002</v>
      </c>
      <c r="BA627" s="17">
        <v>797.22030691891996</v>
      </c>
      <c r="BB627" s="17">
        <v>952.68140000000005</v>
      </c>
      <c r="BC627" s="17">
        <v>631.09467172566997</v>
      </c>
      <c r="BD627" s="17">
        <v>2.576318932</v>
      </c>
      <c r="BE627" s="17">
        <v>4.5162272727300001</v>
      </c>
      <c r="BF627" s="17">
        <v>4.5514999999999999</v>
      </c>
      <c r="BG627" s="17">
        <v>182.5</v>
      </c>
      <c r="BH627" s="17">
        <v>587.875</v>
      </c>
      <c r="BI627" s="17">
        <v>560</v>
      </c>
      <c r="BJ627" s="17">
        <v>508.75</v>
      </c>
      <c r="BK627" s="17">
        <v>442.5</v>
      </c>
      <c r="BL627" s="17">
        <v>2293.46</v>
      </c>
      <c r="BM627" s="17">
        <v>177.23</v>
      </c>
      <c r="BN627" s="17">
        <v>8300.14</v>
      </c>
      <c r="BO627" s="17">
        <v>2287.67</v>
      </c>
      <c r="BP627" s="17">
        <v>22526.6</v>
      </c>
      <c r="BQ627" s="17">
        <v>20377.59</v>
      </c>
      <c r="BR627" s="17">
        <v>2075.2199999999998</v>
      </c>
      <c r="BS627" s="17">
        <v>1772.14</v>
      </c>
      <c r="BT627" s="17">
        <v>1748.11</v>
      </c>
      <c r="BU627" s="17">
        <v>38.154499999999999</v>
      </c>
    </row>
    <row r="628" spans="1:73" x14ac:dyDescent="0.4">
      <c r="A628" s="18" t="s">
        <v>814</v>
      </c>
      <c r="B628" s="16">
        <f t="shared" si="9"/>
        <v>2011</v>
      </c>
      <c r="C628" s="20">
        <v>99.847753968250004</v>
      </c>
      <c r="D628" s="20">
        <v>109.46857142857</v>
      </c>
      <c r="E628" s="20">
        <v>103.66849999999999</v>
      </c>
      <c r="F628" s="20">
        <v>86.406190476190005</v>
      </c>
      <c r="G628" s="20">
        <v>119.39</v>
      </c>
      <c r="H628" s="20">
        <v>110.88</v>
      </c>
      <c r="I628" s="20">
        <v>3.5680000000000001</v>
      </c>
      <c r="J628" s="20">
        <v>11.42</v>
      </c>
      <c r="K628" s="20">
        <v>16.48</v>
      </c>
      <c r="L628" s="20">
        <v>108.7830220474</v>
      </c>
      <c r="M628" s="20">
        <v>2.680156534</v>
      </c>
      <c r="N628" s="20">
        <v>5.4634892839999996</v>
      </c>
      <c r="O628" s="20">
        <v>2.1627322200000001</v>
      </c>
      <c r="P628" s="20">
        <v>2.90292978025</v>
      </c>
      <c r="Q628" s="20">
        <v>3.2341789139400001</v>
      </c>
      <c r="R628" s="20">
        <v>2.7826104268199998</v>
      </c>
      <c r="S628" s="20">
        <v>2.6920000000000002</v>
      </c>
      <c r="T628" s="20">
        <v>1208</v>
      </c>
      <c r="U628" s="20">
        <v>2167.2240802675601</v>
      </c>
      <c r="V628" s="20">
        <v>1684.88</v>
      </c>
      <c r="W628" s="20">
        <v>2116.44</v>
      </c>
      <c r="X628" s="20">
        <v>1044.75</v>
      </c>
      <c r="Y628" s="20">
        <v>1082.6199999999999</v>
      </c>
      <c r="Z628" s="20">
        <v>491.42</v>
      </c>
      <c r="AA628" s="20">
        <v>1223.0999999999999</v>
      </c>
      <c r="AB628" s="20">
        <v>381</v>
      </c>
      <c r="AC628" s="20">
        <v>1270.51</v>
      </c>
      <c r="AD628" s="20">
        <v>1483.81</v>
      </c>
      <c r="AE628" s="20">
        <v>208.84605202521999</v>
      </c>
      <c r="AF628" s="20">
        <v>274.78863999999999</v>
      </c>
      <c r="AG628" s="20">
        <v>263.672552</v>
      </c>
      <c r="AH628" s="20">
        <v>599.4</v>
      </c>
      <c r="AI628" s="20">
        <v>560.20000000000005</v>
      </c>
      <c r="AJ628" s="20">
        <v>489</v>
      </c>
      <c r="AK628" s="20">
        <v>580.53750000000002</v>
      </c>
      <c r="AL628" s="20">
        <v>253.53132299999999</v>
      </c>
      <c r="AM628" s="20">
        <v>289.01083578214002</v>
      </c>
      <c r="AN628" s="20">
        <v>0.99208336331000002</v>
      </c>
      <c r="AO628" s="20">
        <v>0.95418709374999999</v>
      </c>
      <c r="AP628" s="20">
        <v>1.0326995968099999</v>
      </c>
      <c r="AQ628" s="20">
        <v>3.9178302020000002</v>
      </c>
      <c r="AR628" s="20">
        <v>1.9621118</v>
      </c>
      <c r="AS628" s="20">
        <v>9.5900999999999996</v>
      </c>
      <c r="AT628" s="20">
        <v>11.133331</v>
      </c>
      <c r="AU628" s="20">
        <v>0.44822303810000003</v>
      </c>
      <c r="AV628" s="20">
        <v>0.82840801119999996</v>
      </c>
      <c r="AW628" s="20">
        <v>0.56107578999999996</v>
      </c>
      <c r="AX628" s="20">
        <v>4582.7583333333296</v>
      </c>
      <c r="AY628" s="20">
        <v>500.98439999999999</v>
      </c>
      <c r="AZ628" s="20">
        <v>435.85795661484002</v>
      </c>
      <c r="BA628" s="20">
        <v>798.47080489824998</v>
      </c>
      <c r="BB628" s="20">
        <v>954.17574999999999</v>
      </c>
      <c r="BC628" s="20">
        <v>619.88841412458999</v>
      </c>
      <c r="BD628" s="20">
        <v>2.438530182</v>
      </c>
      <c r="BE628" s="20">
        <v>4.0848500000000003</v>
      </c>
      <c r="BF628" s="20">
        <v>4.0610499999999998</v>
      </c>
      <c r="BG628" s="20">
        <v>188.75</v>
      </c>
      <c r="BH628" s="20">
        <v>571.4</v>
      </c>
      <c r="BI628" s="20">
        <v>592.5</v>
      </c>
      <c r="BJ628" s="20">
        <v>493.5</v>
      </c>
      <c r="BK628" s="20">
        <v>435</v>
      </c>
      <c r="BL628" s="20">
        <v>2180.65</v>
      </c>
      <c r="BM628" s="20">
        <v>150.43</v>
      </c>
      <c r="BN628" s="20">
        <v>7394.19</v>
      </c>
      <c r="BO628" s="20">
        <v>1960.38</v>
      </c>
      <c r="BP628" s="20">
        <v>21868.639999999999</v>
      </c>
      <c r="BQ628" s="20">
        <v>19039.05</v>
      </c>
      <c r="BR628" s="20">
        <v>1871.42</v>
      </c>
      <c r="BS628" s="20">
        <v>1666.43</v>
      </c>
      <c r="BT628" s="20">
        <v>1535.19</v>
      </c>
      <c r="BU628" s="20">
        <v>31.974799999999998</v>
      </c>
    </row>
    <row r="629" spans="1:73" x14ac:dyDescent="0.4">
      <c r="A629" s="16" t="s">
        <v>815</v>
      </c>
      <c r="B629" s="16">
        <f t="shared" si="9"/>
        <v>2011</v>
      </c>
      <c r="C629" s="17">
        <v>105.40501443001</v>
      </c>
      <c r="D629" s="17">
        <v>110.50409090909</v>
      </c>
      <c r="E629" s="17">
        <v>108.58761904762</v>
      </c>
      <c r="F629" s="17">
        <v>97.123333333329995</v>
      </c>
      <c r="G629" s="17">
        <v>113.78</v>
      </c>
      <c r="H629" s="17">
        <v>105.47</v>
      </c>
      <c r="I629" s="17">
        <v>3.2424499999999998</v>
      </c>
      <c r="J629" s="17">
        <v>11.32</v>
      </c>
      <c r="K629" s="17">
        <v>16.78</v>
      </c>
      <c r="L629" s="17">
        <v>104.55759796356</v>
      </c>
      <c r="M629" s="17">
        <v>2.5273763680000001</v>
      </c>
      <c r="N629" s="17">
        <v>5.4033031579999999</v>
      </c>
      <c r="O629" s="17">
        <v>2.1437724880000002</v>
      </c>
      <c r="P629" s="17">
        <v>2.7871594902700001</v>
      </c>
      <c r="Q629" s="17">
        <v>3.1550110500300002</v>
      </c>
      <c r="R629" s="17">
        <v>2.5489674207699999</v>
      </c>
      <c r="S629" s="17">
        <v>2.6575000000000002</v>
      </c>
      <c r="T629" s="17">
        <v>1479</v>
      </c>
      <c r="U629" s="17">
        <v>2472.4414715719099</v>
      </c>
      <c r="V629" s="17">
        <v>1597.19</v>
      </c>
      <c r="W629" s="17">
        <v>2116.44</v>
      </c>
      <c r="X629" s="17">
        <v>1113.3800000000001</v>
      </c>
      <c r="Y629" s="17">
        <v>1294.32</v>
      </c>
      <c r="Z629" s="17">
        <v>478.35</v>
      </c>
      <c r="AA629" s="17">
        <v>1213.96</v>
      </c>
      <c r="AB629" s="17">
        <v>359.59</v>
      </c>
      <c r="AC629" s="17">
        <v>1273.54</v>
      </c>
      <c r="AD629" s="17">
        <v>1502.5</v>
      </c>
      <c r="AE629" s="17">
        <v>211.45547127680001</v>
      </c>
      <c r="AF629" s="17">
        <v>274.39496000000003</v>
      </c>
      <c r="AG629" s="17">
        <v>265.43624799999998</v>
      </c>
      <c r="AH629" s="17">
        <v>615.25</v>
      </c>
      <c r="AI629" s="17">
        <v>584.25</v>
      </c>
      <c r="AJ629" s="17">
        <v>549.75</v>
      </c>
      <c r="AK629" s="17">
        <v>568.74749999999995</v>
      </c>
      <c r="AL629" s="17">
        <v>253.1638863</v>
      </c>
      <c r="AM629" s="17">
        <v>281.00640224249997</v>
      </c>
      <c r="AN629" s="17">
        <v>0.97059896478999996</v>
      </c>
      <c r="AO629" s="17">
        <v>0.95625392499999995</v>
      </c>
      <c r="AP629" s="17">
        <v>0.68164967499999995</v>
      </c>
      <c r="AQ629" s="17">
        <v>4.2048717260000004</v>
      </c>
      <c r="AR629" s="17">
        <v>1.9671223</v>
      </c>
      <c r="AS629" s="17">
        <v>9.6783000000000001</v>
      </c>
      <c r="AT629" s="17">
        <v>11.17080954</v>
      </c>
      <c r="AU629" s="17">
        <v>0.44259641636000002</v>
      </c>
      <c r="AV629" s="17">
        <v>0.83607588952</v>
      </c>
      <c r="AW629" s="17">
        <v>0.529549724</v>
      </c>
      <c r="AX629" s="17">
        <v>4522.5749999999998</v>
      </c>
      <c r="AY629" s="17">
        <v>481.14215000000002</v>
      </c>
      <c r="AZ629" s="17">
        <v>403.25939883984</v>
      </c>
      <c r="BA629" s="17">
        <v>771.38927860416004</v>
      </c>
      <c r="BB629" s="17">
        <v>892.75085000000001</v>
      </c>
      <c r="BC629" s="17">
        <v>617.46927324894</v>
      </c>
      <c r="BD629" s="17">
        <v>2.3077962159999998</v>
      </c>
      <c r="BE629" s="17">
        <v>3.33028571429</v>
      </c>
      <c r="BF629" s="17">
        <v>3.3718571428600002</v>
      </c>
      <c r="BG629" s="17">
        <v>195</v>
      </c>
      <c r="BH629" s="17">
        <v>563.5</v>
      </c>
      <c r="BI629" s="17">
        <v>570</v>
      </c>
      <c r="BJ629" s="17">
        <v>481.25</v>
      </c>
      <c r="BK629" s="17">
        <v>435</v>
      </c>
      <c r="BL629" s="17">
        <v>2079.98</v>
      </c>
      <c r="BM629" s="17">
        <v>135.54</v>
      </c>
      <c r="BN629" s="17">
        <v>7581.02</v>
      </c>
      <c r="BO629" s="17">
        <v>1994.22</v>
      </c>
      <c r="BP629" s="17">
        <v>21291.7</v>
      </c>
      <c r="BQ629" s="17">
        <v>17873</v>
      </c>
      <c r="BR629" s="17">
        <v>1935.32</v>
      </c>
      <c r="BS629" s="17">
        <v>1739</v>
      </c>
      <c r="BT629" s="17">
        <v>1596.98</v>
      </c>
      <c r="BU629" s="17">
        <v>33.081800000000001</v>
      </c>
    </row>
    <row r="630" spans="1:73" x14ac:dyDescent="0.4">
      <c r="A630" s="18" t="s">
        <v>816</v>
      </c>
      <c r="B630" s="16">
        <f t="shared" si="9"/>
        <v>2011</v>
      </c>
      <c r="C630" s="20">
        <v>104.23047619048</v>
      </c>
      <c r="D630" s="20">
        <v>107.90904761905</v>
      </c>
      <c r="E630" s="20">
        <v>106.21857142857</v>
      </c>
      <c r="F630" s="20">
        <v>98.563809523809994</v>
      </c>
      <c r="G630" s="20">
        <v>111.56</v>
      </c>
      <c r="H630" s="20">
        <v>104.19</v>
      </c>
      <c r="I630" s="20">
        <v>3.16423809524</v>
      </c>
      <c r="J630" s="20">
        <v>11.53</v>
      </c>
      <c r="K630" s="20">
        <v>16.48</v>
      </c>
      <c r="L630" s="20">
        <v>104.40292760817999</v>
      </c>
      <c r="M630" s="20">
        <v>2.1969038300000001</v>
      </c>
      <c r="N630" s="20">
        <v>5.2185560019999997</v>
      </c>
      <c r="O630" s="20">
        <v>2.1695665420000001</v>
      </c>
      <c r="P630" s="20">
        <v>2.6951030182300002</v>
      </c>
      <c r="Q630" s="20">
        <v>3.1106053673299998</v>
      </c>
      <c r="R630" s="20">
        <v>2.36137035401</v>
      </c>
      <c r="S630" s="20">
        <v>2.61333333333</v>
      </c>
      <c r="T630" s="20">
        <v>1445</v>
      </c>
      <c r="U630" s="20">
        <v>2528.4280936454902</v>
      </c>
      <c r="V630" s="20">
        <v>1515.66</v>
      </c>
      <c r="W630" s="20">
        <v>2116.44</v>
      </c>
      <c r="X630" s="20">
        <v>1121.5</v>
      </c>
      <c r="Y630" s="20">
        <v>1376.58</v>
      </c>
      <c r="Z630" s="20">
        <v>483.03</v>
      </c>
      <c r="AA630" s="20">
        <v>1203.28</v>
      </c>
      <c r="AB630" s="20">
        <v>351.62</v>
      </c>
      <c r="AC630" s="20">
        <v>1244.6600000000001</v>
      </c>
      <c r="AD630" s="20">
        <v>1439.77</v>
      </c>
      <c r="AE630" s="20">
        <v>212.27336667709</v>
      </c>
      <c r="AF630" s="20">
        <v>258.64776000000001</v>
      </c>
      <c r="AG630" s="20">
        <v>256.39730600000001</v>
      </c>
      <c r="AH630" s="20">
        <v>585.75</v>
      </c>
      <c r="AI630" s="20">
        <v>565.5</v>
      </c>
      <c r="AJ630" s="20">
        <v>544</v>
      </c>
      <c r="AK630" s="20">
        <v>504.42599999999999</v>
      </c>
      <c r="AL630" s="20">
        <v>244.71284220000001</v>
      </c>
      <c r="AM630" s="20">
        <v>269.03000713749998</v>
      </c>
      <c r="AN630" s="20">
        <v>0.93996398782000001</v>
      </c>
      <c r="AO630" s="20">
        <v>0.94247504999999998</v>
      </c>
      <c r="AP630" s="20">
        <v>0.75773020000000002</v>
      </c>
      <c r="AQ630" s="20">
        <v>4.2218473000000003</v>
      </c>
      <c r="AR630" s="20">
        <v>1.9801496000000001</v>
      </c>
      <c r="AS630" s="20">
        <v>9.9680999999999997</v>
      </c>
      <c r="AT630" s="20">
        <v>11.353793</v>
      </c>
      <c r="AU630" s="20">
        <v>0.42934179126999999</v>
      </c>
      <c r="AV630" s="20">
        <v>0.79828240381000004</v>
      </c>
      <c r="AW630" s="20">
        <v>0.50794444800000005</v>
      </c>
      <c r="AX630" s="20">
        <v>4438.6833333333298</v>
      </c>
      <c r="AY630" s="20">
        <v>466.73270000000002</v>
      </c>
      <c r="AZ630" s="20">
        <v>387.85881936204999</v>
      </c>
      <c r="BA630" s="20">
        <v>753.88167405044999</v>
      </c>
      <c r="BB630" s="20">
        <v>888.43619999999999</v>
      </c>
      <c r="BC630" s="20">
        <v>615.03255126901001</v>
      </c>
      <c r="BD630" s="20">
        <v>2.1043097899999998</v>
      </c>
      <c r="BE630" s="20">
        <v>3.3468571428599998</v>
      </c>
      <c r="BF630" s="20">
        <v>3.38447619048</v>
      </c>
      <c r="BG630" s="20">
        <v>195</v>
      </c>
      <c r="BH630" s="20">
        <v>488.75</v>
      </c>
      <c r="BI630" s="20">
        <v>530</v>
      </c>
      <c r="BJ630" s="20">
        <v>423.125</v>
      </c>
      <c r="BK630" s="20">
        <v>450</v>
      </c>
      <c r="BL630" s="20">
        <v>2022.25</v>
      </c>
      <c r="BM630" s="20">
        <v>136.38999999999999</v>
      </c>
      <c r="BN630" s="20">
        <v>7565.48</v>
      </c>
      <c r="BO630" s="20">
        <v>2022.35</v>
      </c>
      <c r="BP630" s="20">
        <v>19375.009999999998</v>
      </c>
      <c r="BQ630" s="20">
        <v>18266.759999999998</v>
      </c>
      <c r="BR630" s="20">
        <v>1904.73</v>
      </c>
      <c r="BS630" s="20">
        <v>1639.97</v>
      </c>
      <c r="BT630" s="20">
        <v>1454.59</v>
      </c>
      <c r="BU630" s="20">
        <v>30.3032</v>
      </c>
    </row>
    <row r="631" spans="1:73" x14ac:dyDescent="0.4">
      <c r="A631" s="16" t="s">
        <v>817</v>
      </c>
      <c r="B631" s="16">
        <f t="shared" si="9"/>
        <v>2012</v>
      </c>
      <c r="C631" s="17">
        <v>107.07457226399001</v>
      </c>
      <c r="D631" s="17">
        <v>111.15619047619001</v>
      </c>
      <c r="E631" s="17">
        <v>109.78052631579</v>
      </c>
      <c r="F631" s="17">
        <v>100.28700000000001</v>
      </c>
      <c r="G631" s="17">
        <v>116.46</v>
      </c>
      <c r="H631" s="17">
        <v>106.26</v>
      </c>
      <c r="I631" s="17">
        <v>2.6797</v>
      </c>
      <c r="J631" s="17">
        <v>11.45</v>
      </c>
      <c r="K631" s="17">
        <v>16.71</v>
      </c>
      <c r="L631" s="17">
        <v>98.29450664705</v>
      </c>
      <c r="M631" s="17">
        <v>2.30762</v>
      </c>
      <c r="N631" s="17">
        <v>5.229508955</v>
      </c>
      <c r="O631" s="17">
        <v>2.1323084639999998</v>
      </c>
      <c r="P631" s="17">
        <v>2.65663881539</v>
      </c>
      <c r="Q631" s="17">
        <v>3.0575740386799999</v>
      </c>
      <c r="R631" s="17">
        <v>2.2803424074800001</v>
      </c>
      <c r="S631" s="17">
        <v>2.6320000000000001</v>
      </c>
      <c r="T631" s="17">
        <v>1451</v>
      </c>
      <c r="U631" s="17">
        <v>2528.4280936454902</v>
      </c>
      <c r="V631" s="17">
        <v>1616.04</v>
      </c>
      <c r="W631" s="17">
        <v>2116.44</v>
      </c>
      <c r="X631" s="17">
        <v>1123.5</v>
      </c>
      <c r="Y631" s="17">
        <v>1362.05</v>
      </c>
      <c r="Z631" s="17">
        <v>503.18</v>
      </c>
      <c r="AA631" s="17">
        <v>1216.28</v>
      </c>
      <c r="AB631" s="17">
        <v>385.86</v>
      </c>
      <c r="AC631" s="17">
        <v>1252.78</v>
      </c>
      <c r="AD631" s="17">
        <v>1451.82</v>
      </c>
      <c r="AE631" s="17">
        <v>210.55817656619001</v>
      </c>
      <c r="AF631" s="17">
        <v>272.84484500000002</v>
      </c>
      <c r="AG631" s="17">
        <v>265.65670999999998</v>
      </c>
      <c r="AH631" s="17">
        <v>542</v>
      </c>
      <c r="AI631" s="17">
        <v>534</v>
      </c>
      <c r="AJ631" s="17">
        <v>516.25</v>
      </c>
      <c r="AK631" s="17">
        <v>451.43</v>
      </c>
      <c r="AL631" s="17">
        <v>253.8987597</v>
      </c>
      <c r="AM631" s="17">
        <v>274.89317414624998</v>
      </c>
      <c r="AN631" s="17">
        <v>0.96192371197000004</v>
      </c>
      <c r="AO631" s="17">
        <v>0.945230825</v>
      </c>
      <c r="AP631" s="17">
        <v>0.73058219061999996</v>
      </c>
      <c r="AQ631" s="17">
        <v>4.2571212200000002</v>
      </c>
      <c r="AR631" s="17">
        <v>1.9919660291700001</v>
      </c>
      <c r="AS631" s="17">
        <v>9.9077000000000002</v>
      </c>
      <c r="AT631" s="17">
        <v>11.353793</v>
      </c>
      <c r="AU631" s="17">
        <v>0.42159415526999999</v>
      </c>
      <c r="AV631" s="17">
        <v>0.76484881660000004</v>
      </c>
      <c r="AW631" s="17">
        <v>0.51940847199999995</v>
      </c>
      <c r="AX631" s="17">
        <v>4414.5833333333303</v>
      </c>
      <c r="AY631" s="17">
        <v>458.31209999999999</v>
      </c>
      <c r="AZ631" s="17">
        <v>387.74674783950002</v>
      </c>
      <c r="BA631" s="17">
        <v>750.76198354859002</v>
      </c>
      <c r="BB631" s="17">
        <v>876.99865</v>
      </c>
      <c r="BC631" s="17">
        <v>615.03255126901001</v>
      </c>
      <c r="BD631" s="17">
        <v>2.2290912820000002</v>
      </c>
      <c r="BE631" s="17">
        <v>3.5037894736799999</v>
      </c>
      <c r="BF631" s="17">
        <v>3.6260526315799999</v>
      </c>
      <c r="BG631" s="17">
        <v>195</v>
      </c>
      <c r="BH631" s="17">
        <v>451.4</v>
      </c>
      <c r="BI631" s="17">
        <v>435</v>
      </c>
      <c r="BJ631" s="17">
        <v>368</v>
      </c>
      <c r="BK631" s="17">
        <v>495</v>
      </c>
      <c r="BL631" s="17">
        <v>2144.1999999999998</v>
      </c>
      <c r="BM631" s="17">
        <v>140.26</v>
      </c>
      <c r="BN631" s="17">
        <v>8040.47</v>
      </c>
      <c r="BO631" s="17">
        <v>2096.16</v>
      </c>
      <c r="BP631" s="17">
        <v>21438.63</v>
      </c>
      <c r="BQ631" s="17">
        <v>19854.77</v>
      </c>
      <c r="BR631" s="17">
        <v>1981.86</v>
      </c>
      <c r="BS631" s="17">
        <v>1654.05</v>
      </c>
      <c r="BT631" s="17">
        <v>1499.32</v>
      </c>
      <c r="BU631" s="17">
        <v>30.6509</v>
      </c>
    </row>
    <row r="632" spans="1:73" x14ac:dyDescent="0.4">
      <c r="A632" s="18" t="s">
        <v>818</v>
      </c>
      <c r="B632" s="16">
        <f t="shared" si="9"/>
        <v>2012</v>
      </c>
      <c r="C632" s="20">
        <v>112.68752380952</v>
      </c>
      <c r="D632" s="20">
        <v>119.70238095238</v>
      </c>
      <c r="E632" s="20">
        <v>116.14619047619</v>
      </c>
      <c r="F632" s="20">
        <v>102.214</v>
      </c>
      <c r="G632" s="20">
        <v>117.02</v>
      </c>
      <c r="H632" s="20">
        <v>105.3</v>
      </c>
      <c r="I632" s="20">
        <v>2.5192000000000001</v>
      </c>
      <c r="J632" s="20">
        <v>11.12</v>
      </c>
      <c r="K632" s="20">
        <v>16.03</v>
      </c>
      <c r="L632" s="20">
        <v>94.315988415649997</v>
      </c>
      <c r="M632" s="20">
        <v>2.3562400000000001</v>
      </c>
      <c r="N632" s="20">
        <v>4.9418761919999996</v>
      </c>
      <c r="O632" s="20">
        <v>2.2471691659999999</v>
      </c>
      <c r="P632" s="20">
        <v>2.5671632921800001</v>
      </c>
      <c r="Q632" s="20">
        <v>2.9699496252399999</v>
      </c>
      <c r="R632" s="20">
        <v>2.0940402513</v>
      </c>
      <c r="S632" s="20">
        <v>2.6375000000000002</v>
      </c>
      <c r="T632" s="20">
        <v>1411</v>
      </c>
      <c r="U632" s="20">
        <v>2528.4280936454902</v>
      </c>
      <c r="V632" s="20">
        <v>1760.57</v>
      </c>
      <c r="W632" s="20">
        <v>2116.44</v>
      </c>
      <c r="X632" s="20">
        <v>1146.25</v>
      </c>
      <c r="Y632" s="20">
        <v>1365.48</v>
      </c>
      <c r="Z632" s="20">
        <v>522.96</v>
      </c>
      <c r="AA632" s="20">
        <v>1249.1199999999999</v>
      </c>
      <c r="AB632" s="20">
        <v>406.19</v>
      </c>
      <c r="AC632" s="20">
        <v>1287.68</v>
      </c>
      <c r="AD632" s="20">
        <v>1485</v>
      </c>
      <c r="AE632" s="20">
        <v>213.40087266162001</v>
      </c>
      <c r="AF632" s="20">
        <v>279.45866899999999</v>
      </c>
      <c r="AG632" s="20">
        <v>269.184102</v>
      </c>
      <c r="AH632" s="20">
        <v>537.5</v>
      </c>
      <c r="AI632" s="20">
        <v>529</v>
      </c>
      <c r="AJ632" s="20">
        <v>518.25</v>
      </c>
      <c r="AK632" s="20">
        <v>430.43</v>
      </c>
      <c r="AL632" s="20">
        <v>263.08467719999999</v>
      </c>
      <c r="AM632" s="20">
        <v>277.77295928249998</v>
      </c>
      <c r="AN632" s="20">
        <v>1.24455195609</v>
      </c>
      <c r="AO632" s="20">
        <v>1.0678628125</v>
      </c>
      <c r="AP632" s="20">
        <v>0.77864096152999995</v>
      </c>
      <c r="AQ632" s="20">
        <v>4.3095911759999996</v>
      </c>
      <c r="AR632" s="20">
        <v>2.0098785666699999</v>
      </c>
      <c r="AS632" s="20">
        <v>9.5350000000000001</v>
      </c>
      <c r="AT632" s="20">
        <v>11.422136220000001</v>
      </c>
      <c r="AU632" s="20">
        <v>0.43228146743000001</v>
      </c>
      <c r="AV632" s="20">
        <v>0.74144677530000003</v>
      </c>
      <c r="AW632" s="20">
        <v>0.53175434399999999</v>
      </c>
      <c r="AX632" s="20">
        <v>4417.5249999999996</v>
      </c>
      <c r="AY632" s="20">
        <v>466.61835000000002</v>
      </c>
      <c r="AZ632" s="20">
        <v>374.97851200127002</v>
      </c>
      <c r="BA632" s="20">
        <v>757.29116149220999</v>
      </c>
      <c r="BB632" s="20">
        <v>885.06880000000001</v>
      </c>
      <c r="BC632" s="20">
        <v>612.29603598256006</v>
      </c>
      <c r="BD632" s="20">
        <v>2.2211546499999999</v>
      </c>
      <c r="BE632" s="20">
        <v>3.7787619047600001</v>
      </c>
      <c r="BF632" s="20">
        <v>4.0025238095200004</v>
      </c>
      <c r="BG632" s="20">
        <v>190</v>
      </c>
      <c r="BH632" s="20">
        <v>435.5</v>
      </c>
      <c r="BI632" s="20">
        <v>445</v>
      </c>
      <c r="BJ632" s="20">
        <v>375</v>
      </c>
      <c r="BK632" s="20">
        <v>495</v>
      </c>
      <c r="BL632" s="20">
        <v>2207.92</v>
      </c>
      <c r="BM632" s="20">
        <v>140.4</v>
      </c>
      <c r="BN632" s="20">
        <v>8441.49</v>
      </c>
      <c r="BO632" s="20">
        <v>2121.2600000000002</v>
      </c>
      <c r="BP632" s="20">
        <v>24293.31</v>
      </c>
      <c r="BQ632" s="20">
        <v>20393.669999999998</v>
      </c>
      <c r="BR632" s="20">
        <v>2057.79</v>
      </c>
      <c r="BS632" s="20">
        <v>1744.82</v>
      </c>
      <c r="BT632" s="20">
        <v>1657.76</v>
      </c>
      <c r="BU632" s="20">
        <v>34.140500000000003</v>
      </c>
    </row>
    <row r="633" spans="1:73" x14ac:dyDescent="0.4">
      <c r="A633" s="16" t="s">
        <v>819</v>
      </c>
      <c r="B633" s="16">
        <f t="shared" si="9"/>
        <v>2012</v>
      </c>
      <c r="C633" s="17">
        <v>117.785</v>
      </c>
      <c r="D633" s="17">
        <v>124.92863636364</v>
      </c>
      <c r="E633" s="17">
        <v>122.27590909091001</v>
      </c>
      <c r="F633" s="17">
        <v>106.15045454545999</v>
      </c>
      <c r="G633" s="17">
        <v>107.46</v>
      </c>
      <c r="H633" s="17">
        <v>103.43</v>
      </c>
      <c r="I633" s="17">
        <v>2.1661000000000001</v>
      </c>
      <c r="J633" s="17">
        <v>11.97</v>
      </c>
      <c r="K633" s="17">
        <v>16.34</v>
      </c>
      <c r="L633" s="17">
        <v>94.279063117470002</v>
      </c>
      <c r="M633" s="17">
        <v>2.3592499999999998</v>
      </c>
      <c r="N633" s="17">
        <v>4.4370182119999999</v>
      </c>
      <c r="O633" s="17">
        <v>2.2833249339999999</v>
      </c>
      <c r="P633" s="17">
        <v>2.4242339288400001</v>
      </c>
      <c r="Q633" s="17">
        <v>2.7542335824499999</v>
      </c>
      <c r="R633" s="17">
        <v>1.78596820409</v>
      </c>
      <c r="S633" s="17">
        <v>2.7324999999999999</v>
      </c>
      <c r="T633" s="17">
        <v>1338</v>
      </c>
      <c r="U633" s="17">
        <v>2528.4280936454902</v>
      </c>
      <c r="V633" s="17">
        <v>1766.55</v>
      </c>
      <c r="W633" s="17">
        <v>2138.48</v>
      </c>
      <c r="X633" s="17">
        <v>1195.3399999999999</v>
      </c>
      <c r="Y633" s="17">
        <v>1366.43</v>
      </c>
      <c r="Z633" s="17">
        <v>547.46</v>
      </c>
      <c r="AA633" s="17">
        <v>1285.3800000000001</v>
      </c>
      <c r="AB633" s="17">
        <v>440.73</v>
      </c>
      <c r="AC633" s="17">
        <v>1289.1199999999999</v>
      </c>
      <c r="AD633" s="17">
        <v>1500.68</v>
      </c>
      <c r="AE633" s="17">
        <v>222.78858648900999</v>
      </c>
      <c r="AF633" s="17">
        <v>280.69384000000002</v>
      </c>
      <c r="AG633" s="17">
        <v>274.034266</v>
      </c>
      <c r="AH633" s="17">
        <v>548</v>
      </c>
      <c r="AI633" s="17">
        <v>544.4</v>
      </c>
      <c r="AJ633" s="17">
        <v>526.75</v>
      </c>
      <c r="AK633" s="17">
        <v>428.7475</v>
      </c>
      <c r="AL633" s="17">
        <v>259.77774690000001</v>
      </c>
      <c r="AM633" s="17">
        <v>283.87825408636002</v>
      </c>
      <c r="AN633" s="17">
        <v>1.2210655536299999</v>
      </c>
      <c r="AO633" s="17">
        <v>1.1436466249999999</v>
      </c>
      <c r="AP633" s="17">
        <v>0.80257294212999997</v>
      </c>
      <c r="AQ633" s="17">
        <v>4.347069716</v>
      </c>
      <c r="AR633" s="17">
        <v>2.0456329807700002</v>
      </c>
      <c r="AS633" s="17">
        <v>9.5350000000000001</v>
      </c>
      <c r="AT633" s="17">
        <v>11.561027279999999</v>
      </c>
      <c r="AU633" s="17">
        <v>0.43150005600000002</v>
      </c>
      <c r="AV633" s="17">
        <v>0.76353005299999999</v>
      </c>
      <c r="AW633" s="17">
        <v>0.53131342000000004</v>
      </c>
      <c r="AX633" s="17">
        <v>4379.0083333333296</v>
      </c>
      <c r="AY633" s="17">
        <v>465.77587499999998</v>
      </c>
      <c r="AZ633" s="17">
        <v>357.05200619994002</v>
      </c>
      <c r="BA633" s="17">
        <v>758.54654140408002</v>
      </c>
      <c r="BB633" s="17">
        <v>886.53599999999994</v>
      </c>
      <c r="BC633" s="17">
        <v>610.96493061843</v>
      </c>
      <c r="BD633" s="17">
        <v>2.1935969000000002</v>
      </c>
      <c r="BE633" s="17">
        <v>3.7814545454499999</v>
      </c>
      <c r="BF633" s="17">
        <v>3.9290454545500002</v>
      </c>
      <c r="BG633" s="17">
        <v>160</v>
      </c>
      <c r="BH633" s="17">
        <v>442.875</v>
      </c>
      <c r="BI633" s="17">
        <v>441.25</v>
      </c>
      <c r="BJ633" s="17">
        <v>393.125</v>
      </c>
      <c r="BK633" s="17">
        <v>495</v>
      </c>
      <c r="BL633" s="17">
        <v>2184.16</v>
      </c>
      <c r="BM633" s="17">
        <v>144.66</v>
      </c>
      <c r="BN633" s="17">
        <v>8470.7800000000007</v>
      </c>
      <c r="BO633" s="17">
        <v>2056.69</v>
      </c>
      <c r="BP633" s="17">
        <v>22985.43</v>
      </c>
      <c r="BQ633" s="17">
        <v>18660.810000000001</v>
      </c>
      <c r="BR633" s="17">
        <v>2035.92</v>
      </c>
      <c r="BS633" s="17">
        <v>1675.95</v>
      </c>
      <c r="BT633" s="17">
        <v>1655.41</v>
      </c>
      <c r="BU633" s="17">
        <v>32.953200000000002</v>
      </c>
    </row>
    <row r="634" spans="1:73" x14ac:dyDescent="0.4">
      <c r="A634" s="18" t="s">
        <v>820</v>
      </c>
      <c r="B634" s="16">
        <f t="shared" si="9"/>
        <v>2012</v>
      </c>
      <c r="C634" s="20">
        <v>113.66549999999999</v>
      </c>
      <c r="D634" s="20">
        <v>120.4635</v>
      </c>
      <c r="E634" s="20">
        <v>117.25</v>
      </c>
      <c r="F634" s="20">
        <v>103.283</v>
      </c>
      <c r="G634" s="20">
        <v>103.59</v>
      </c>
      <c r="H634" s="20">
        <v>101.33</v>
      </c>
      <c r="I634" s="20">
        <v>1.9467000000000001</v>
      </c>
      <c r="J634" s="20">
        <v>11.42</v>
      </c>
      <c r="K634" s="20">
        <v>16.850000000000001</v>
      </c>
      <c r="L634" s="20">
        <v>89.345644258129994</v>
      </c>
      <c r="M634" s="20">
        <v>2.2667799999999998</v>
      </c>
      <c r="N634" s="20">
        <v>4.22074499</v>
      </c>
      <c r="O634" s="20">
        <v>2.2443031599999999</v>
      </c>
      <c r="P634" s="20">
        <v>2.7914173879600002</v>
      </c>
      <c r="Q634" s="20">
        <v>3.2041783132399999</v>
      </c>
      <c r="R634" s="20">
        <v>2.3880738506500001</v>
      </c>
      <c r="S634" s="20">
        <v>2.782</v>
      </c>
      <c r="T634" s="20">
        <v>1348</v>
      </c>
      <c r="U634" s="20">
        <v>2528.4280936454902</v>
      </c>
      <c r="V634" s="20">
        <v>1734.07</v>
      </c>
      <c r="W634" s="20">
        <v>2274.96</v>
      </c>
      <c r="X634" s="20">
        <v>1233.6099999999999</v>
      </c>
      <c r="Y634" s="20">
        <v>1394.72</v>
      </c>
      <c r="Z634" s="20">
        <v>583.83000000000004</v>
      </c>
      <c r="AA634" s="20">
        <v>1308.8900000000001</v>
      </c>
      <c r="AB634" s="20">
        <v>482.37</v>
      </c>
      <c r="AC634" s="20">
        <v>1303.5899999999999</v>
      </c>
      <c r="AD634" s="20">
        <v>1551.9</v>
      </c>
      <c r="AE634" s="20">
        <v>237.17206304446</v>
      </c>
      <c r="AF634" s="20">
        <v>274.00128000000001</v>
      </c>
      <c r="AG634" s="20">
        <v>254.854072</v>
      </c>
      <c r="AH634" s="20">
        <v>547.75</v>
      </c>
      <c r="AI634" s="20">
        <v>550.66666666667004</v>
      </c>
      <c r="AJ634" s="20">
        <v>533.25</v>
      </c>
      <c r="AK634" s="20">
        <v>440.71499999999997</v>
      </c>
      <c r="AL634" s="20">
        <v>254.6336331</v>
      </c>
      <c r="AM634" s="20">
        <v>266.32392179211001</v>
      </c>
      <c r="AN634" s="20">
        <v>1.25723456083</v>
      </c>
      <c r="AO634" s="20">
        <v>1.02997090625</v>
      </c>
      <c r="AP634" s="20">
        <v>0.82289048765999995</v>
      </c>
      <c r="AQ634" s="20">
        <v>4.2868835900000004</v>
      </c>
      <c r="AR634" s="20">
        <v>2.0558081499999998</v>
      </c>
      <c r="AS634" s="20">
        <v>9.5350000000000001</v>
      </c>
      <c r="AT634" s="20">
        <v>11.768261559999999</v>
      </c>
      <c r="AU634" s="20">
        <v>0.42987269867</v>
      </c>
      <c r="AV634" s="20">
        <v>0.70255727850000005</v>
      </c>
      <c r="AW634" s="20">
        <v>0.50155105</v>
      </c>
      <c r="AX634" s="20">
        <v>4354.0749999999998</v>
      </c>
      <c r="AY634" s="20">
        <v>464.02042499999999</v>
      </c>
      <c r="AZ634" s="20">
        <v>353.69889957437999</v>
      </c>
      <c r="BA634" s="20">
        <v>766.97004478218003</v>
      </c>
      <c r="BB634" s="20">
        <v>896.38080000000002</v>
      </c>
      <c r="BC634" s="20">
        <v>611.58491903131005</v>
      </c>
      <c r="BD634" s="20">
        <v>2.2032972279999998</v>
      </c>
      <c r="BE634" s="20">
        <v>3.6648999999999998</v>
      </c>
      <c r="BF634" s="20">
        <v>3.8449499999999999</v>
      </c>
      <c r="BG634" s="20">
        <v>185</v>
      </c>
      <c r="BH634" s="20">
        <v>478</v>
      </c>
      <c r="BI634" s="20">
        <v>441.25</v>
      </c>
      <c r="BJ634" s="20">
        <v>494.375</v>
      </c>
      <c r="BK634" s="20">
        <v>477.5</v>
      </c>
      <c r="BL634" s="20">
        <v>2049.67</v>
      </c>
      <c r="BM634" s="20">
        <v>147.63999999999999</v>
      </c>
      <c r="BN634" s="20">
        <v>8289.48</v>
      </c>
      <c r="BO634" s="20">
        <v>2071.0700000000002</v>
      </c>
      <c r="BP634" s="20">
        <v>22200.62</v>
      </c>
      <c r="BQ634" s="20">
        <v>17939.79</v>
      </c>
      <c r="BR634" s="20">
        <v>2002.14</v>
      </c>
      <c r="BS634" s="20">
        <v>1649.2</v>
      </c>
      <c r="BT634" s="20">
        <v>1585.81</v>
      </c>
      <c r="BU634" s="20">
        <v>31.525500000000001</v>
      </c>
    </row>
    <row r="635" spans="1:73" x14ac:dyDescent="0.4">
      <c r="A635" s="16" t="s">
        <v>821</v>
      </c>
      <c r="B635" s="16">
        <f t="shared" si="9"/>
        <v>2012</v>
      </c>
      <c r="C635" s="17">
        <v>104.0860342556</v>
      </c>
      <c r="D635" s="17">
        <v>110.52173913044</v>
      </c>
      <c r="E635" s="17">
        <v>107.05454545455</v>
      </c>
      <c r="F635" s="17">
        <v>94.681818181820006</v>
      </c>
      <c r="G635" s="17">
        <v>95.83</v>
      </c>
      <c r="H635" s="17">
        <v>93.77</v>
      </c>
      <c r="I635" s="17">
        <v>2.4373999999999998</v>
      </c>
      <c r="J635" s="17">
        <v>11.64</v>
      </c>
      <c r="K635" s="17">
        <v>17.12</v>
      </c>
      <c r="L635" s="17">
        <v>96.533194706070006</v>
      </c>
      <c r="M635" s="17">
        <v>2.31393</v>
      </c>
      <c r="N635" s="17">
        <v>4.0708308300000002</v>
      </c>
      <c r="O635" s="17">
        <v>2.3562978559999999</v>
      </c>
      <c r="P635" s="17">
        <v>3.00160249213</v>
      </c>
      <c r="Q635" s="17">
        <v>3.0241860465100001</v>
      </c>
      <c r="R635" s="17">
        <v>3.1831214298899999</v>
      </c>
      <c r="S635" s="17">
        <v>2.7974999999999999</v>
      </c>
      <c r="T635" s="17">
        <v>1155</v>
      </c>
      <c r="U635" s="17">
        <v>2400</v>
      </c>
      <c r="V635" s="17">
        <v>1607.08</v>
      </c>
      <c r="W635" s="17">
        <v>2408.0500000000002</v>
      </c>
      <c r="X635" s="17">
        <v>1125</v>
      </c>
      <c r="Y635" s="17">
        <v>1236.75</v>
      </c>
      <c r="Z635" s="17">
        <v>577.48</v>
      </c>
      <c r="AA635" s="17">
        <v>1220.55</v>
      </c>
      <c r="AB635" s="17">
        <v>502.8</v>
      </c>
      <c r="AC635" s="17">
        <v>1234.8800000000001</v>
      </c>
      <c r="AD635" s="17">
        <v>1522.17</v>
      </c>
      <c r="AE635" s="17">
        <v>239.45847566667001</v>
      </c>
      <c r="AF635" s="17">
        <v>269.27712000000002</v>
      </c>
      <c r="AG635" s="17">
        <v>259.35389539456003</v>
      </c>
      <c r="AH635" s="17">
        <v>600.5</v>
      </c>
      <c r="AI635" s="17">
        <v>553.25</v>
      </c>
      <c r="AJ635" s="17">
        <v>561.75</v>
      </c>
      <c r="AK635" s="17">
        <v>433.28800000000001</v>
      </c>
      <c r="AL635" s="17">
        <v>251.32670279999999</v>
      </c>
      <c r="AM635" s="17">
        <v>264.35872401848002</v>
      </c>
      <c r="AN635" s="17">
        <v>1.20712201878</v>
      </c>
      <c r="AO635" s="17">
        <v>0.95349815000000004</v>
      </c>
      <c r="AP635" s="17">
        <v>0.75583243959000002</v>
      </c>
      <c r="AQ635" s="17">
        <v>4.2174380600000001</v>
      </c>
      <c r="AR635" s="17">
        <v>2.0737206874999998</v>
      </c>
      <c r="AS635" s="17">
        <v>9.5150000000000006</v>
      </c>
      <c r="AT635" s="17">
        <v>11.794717</v>
      </c>
      <c r="AU635" s="17">
        <v>0.4182515168</v>
      </c>
      <c r="AV635" s="17">
        <v>0.66579524000000001</v>
      </c>
      <c r="AW635" s="17">
        <v>0.45878142199999999</v>
      </c>
      <c r="AX635" s="17">
        <v>4355.2333333333299</v>
      </c>
      <c r="AY635" s="17">
        <v>451.47494999999998</v>
      </c>
      <c r="AZ635" s="17">
        <v>367.02541036256002</v>
      </c>
      <c r="BA635" s="17">
        <v>763.35723389077998</v>
      </c>
      <c r="BB635" s="17">
        <v>892.15840000000003</v>
      </c>
      <c r="BC635" s="17">
        <v>611.58491903131005</v>
      </c>
      <c r="BD635" s="17">
        <v>1.9518402749999999</v>
      </c>
      <c r="BE635" s="17">
        <v>3.3764090909100002</v>
      </c>
      <c r="BF635" s="17">
        <v>3.72813636364</v>
      </c>
      <c r="BG635" s="17">
        <v>195</v>
      </c>
      <c r="BH635" s="17">
        <v>490.5</v>
      </c>
      <c r="BI635" s="17">
        <v>485</v>
      </c>
      <c r="BJ635" s="17">
        <v>513.125</v>
      </c>
      <c r="BK635" s="17">
        <v>477.5</v>
      </c>
      <c r="BL635" s="17">
        <v>2007.63095238095</v>
      </c>
      <c r="BM635" s="17">
        <v>136.61000000000001</v>
      </c>
      <c r="BN635" s="17">
        <v>7955.6428571428596</v>
      </c>
      <c r="BO635" s="17">
        <v>2012.82142857143</v>
      </c>
      <c r="BP635" s="17">
        <v>20405.238095238099</v>
      </c>
      <c r="BQ635" s="17">
        <v>17068.190476190499</v>
      </c>
      <c r="BR635" s="17">
        <v>1936</v>
      </c>
      <c r="BS635" s="17">
        <v>1589.04</v>
      </c>
      <c r="BT635" s="17">
        <v>1470.7</v>
      </c>
      <c r="BU635" s="17">
        <v>28.7196</v>
      </c>
    </row>
    <row r="636" spans="1:73" x14ac:dyDescent="0.4">
      <c r="A636" s="18" t="s">
        <v>822</v>
      </c>
      <c r="B636" s="16">
        <f t="shared" si="9"/>
        <v>2012</v>
      </c>
      <c r="C636" s="20">
        <v>90.728253968250002</v>
      </c>
      <c r="D636" s="20">
        <v>95.589047619050007</v>
      </c>
      <c r="E636" s="20">
        <v>94.236190476190004</v>
      </c>
      <c r="F636" s="20">
        <v>82.359523809519999</v>
      </c>
      <c r="G636" s="20">
        <v>87.19</v>
      </c>
      <c r="H636" s="20">
        <v>85.31</v>
      </c>
      <c r="I636" s="20">
        <v>2.4552</v>
      </c>
      <c r="J636" s="20">
        <v>11.49</v>
      </c>
      <c r="K636" s="20">
        <v>17.2</v>
      </c>
      <c r="L636" s="20">
        <v>96.090450413680003</v>
      </c>
      <c r="M636" s="20">
        <v>2.2642099999999998</v>
      </c>
      <c r="N636" s="20">
        <v>3.7189734780000001</v>
      </c>
      <c r="O636" s="20">
        <v>2.3302833399999998</v>
      </c>
      <c r="P636" s="20">
        <v>2.9724366847999999</v>
      </c>
      <c r="Q636" s="20">
        <v>2.9123178735700002</v>
      </c>
      <c r="R636" s="20">
        <v>3.1249921808200001</v>
      </c>
      <c r="S636" s="20">
        <v>2.88</v>
      </c>
      <c r="T636" s="20">
        <v>1058</v>
      </c>
      <c r="U636" s="20">
        <v>2400</v>
      </c>
      <c r="V636" s="20">
        <v>1558.48</v>
      </c>
      <c r="W636" s="20">
        <v>2425.08</v>
      </c>
      <c r="X636" s="20">
        <v>1027.74</v>
      </c>
      <c r="Y636" s="20">
        <v>1089.05</v>
      </c>
      <c r="Z636" s="20">
        <v>578.01</v>
      </c>
      <c r="AA636" s="20">
        <v>1181.93</v>
      </c>
      <c r="AB636" s="20">
        <v>514.95000000000005</v>
      </c>
      <c r="AC636" s="20">
        <v>1183.3699999999999</v>
      </c>
      <c r="AD636" s="20">
        <v>1430.48</v>
      </c>
      <c r="AE636" s="20">
        <v>236.75781616667001</v>
      </c>
      <c r="AF636" s="20">
        <v>267.30871999999999</v>
      </c>
      <c r="AG636" s="20">
        <v>263.93316978796997</v>
      </c>
      <c r="AH636" s="20">
        <v>600</v>
      </c>
      <c r="AI636" s="20">
        <v>578</v>
      </c>
      <c r="AJ636" s="20">
        <v>541.20000000000005</v>
      </c>
      <c r="AK636" s="20">
        <v>411.96249999999998</v>
      </c>
      <c r="AL636" s="20">
        <v>249.48951930000001</v>
      </c>
      <c r="AM636" s="20">
        <v>276.18991949999997</v>
      </c>
      <c r="AN636" s="20">
        <v>1.04930648003</v>
      </c>
      <c r="AO636" s="20">
        <v>0.95418709374999999</v>
      </c>
      <c r="AP636" s="20">
        <v>0.95276366103999999</v>
      </c>
      <c r="AQ636" s="20">
        <v>4.1241826340000003</v>
      </c>
      <c r="AR636" s="20">
        <v>2.0833659</v>
      </c>
      <c r="AS636" s="20">
        <v>9.1964000000000006</v>
      </c>
      <c r="AT636" s="20">
        <v>11.794717</v>
      </c>
      <c r="AU636" s="20">
        <v>0.40975427009999998</v>
      </c>
      <c r="AV636" s="20">
        <v>0.63063680010000001</v>
      </c>
      <c r="AW636" s="20">
        <v>0.451285714</v>
      </c>
      <c r="AX636" s="20">
        <v>4282.9666666666699</v>
      </c>
      <c r="AY636" s="20">
        <v>442.30290000000002</v>
      </c>
      <c r="AZ636" s="20">
        <v>362.31127081427002</v>
      </c>
      <c r="BA636" s="20">
        <v>751.69465867898998</v>
      </c>
      <c r="BB636" s="20">
        <v>862.84</v>
      </c>
      <c r="BC636" s="20">
        <v>606.67897337240004</v>
      </c>
      <c r="BD636" s="20">
        <v>1.8117567160000001</v>
      </c>
      <c r="BE636" s="20">
        <v>2.8629523809499999</v>
      </c>
      <c r="BF636" s="20">
        <v>3.1987142857099999</v>
      </c>
      <c r="BG636" s="20">
        <v>193.125</v>
      </c>
      <c r="BH636" s="20">
        <v>501.625</v>
      </c>
      <c r="BI636" s="20">
        <v>485</v>
      </c>
      <c r="BJ636" s="20">
        <v>456.875</v>
      </c>
      <c r="BK636" s="20">
        <v>477.5</v>
      </c>
      <c r="BL636" s="20">
        <v>1890.17857142857</v>
      </c>
      <c r="BM636" s="20">
        <v>134.66</v>
      </c>
      <c r="BN636" s="20">
        <v>7423.0238095238101</v>
      </c>
      <c r="BO636" s="20">
        <v>1854.1523809523801</v>
      </c>
      <c r="BP636" s="20">
        <v>19271.071428571398</v>
      </c>
      <c r="BQ636" s="20">
        <v>16549.142857142899</v>
      </c>
      <c r="BR636" s="20">
        <v>1858.7023809523801</v>
      </c>
      <c r="BS636" s="20">
        <v>1598.76</v>
      </c>
      <c r="BT636" s="20">
        <v>1443.86</v>
      </c>
      <c r="BU636" s="20">
        <v>27.983599999999999</v>
      </c>
    </row>
    <row r="637" spans="1:73" x14ac:dyDescent="0.4">
      <c r="A637" s="16" t="s">
        <v>823</v>
      </c>
      <c r="B637" s="16">
        <f t="shared" si="9"/>
        <v>2012</v>
      </c>
      <c r="C637" s="17">
        <v>96.754112554109994</v>
      </c>
      <c r="D637" s="17">
        <v>103.14090909091</v>
      </c>
      <c r="E637" s="17">
        <v>99.22</v>
      </c>
      <c r="F637" s="17">
        <v>87.901428571430003</v>
      </c>
      <c r="G637" s="17">
        <v>88.24</v>
      </c>
      <c r="H637" s="17">
        <v>87.33</v>
      </c>
      <c r="I637" s="17">
        <v>2.9455</v>
      </c>
      <c r="J637" s="17">
        <v>11.13</v>
      </c>
      <c r="K637" s="17">
        <v>18.11</v>
      </c>
      <c r="L637" s="17">
        <v>100.9494357434</v>
      </c>
      <c r="M637" s="17">
        <v>2.3498186363600002</v>
      </c>
      <c r="N637" s="17">
        <v>4.1986987899999999</v>
      </c>
      <c r="O637" s="17">
        <v>2.3602661720000002</v>
      </c>
      <c r="P637" s="17">
        <v>3.0293613227899998</v>
      </c>
      <c r="Q637" s="17">
        <v>2.9898372306300001</v>
      </c>
      <c r="R637" s="17">
        <v>3.1102467377299998</v>
      </c>
      <c r="S637" s="17">
        <v>2.988</v>
      </c>
      <c r="T637" s="17">
        <v>1070</v>
      </c>
      <c r="U637" s="17">
        <v>2400</v>
      </c>
      <c r="V637" s="17">
        <v>1502.97</v>
      </c>
      <c r="W637" s="17">
        <v>2450.2800000000002</v>
      </c>
      <c r="X637" s="17">
        <v>1052.8399999999999</v>
      </c>
      <c r="Y637" s="17">
        <v>1063.18</v>
      </c>
      <c r="Z637" s="17">
        <v>670.19</v>
      </c>
      <c r="AA637" s="17">
        <v>1239.49</v>
      </c>
      <c r="AB637" s="17">
        <v>608.67999999999995</v>
      </c>
      <c r="AC637" s="17">
        <v>1214.67</v>
      </c>
      <c r="AD637" s="17">
        <v>1472.27</v>
      </c>
      <c r="AE637" s="17">
        <v>253.379732375</v>
      </c>
      <c r="AF637" s="17">
        <v>333.05327999999997</v>
      </c>
      <c r="AG637" s="17">
        <v>268.59329800443999</v>
      </c>
      <c r="AH637" s="17">
        <v>573.75</v>
      </c>
      <c r="AI637" s="17">
        <v>555</v>
      </c>
      <c r="AJ637" s="17">
        <v>518.75</v>
      </c>
      <c r="AK637" s="17">
        <v>409.28500000000003</v>
      </c>
      <c r="AL637" s="17">
        <v>322.9768593</v>
      </c>
      <c r="AM637" s="17">
        <v>345.68794675714003</v>
      </c>
      <c r="AN637" s="17">
        <v>0.85025370560000002</v>
      </c>
      <c r="AO637" s="17">
        <v>0.96452125</v>
      </c>
      <c r="AP637" s="17">
        <v>1.0151581055800001</v>
      </c>
      <c r="AQ637" s="17">
        <v>4.0318090560000002</v>
      </c>
      <c r="AR637" s="17">
        <v>2.0884181541700002</v>
      </c>
      <c r="AS637" s="17">
        <v>8.7502999999999993</v>
      </c>
      <c r="AT637" s="17">
        <v>11.794717</v>
      </c>
      <c r="AU637" s="17">
        <v>0.40143723927000002</v>
      </c>
      <c r="AV637" s="17">
        <v>0.63230601237999995</v>
      </c>
      <c r="AW637" s="17">
        <v>0.50441705599999997</v>
      </c>
      <c r="AX637" s="17">
        <v>4191.4166666666697</v>
      </c>
      <c r="AY637" s="17">
        <v>430.25150000000002</v>
      </c>
      <c r="AZ637" s="17">
        <v>357.19175146739002</v>
      </c>
      <c r="BA637" s="17">
        <v>747.40624256783997</v>
      </c>
      <c r="BB637" s="17">
        <v>857.91750000000002</v>
      </c>
      <c r="BC637" s="17">
        <v>606.67897337240004</v>
      </c>
      <c r="BD637" s="17">
        <v>1.851219414</v>
      </c>
      <c r="BE637" s="17">
        <v>2.89286363636</v>
      </c>
      <c r="BF637" s="17">
        <v>3.0783636363600002</v>
      </c>
      <c r="BG637" s="17">
        <v>188.5</v>
      </c>
      <c r="BH637" s="17">
        <v>436.875</v>
      </c>
      <c r="BI637" s="17">
        <v>485</v>
      </c>
      <c r="BJ637" s="17">
        <v>307.5</v>
      </c>
      <c r="BK637" s="17">
        <v>279.5</v>
      </c>
      <c r="BL637" s="17">
        <v>1876.25</v>
      </c>
      <c r="BM637" s="17">
        <v>127.94</v>
      </c>
      <c r="BN637" s="17">
        <v>7584.2613636363603</v>
      </c>
      <c r="BO637" s="17">
        <v>1881.47727272727</v>
      </c>
      <c r="BP637" s="17">
        <v>18546.090909090901</v>
      </c>
      <c r="BQ637" s="17">
        <v>16128.409090909099</v>
      </c>
      <c r="BR637" s="17">
        <v>1847.75</v>
      </c>
      <c r="BS637" s="17">
        <v>1594.29</v>
      </c>
      <c r="BT637" s="17">
        <v>1425.82</v>
      </c>
      <c r="BU637" s="17">
        <v>27.431799999999999</v>
      </c>
    </row>
    <row r="638" spans="1:73" x14ac:dyDescent="0.4">
      <c r="A638" s="18" t="s">
        <v>824</v>
      </c>
      <c r="B638" s="16">
        <f t="shared" si="9"/>
        <v>2012</v>
      </c>
      <c r="C638" s="20">
        <v>105.27363699103</v>
      </c>
      <c r="D638" s="20">
        <v>113.34</v>
      </c>
      <c r="E638" s="20">
        <v>108.37047619048001</v>
      </c>
      <c r="F638" s="20">
        <v>94.11043478261</v>
      </c>
      <c r="G638" s="20">
        <v>91</v>
      </c>
      <c r="H638" s="20">
        <v>89.11</v>
      </c>
      <c r="I638" s="20">
        <v>2.8382999999999998</v>
      </c>
      <c r="J638" s="20">
        <v>11.18</v>
      </c>
      <c r="K638" s="20">
        <v>17.739999999999998</v>
      </c>
      <c r="L638" s="20">
        <v>99.634691967159995</v>
      </c>
      <c r="M638" s="20">
        <v>2.5122599999999999</v>
      </c>
      <c r="N638" s="20">
        <v>3.85421253704</v>
      </c>
      <c r="O638" s="20">
        <v>2.3483803946099999</v>
      </c>
      <c r="P638" s="20">
        <v>3.1172910099500002</v>
      </c>
      <c r="Q638" s="20">
        <v>3.06582246362</v>
      </c>
      <c r="R638" s="20">
        <v>3.2035505662200001</v>
      </c>
      <c r="S638" s="20">
        <v>3.0825</v>
      </c>
      <c r="T638" s="20">
        <v>1001</v>
      </c>
      <c r="U638" s="20">
        <v>2400</v>
      </c>
      <c r="V638" s="20">
        <v>1431.13</v>
      </c>
      <c r="W638" s="20">
        <v>2469.1799999999998</v>
      </c>
      <c r="X638" s="20">
        <v>1022.38</v>
      </c>
      <c r="Y638" s="20">
        <v>1007.61</v>
      </c>
      <c r="Z638" s="20">
        <v>684.02</v>
      </c>
      <c r="AA638" s="20">
        <v>1250.27</v>
      </c>
      <c r="AB638" s="20">
        <v>651.35</v>
      </c>
      <c r="AC638" s="20">
        <v>1230.73</v>
      </c>
      <c r="AD638" s="20">
        <v>1525.43</v>
      </c>
      <c r="AE638" s="20">
        <v>265.69345366667</v>
      </c>
      <c r="AF638" s="20">
        <v>331.99205565217</v>
      </c>
      <c r="AG638" s="20">
        <v>273.33570763712999</v>
      </c>
      <c r="AH638" s="20">
        <v>567.75</v>
      </c>
      <c r="AI638" s="20">
        <v>545</v>
      </c>
      <c r="AJ638" s="20">
        <v>509</v>
      </c>
      <c r="AK638" s="20">
        <v>436.428</v>
      </c>
      <c r="AL638" s="20">
        <v>333.73237052935002</v>
      </c>
      <c r="AM638" s="20">
        <v>349.40035068261</v>
      </c>
      <c r="AN638" s="20">
        <v>0.98487190125000001</v>
      </c>
      <c r="AO638" s="20">
        <v>0.95074237500000003</v>
      </c>
      <c r="AP638" s="20">
        <v>0.97038912808</v>
      </c>
      <c r="AQ638" s="20">
        <v>4.09508165</v>
      </c>
      <c r="AR638" s="20">
        <v>2.09478268214</v>
      </c>
      <c r="AS638" s="20">
        <v>7.9462000000000002</v>
      </c>
      <c r="AT638" s="20">
        <v>11.75723846</v>
      </c>
      <c r="AU638" s="20">
        <v>0.40505721496000002</v>
      </c>
      <c r="AV638" s="20">
        <v>0.63361737330000001</v>
      </c>
      <c r="AW638" s="20">
        <v>0.460324656</v>
      </c>
      <c r="AX638" s="20">
        <v>4207.9333333333298</v>
      </c>
      <c r="AY638" s="20">
        <v>431.03205000000003</v>
      </c>
      <c r="AZ638" s="20">
        <v>354.70767584685001</v>
      </c>
      <c r="BA638" s="20">
        <v>749.60345123362004</v>
      </c>
      <c r="BB638" s="20">
        <v>856.65824999999995</v>
      </c>
      <c r="BC638" s="20">
        <v>606.67897337240004</v>
      </c>
      <c r="BD638" s="20">
        <v>1.86069928</v>
      </c>
      <c r="BE638" s="20">
        <v>2.5950952380999999</v>
      </c>
      <c r="BF638" s="20">
        <v>2.7930952380999998</v>
      </c>
      <c r="BG638" s="20">
        <v>182.5</v>
      </c>
      <c r="BH638" s="20">
        <v>504.5</v>
      </c>
      <c r="BI638" s="20">
        <v>485</v>
      </c>
      <c r="BJ638" s="20">
        <v>382.5</v>
      </c>
      <c r="BK638" s="20">
        <v>477.5</v>
      </c>
      <c r="BL638" s="20">
        <v>1845.3760869565201</v>
      </c>
      <c r="BM638" s="20">
        <v>107.5</v>
      </c>
      <c r="BN638" s="20">
        <v>7515.5326086956502</v>
      </c>
      <c r="BO638" s="20">
        <v>1900.6195652173899</v>
      </c>
      <c r="BP638" s="20">
        <v>18772.619565217399</v>
      </c>
      <c r="BQ638" s="20">
        <v>15735.206521739099</v>
      </c>
      <c r="BR638" s="20">
        <v>1818.1630434782601</v>
      </c>
      <c r="BS638" s="20">
        <v>1630.31</v>
      </c>
      <c r="BT638" s="20">
        <v>1453.26</v>
      </c>
      <c r="BU638" s="20">
        <v>28.8002</v>
      </c>
    </row>
    <row r="639" spans="1:73" x14ac:dyDescent="0.4">
      <c r="A639" s="16" t="s">
        <v>825</v>
      </c>
      <c r="B639" s="16">
        <f t="shared" si="9"/>
        <v>2012</v>
      </c>
      <c r="C639" s="17">
        <v>106.28496491228</v>
      </c>
      <c r="D639" s="17">
        <v>113.38249999999999</v>
      </c>
      <c r="E639" s="17">
        <v>110.9645</v>
      </c>
      <c r="F639" s="17">
        <v>94.507894736840001</v>
      </c>
      <c r="G639" s="17">
        <v>88.96</v>
      </c>
      <c r="H639" s="17">
        <v>85.82</v>
      </c>
      <c r="I639" s="17">
        <v>2.8414999999999999</v>
      </c>
      <c r="J639" s="17">
        <v>11.08</v>
      </c>
      <c r="K639" s="17">
        <v>16.829999999999998</v>
      </c>
      <c r="L639" s="17">
        <v>98.581633900699998</v>
      </c>
      <c r="M639" s="17">
        <v>2.6202800000000002</v>
      </c>
      <c r="N639" s="17">
        <v>3.9458288760000002</v>
      </c>
      <c r="O639" s="17">
        <v>2.3137486900000002</v>
      </c>
      <c r="P639" s="17">
        <v>3.1040471012399999</v>
      </c>
      <c r="Q639" s="17">
        <v>3.1879764922599998</v>
      </c>
      <c r="R639" s="17">
        <v>3.0891648114599999</v>
      </c>
      <c r="S639" s="17">
        <v>3.0350000000000001</v>
      </c>
      <c r="T639" s="17">
        <v>967</v>
      </c>
      <c r="U639" s="17">
        <v>2400</v>
      </c>
      <c r="V639" s="17">
        <v>1354.36</v>
      </c>
      <c r="W639" s="17">
        <v>2469.1799999999998</v>
      </c>
      <c r="X639" s="17">
        <v>1001.38</v>
      </c>
      <c r="Y639" s="17">
        <v>980</v>
      </c>
      <c r="Z639" s="17">
        <v>677.32</v>
      </c>
      <c r="AA639" s="17">
        <v>1280.95</v>
      </c>
      <c r="AB639" s="17">
        <v>647.17999999999995</v>
      </c>
      <c r="AC639" s="17">
        <v>1268.69</v>
      </c>
      <c r="AD639" s="17">
        <v>1572.25</v>
      </c>
      <c r="AE639" s="17">
        <v>256.23655245832998</v>
      </c>
      <c r="AF639" s="17">
        <v>320.8492</v>
      </c>
      <c r="AG639" s="17">
        <v>278.16185148541001</v>
      </c>
      <c r="AH639" s="17">
        <v>563.25</v>
      </c>
      <c r="AI639" s="17">
        <v>543.75</v>
      </c>
      <c r="AJ639" s="17">
        <v>512</v>
      </c>
      <c r="AK639" s="17">
        <v>455.17750000000001</v>
      </c>
      <c r="AL639" s="17">
        <v>343.5533145</v>
      </c>
      <c r="AM639" s="17">
        <v>353.42092377236997</v>
      </c>
      <c r="AN639" s="17">
        <v>1.1118808410200001</v>
      </c>
      <c r="AO639" s="17">
        <v>0.96452125</v>
      </c>
      <c r="AP639" s="17">
        <v>1.000894425</v>
      </c>
      <c r="AQ639" s="17">
        <v>4.0622328120000004</v>
      </c>
      <c r="AR639" s="17">
        <v>2.1086271708300002</v>
      </c>
      <c r="AS639" s="17">
        <v>7.1447000000000003</v>
      </c>
      <c r="AT639" s="17">
        <v>11.367020719999999</v>
      </c>
      <c r="AU639" s="17">
        <v>0.42040517999999999</v>
      </c>
      <c r="AV639" s="17">
        <v>0.57904924462999996</v>
      </c>
      <c r="AW639" s="17">
        <v>0.44065712494999998</v>
      </c>
      <c r="AX639" s="17">
        <v>4191.4666666666699</v>
      </c>
      <c r="AY639" s="17">
        <v>447.36455000000001</v>
      </c>
      <c r="AZ639" s="17">
        <v>353.34306287826001</v>
      </c>
      <c r="BA639" s="17">
        <v>768.45024220779999</v>
      </c>
      <c r="BB639" s="17">
        <v>878.19664999999998</v>
      </c>
      <c r="BC639" s="17">
        <v>608.08291845994995</v>
      </c>
      <c r="BD639" s="17">
        <v>1.8551877299999999</v>
      </c>
      <c r="BE639" s="17">
        <v>2.76275</v>
      </c>
      <c r="BF639" s="17">
        <v>3.0384500000000001</v>
      </c>
      <c r="BG639" s="17">
        <v>182.5</v>
      </c>
      <c r="BH639" s="17">
        <v>527.375</v>
      </c>
      <c r="BI639" s="17">
        <v>485</v>
      </c>
      <c r="BJ639" s="17">
        <v>384.375</v>
      </c>
      <c r="BK639" s="17">
        <v>477.5</v>
      </c>
      <c r="BL639" s="17">
        <v>2064.12</v>
      </c>
      <c r="BM639" s="17">
        <v>99.47</v>
      </c>
      <c r="BN639" s="17">
        <v>8087.74</v>
      </c>
      <c r="BO639" s="17">
        <v>2177.67</v>
      </c>
      <c r="BP639" s="17">
        <v>20771.259999999998</v>
      </c>
      <c r="BQ639" s="17">
        <v>17287.96</v>
      </c>
      <c r="BR639" s="17">
        <v>2009.85</v>
      </c>
      <c r="BS639" s="17">
        <v>1744.81</v>
      </c>
      <c r="BT639" s="17">
        <v>1623.65</v>
      </c>
      <c r="BU639" s="17">
        <v>33.608499999999999</v>
      </c>
    </row>
    <row r="640" spans="1:73" x14ac:dyDescent="0.4">
      <c r="A640" s="18" t="s">
        <v>826</v>
      </c>
      <c r="B640" s="16">
        <f t="shared" si="9"/>
        <v>2012</v>
      </c>
      <c r="C640" s="20">
        <v>103.40786561265</v>
      </c>
      <c r="D640" s="20">
        <v>111.97347826087</v>
      </c>
      <c r="E640" s="20">
        <v>108.73272727273</v>
      </c>
      <c r="F640" s="20">
        <v>89.517391304349999</v>
      </c>
      <c r="G640" s="20">
        <v>81.849999999999994</v>
      </c>
      <c r="H640" s="20">
        <v>82.8</v>
      </c>
      <c r="I640" s="20">
        <v>3.3174000000000001</v>
      </c>
      <c r="J640" s="20">
        <v>11.58</v>
      </c>
      <c r="K640" s="20">
        <v>15.3</v>
      </c>
      <c r="L640" s="20">
        <v>105.70108533749</v>
      </c>
      <c r="M640" s="20">
        <v>2.4635400000000001</v>
      </c>
      <c r="N640" s="20">
        <v>3.8210473839999999</v>
      </c>
      <c r="O640" s="20">
        <v>2.3031665139999999</v>
      </c>
      <c r="P640" s="20">
        <v>3.00924948795</v>
      </c>
      <c r="Q640" s="20">
        <v>3.1589819346299999</v>
      </c>
      <c r="R640" s="20">
        <v>2.9887665292299999</v>
      </c>
      <c r="S640" s="20">
        <v>2.88</v>
      </c>
      <c r="T640" s="20">
        <v>898</v>
      </c>
      <c r="U640" s="20">
        <v>2400</v>
      </c>
      <c r="V640" s="20">
        <v>1359.81</v>
      </c>
      <c r="W640" s="20">
        <v>2469.1799999999998</v>
      </c>
      <c r="X640" s="20">
        <v>886</v>
      </c>
      <c r="Y640" s="20">
        <v>863.04</v>
      </c>
      <c r="Z640" s="20">
        <v>625.76</v>
      </c>
      <c r="AA640" s="20">
        <v>1177.95</v>
      </c>
      <c r="AB640" s="20">
        <v>595.41</v>
      </c>
      <c r="AC640" s="20">
        <v>1214.2</v>
      </c>
      <c r="AD640" s="20">
        <v>1302.6099999999999</v>
      </c>
      <c r="AE640" s="20">
        <v>252.91125062500001</v>
      </c>
      <c r="AF640" s="20">
        <v>321.24288000000001</v>
      </c>
      <c r="AG640" s="20">
        <v>283.07320800000002</v>
      </c>
      <c r="AH640" s="20">
        <v>558.25</v>
      </c>
      <c r="AI640" s="20">
        <v>532.5</v>
      </c>
      <c r="AJ640" s="20">
        <v>520.25</v>
      </c>
      <c r="AK640" s="20">
        <v>453.74400000000003</v>
      </c>
      <c r="AL640" s="20">
        <v>340.24638420000002</v>
      </c>
      <c r="AM640" s="20">
        <v>358.19566699500001</v>
      </c>
      <c r="AN640" s="20">
        <v>1.11732749176</v>
      </c>
      <c r="AO640" s="20">
        <v>0.95625392499999995</v>
      </c>
      <c r="AP640" s="20">
        <v>0.98084851102000004</v>
      </c>
      <c r="AQ640" s="20">
        <v>4.0736968359999999</v>
      </c>
      <c r="AR640" s="20">
        <v>2.1128920607100001</v>
      </c>
      <c r="AS640" s="20">
        <v>7.1098999999999997</v>
      </c>
      <c r="AT640" s="20">
        <v>10.92609672</v>
      </c>
      <c r="AU640" s="20">
        <v>0.42354051096000001</v>
      </c>
      <c r="AV640" s="20">
        <v>0.52540103000000005</v>
      </c>
      <c r="AW640" s="20">
        <v>0.44778707791</v>
      </c>
      <c r="AX640" s="20">
        <v>4223.95</v>
      </c>
      <c r="AY640" s="20">
        <v>450.70055000000002</v>
      </c>
      <c r="AZ640" s="20">
        <v>350.23312941109998</v>
      </c>
      <c r="BA640" s="20">
        <v>766.48067624819998</v>
      </c>
      <c r="BB640" s="20">
        <v>873.36249999999995</v>
      </c>
      <c r="BC640" s="20">
        <v>610.15249444234996</v>
      </c>
      <c r="BD640" s="20">
        <v>1.8066860899999999</v>
      </c>
      <c r="BE640" s="20">
        <v>2.9537727272700001</v>
      </c>
      <c r="BF640" s="20">
        <v>3.2039545454499998</v>
      </c>
      <c r="BG640" s="20">
        <v>182.5</v>
      </c>
      <c r="BH640" s="20">
        <v>533.5</v>
      </c>
      <c r="BI640" s="20">
        <v>474</v>
      </c>
      <c r="BJ640" s="20">
        <v>349</v>
      </c>
      <c r="BK640" s="20">
        <v>477.5</v>
      </c>
      <c r="BL640" s="20">
        <v>1974.3</v>
      </c>
      <c r="BM640" s="20">
        <v>113.95</v>
      </c>
      <c r="BN640" s="20">
        <v>8062.03</v>
      </c>
      <c r="BO640" s="20">
        <v>2141.9699999999998</v>
      </c>
      <c r="BP640" s="20">
        <v>21233.7</v>
      </c>
      <c r="BQ640" s="20">
        <v>17168.740000000002</v>
      </c>
      <c r="BR640" s="20">
        <v>1903.96</v>
      </c>
      <c r="BS640" s="20">
        <v>1746.58</v>
      </c>
      <c r="BT640" s="20">
        <v>1635.83</v>
      </c>
      <c r="BU640" s="20">
        <v>33.187399999999997</v>
      </c>
    </row>
    <row r="641" spans="1:73" x14ac:dyDescent="0.4">
      <c r="A641" s="16" t="s">
        <v>827</v>
      </c>
      <c r="B641" s="16">
        <f t="shared" si="9"/>
        <v>2012</v>
      </c>
      <c r="C641" s="17">
        <v>101.17441558442</v>
      </c>
      <c r="D641" s="17">
        <v>109.71181818182001</v>
      </c>
      <c r="E641" s="17">
        <v>107.13333333333</v>
      </c>
      <c r="F641" s="17">
        <v>86.678095238099999</v>
      </c>
      <c r="G641" s="17">
        <v>85.89</v>
      </c>
      <c r="H641" s="17">
        <v>85.74</v>
      </c>
      <c r="I641" s="17">
        <v>3.5379999999999998</v>
      </c>
      <c r="J641" s="17">
        <v>11.83</v>
      </c>
      <c r="K641" s="17">
        <v>15</v>
      </c>
      <c r="L641" s="17">
        <v>109.3651582862</v>
      </c>
      <c r="M641" s="17">
        <v>2.4781599999999999</v>
      </c>
      <c r="N641" s="17">
        <v>3.5254078419999999</v>
      </c>
      <c r="O641" s="17">
        <v>2.1532523540000001</v>
      </c>
      <c r="P641" s="17">
        <v>3.01698104943</v>
      </c>
      <c r="Q641" s="17">
        <v>3.11612345158</v>
      </c>
      <c r="R641" s="17">
        <v>2.89231969671</v>
      </c>
      <c r="S641" s="17">
        <v>3.0425</v>
      </c>
      <c r="T641" s="17">
        <v>848</v>
      </c>
      <c r="U641" s="17">
        <v>2400</v>
      </c>
      <c r="V641" s="17">
        <v>1339.11</v>
      </c>
      <c r="W641" s="17">
        <v>2469.1799999999998</v>
      </c>
      <c r="X641" s="17">
        <v>863.18</v>
      </c>
      <c r="Y641" s="17">
        <v>806.7</v>
      </c>
      <c r="Z641" s="17">
        <v>584.59</v>
      </c>
      <c r="AA641" s="17">
        <v>1137.78</v>
      </c>
      <c r="AB641" s="17">
        <v>567.61</v>
      </c>
      <c r="AC641" s="17">
        <v>1184.6099999999999</v>
      </c>
      <c r="AD641" s="17">
        <v>1285.23</v>
      </c>
      <c r="AE641" s="17">
        <v>252.06614629167001</v>
      </c>
      <c r="AF641" s="17">
        <v>321.63655999999997</v>
      </c>
      <c r="AG641" s="17">
        <v>289.02568200000002</v>
      </c>
      <c r="AH641" s="17">
        <v>559.25</v>
      </c>
      <c r="AI641" s="17">
        <v>530</v>
      </c>
      <c r="AJ641" s="17">
        <v>523</v>
      </c>
      <c r="AK641" s="17">
        <v>448.32249999999999</v>
      </c>
      <c r="AL641" s="17">
        <v>346.49280809999999</v>
      </c>
      <c r="AM641" s="17">
        <v>360.82283940000002</v>
      </c>
      <c r="AN641" s="17">
        <v>1.06778975002</v>
      </c>
      <c r="AO641" s="17">
        <v>0.93351878124999998</v>
      </c>
      <c r="AP641" s="17">
        <v>0.84683615000000001</v>
      </c>
      <c r="AQ641" s="17">
        <v>4.293056526</v>
      </c>
      <c r="AR641" s="17">
        <v>2.1304645999999998</v>
      </c>
      <c r="AS641" s="17">
        <v>7.1595000000000004</v>
      </c>
      <c r="AT641" s="17">
        <v>10.96137064</v>
      </c>
      <c r="AU641" s="17">
        <v>0.41925182945</v>
      </c>
      <c r="AV641" s="17">
        <v>0.49645942762</v>
      </c>
      <c r="AW641" s="17">
        <v>0.42635251161999999</v>
      </c>
      <c r="AX641" s="17">
        <v>4268.7749999999996</v>
      </c>
      <c r="AY641" s="17">
        <v>449.34511363636</v>
      </c>
      <c r="AZ641" s="17">
        <v>353.03499444638999</v>
      </c>
      <c r="BA641" s="17">
        <v>761.32091633885</v>
      </c>
      <c r="BB641" s="17">
        <v>870.04914772727</v>
      </c>
      <c r="BC641" s="17">
        <v>611.51192384026001</v>
      </c>
      <c r="BD641" s="17">
        <v>1.782876194</v>
      </c>
      <c r="BE641" s="17">
        <v>2.8003333333299998</v>
      </c>
      <c r="BF641" s="17">
        <v>2.9741428571399999</v>
      </c>
      <c r="BG641" s="17">
        <v>182.5</v>
      </c>
      <c r="BH641" s="17">
        <v>487.875</v>
      </c>
      <c r="BI641" s="17">
        <v>447.5</v>
      </c>
      <c r="BJ641" s="17">
        <v>383.5</v>
      </c>
      <c r="BK641" s="17">
        <v>477.5</v>
      </c>
      <c r="BL641" s="17">
        <v>1948.82954545455</v>
      </c>
      <c r="BM641" s="17">
        <v>120.35</v>
      </c>
      <c r="BN641" s="17">
        <v>7711.2272727272702</v>
      </c>
      <c r="BO641" s="17">
        <v>2181.9659090909099</v>
      </c>
      <c r="BP641" s="17">
        <v>20713.068181818198</v>
      </c>
      <c r="BQ641" s="17">
        <v>16335.3636363636</v>
      </c>
      <c r="BR641" s="17">
        <v>1912.39772727273</v>
      </c>
      <c r="BS641" s="17">
        <v>1721.64</v>
      </c>
      <c r="BT641" s="17">
        <v>1576.36</v>
      </c>
      <c r="BU641" s="17">
        <v>32.773200000000003</v>
      </c>
    </row>
    <row r="642" spans="1:73" x14ac:dyDescent="0.4">
      <c r="A642" s="18" t="s">
        <v>828</v>
      </c>
      <c r="B642" s="16">
        <f t="shared" si="9"/>
        <v>2012</v>
      </c>
      <c r="C642" s="20">
        <v>101.19366666667</v>
      </c>
      <c r="D642" s="20">
        <v>109.6765</v>
      </c>
      <c r="E642" s="20">
        <v>105.68899999999999</v>
      </c>
      <c r="F642" s="20">
        <v>88.215500000000006</v>
      </c>
      <c r="G642" s="20">
        <v>92.88</v>
      </c>
      <c r="H642" s="20">
        <v>88.84</v>
      </c>
      <c r="I642" s="20">
        <v>3.3395000000000001</v>
      </c>
      <c r="J642" s="20">
        <v>11.79</v>
      </c>
      <c r="K642" s="20">
        <v>15.41</v>
      </c>
      <c r="L642" s="20">
        <v>107.04231243184</v>
      </c>
      <c r="M642" s="20">
        <v>2.4103400000000001</v>
      </c>
      <c r="N642" s="20">
        <v>3.3673365880000001</v>
      </c>
      <c r="O642" s="20">
        <v>2.1294424580000002</v>
      </c>
      <c r="P642" s="20">
        <v>3.0830124090500002</v>
      </c>
      <c r="Q642" s="20">
        <v>3.3101364160100002</v>
      </c>
      <c r="R642" s="20">
        <v>2.8622341444699999</v>
      </c>
      <c r="S642" s="20">
        <v>3.07666666667</v>
      </c>
      <c r="T642" s="20">
        <v>785</v>
      </c>
      <c r="U642" s="20">
        <v>2400</v>
      </c>
      <c r="V642" s="20">
        <v>1303.0899999999999</v>
      </c>
      <c r="W642" s="20">
        <v>2502.25</v>
      </c>
      <c r="X642" s="20">
        <v>843.55</v>
      </c>
      <c r="Y642" s="20">
        <v>753.53</v>
      </c>
      <c r="Z642" s="20">
        <v>591.29</v>
      </c>
      <c r="AA642" s="20">
        <v>1158.6400000000001</v>
      </c>
      <c r="AB642" s="20">
        <v>577.22</v>
      </c>
      <c r="AC642" s="20">
        <v>1188.18</v>
      </c>
      <c r="AD642" s="20">
        <v>1271.9000000000001</v>
      </c>
      <c r="AE642" s="20">
        <v>242.94453104166999</v>
      </c>
      <c r="AF642" s="20">
        <v>308.64512000000002</v>
      </c>
      <c r="AG642" s="20">
        <v>283.95505600000001</v>
      </c>
      <c r="AH642" s="20">
        <v>557.79999999999995</v>
      </c>
      <c r="AI642" s="20">
        <v>530</v>
      </c>
      <c r="AJ642" s="20">
        <v>520.4</v>
      </c>
      <c r="AK642" s="20">
        <v>413.75</v>
      </c>
      <c r="AL642" s="20">
        <v>325.18147950000002</v>
      </c>
      <c r="AM642" s="20">
        <v>347.96255489999999</v>
      </c>
      <c r="AN642" s="20">
        <v>1.1233965702499999</v>
      </c>
      <c r="AO642" s="20">
        <v>0.94385293749999999</v>
      </c>
      <c r="AP642" s="20">
        <v>0.75808699999999996</v>
      </c>
      <c r="AQ642" s="20">
        <v>4.3746274659999997</v>
      </c>
      <c r="AR642" s="20">
        <v>2.15271957083</v>
      </c>
      <c r="AS642" s="20">
        <v>7.2201000000000004</v>
      </c>
      <c r="AT642" s="20">
        <v>11.071601640000001</v>
      </c>
      <c r="AU642" s="20">
        <v>0.42867686705000002</v>
      </c>
      <c r="AV642" s="20">
        <v>0.49202709160000002</v>
      </c>
      <c r="AW642" s="20">
        <v>0.42571212200000003</v>
      </c>
      <c r="AX642" s="20">
        <v>4341.3083333333298</v>
      </c>
      <c r="AY642" s="20">
        <v>459.44666666667001</v>
      </c>
      <c r="AZ642" s="20">
        <v>354.80016941861999</v>
      </c>
      <c r="BA642" s="20">
        <v>769.97357305721005</v>
      </c>
      <c r="BB642" s="20">
        <v>879.93753571428999</v>
      </c>
      <c r="BC642" s="20">
        <v>612.85907467239997</v>
      </c>
      <c r="BD642" s="20">
        <v>1.8379916940000001</v>
      </c>
      <c r="BE642" s="20">
        <v>2.8960499999999998</v>
      </c>
      <c r="BF642" s="20">
        <v>3.1097000000000001</v>
      </c>
      <c r="BG642" s="20">
        <v>182.5</v>
      </c>
      <c r="BH642" s="20">
        <v>472.83333333333002</v>
      </c>
      <c r="BI642" s="20">
        <v>435</v>
      </c>
      <c r="BJ642" s="20">
        <v>375.83333333333002</v>
      </c>
      <c r="BK642" s="20">
        <v>477.5</v>
      </c>
      <c r="BL642" s="20">
        <v>2086.7631578947398</v>
      </c>
      <c r="BM642" s="20">
        <v>128.51111111111001</v>
      </c>
      <c r="BN642" s="20">
        <v>7966.4868421052597</v>
      </c>
      <c r="BO642" s="20">
        <v>2279.8026315789498</v>
      </c>
      <c r="BP642" s="20">
        <v>22880.8947368421</v>
      </c>
      <c r="BQ642" s="20">
        <v>17448.5</v>
      </c>
      <c r="BR642" s="20">
        <v>2040.42894736842</v>
      </c>
      <c r="BS642" s="20">
        <v>1684.7619999999999</v>
      </c>
      <c r="BT642" s="20">
        <v>1582.25</v>
      </c>
      <c r="BU642" s="20">
        <v>31.874500000000001</v>
      </c>
    </row>
    <row r="643" spans="1:73" x14ac:dyDescent="0.4">
      <c r="A643" s="16" t="s">
        <v>829</v>
      </c>
      <c r="B643" s="16">
        <f t="shared" si="9"/>
        <v>2013</v>
      </c>
      <c r="C643" s="17">
        <v>105.10021645022</v>
      </c>
      <c r="D643" s="17">
        <v>112.97363636364</v>
      </c>
      <c r="E643" s="17">
        <v>107.58272727273</v>
      </c>
      <c r="F643" s="17">
        <v>94.744285714290001</v>
      </c>
      <c r="G643" s="17">
        <v>92.77</v>
      </c>
      <c r="H643" s="17">
        <v>86.13</v>
      </c>
      <c r="I643" s="17">
        <v>3.3279999999999998</v>
      </c>
      <c r="J643" s="17">
        <v>11.87</v>
      </c>
      <c r="K643" s="17">
        <v>15.89</v>
      </c>
      <c r="L643" s="17">
        <v>107.60817859655</v>
      </c>
      <c r="M643" s="17">
        <v>2.2754400000000001</v>
      </c>
      <c r="N643" s="17">
        <v>3.4676467980000001</v>
      </c>
      <c r="O643" s="17">
        <v>2.1977856779999998</v>
      </c>
      <c r="P643" s="17">
        <v>3.0033695177299999</v>
      </c>
      <c r="Q643" s="17">
        <v>3.33770742452</v>
      </c>
      <c r="R643" s="17">
        <v>2.6204011286800002</v>
      </c>
      <c r="S643" s="17">
        <v>3.052</v>
      </c>
      <c r="T643" s="17">
        <v>828.64</v>
      </c>
      <c r="U643" s="17">
        <v>2400</v>
      </c>
      <c r="V643" s="17">
        <v>1926.47</v>
      </c>
      <c r="W643" s="17">
        <v>2270.7600000000002</v>
      </c>
      <c r="X643" s="17">
        <v>884.52</v>
      </c>
      <c r="Y643" s="17">
        <v>801.36</v>
      </c>
      <c r="Z643" s="17">
        <v>595.29999999999995</v>
      </c>
      <c r="AA643" s="17">
        <v>1192.3499999999999</v>
      </c>
      <c r="AB643" s="17">
        <v>526.20000000000005</v>
      </c>
      <c r="AC643" s="17">
        <v>1210.92</v>
      </c>
      <c r="AD643" s="17">
        <v>1298.48</v>
      </c>
      <c r="AE643" s="17">
        <v>233.32228333333001</v>
      </c>
      <c r="AF643" s="17">
        <v>303.1336</v>
      </c>
      <c r="AG643" s="17">
        <v>291.00984</v>
      </c>
      <c r="AH643" s="17">
        <v>564.20000000000005</v>
      </c>
      <c r="AI643" s="17">
        <v>540</v>
      </c>
      <c r="AJ643" s="17">
        <v>530</v>
      </c>
      <c r="AK643" s="17">
        <v>401.245</v>
      </c>
      <c r="AL643" s="17">
        <v>309.01426470000001</v>
      </c>
      <c r="AM643" s="17">
        <v>335.46970709999999</v>
      </c>
      <c r="AN643" s="17">
        <v>1.0955721301300001</v>
      </c>
      <c r="AO643" s="17">
        <v>0.92869617500000001</v>
      </c>
      <c r="AP643" s="17">
        <v>0.75002570307000005</v>
      </c>
      <c r="AQ643" s="17">
        <v>4.3596360499999998</v>
      </c>
      <c r="AR643" s="17">
        <v>2.2166451999999999</v>
      </c>
      <c r="AS643" s="17">
        <v>7.0197000000000003</v>
      </c>
      <c r="AT643" s="17">
        <v>11.243562000000001</v>
      </c>
      <c r="AU643" s="17">
        <v>0.43439011199999999</v>
      </c>
      <c r="AV643" s="17">
        <v>0.47559952313999998</v>
      </c>
      <c r="AW643" s="17">
        <v>0.41610198300000001</v>
      </c>
      <c r="AX643" s="17">
        <v>4416.9333333333298</v>
      </c>
      <c r="AY643" s="17">
        <v>465.57</v>
      </c>
      <c r="AZ643" s="17">
        <v>334.12429369001001</v>
      </c>
      <c r="BA643" s="17">
        <v>761.79738470915004</v>
      </c>
      <c r="BB643" s="17">
        <v>870.59366304347998</v>
      </c>
      <c r="BC643" s="17">
        <v>612.85907467239997</v>
      </c>
      <c r="BD643" s="17">
        <v>1.8851705620000001</v>
      </c>
      <c r="BE643" s="17">
        <v>3.0432000000000001</v>
      </c>
      <c r="BF643" s="17">
        <v>3.3035999999999999</v>
      </c>
      <c r="BG643" s="17">
        <v>182.5</v>
      </c>
      <c r="BH643" s="17">
        <v>462.25</v>
      </c>
      <c r="BI643" s="17">
        <v>428</v>
      </c>
      <c r="BJ643" s="17">
        <v>380</v>
      </c>
      <c r="BK643" s="17">
        <v>395</v>
      </c>
      <c r="BL643" s="17">
        <v>2037.75</v>
      </c>
      <c r="BM643" s="17">
        <v>150.49090909091001</v>
      </c>
      <c r="BN643" s="17">
        <v>8047.36</v>
      </c>
      <c r="BO643" s="17">
        <v>2333.6799999999998</v>
      </c>
      <c r="BP643" s="17">
        <v>24545.9</v>
      </c>
      <c r="BQ643" s="17">
        <v>17472.5</v>
      </c>
      <c r="BR643" s="17">
        <v>2032.2</v>
      </c>
      <c r="BS643" s="17">
        <v>1671.8478260869599</v>
      </c>
      <c r="BT643" s="17">
        <v>1638.8913043478301</v>
      </c>
      <c r="BU643" s="17">
        <v>31.061739130429999</v>
      </c>
    </row>
    <row r="644" spans="1:73" x14ac:dyDescent="0.4">
      <c r="A644" s="18" t="s">
        <v>830</v>
      </c>
      <c r="B644" s="16">
        <f t="shared" si="9"/>
        <v>2013</v>
      </c>
      <c r="C644" s="20">
        <v>107.63743567252</v>
      </c>
      <c r="D644" s="20">
        <v>116.51949999999999</v>
      </c>
      <c r="E644" s="20">
        <v>111.09333333332999</v>
      </c>
      <c r="F644" s="20">
        <v>95.29947368421</v>
      </c>
      <c r="G644" s="20">
        <v>94.94</v>
      </c>
      <c r="H644" s="20">
        <v>85.13</v>
      </c>
      <c r="I644" s="20">
        <v>3.3292000000000002</v>
      </c>
      <c r="J644" s="20">
        <v>11.77</v>
      </c>
      <c r="K644" s="20">
        <v>16.47</v>
      </c>
      <c r="L644" s="20">
        <v>107.54029997678001</v>
      </c>
      <c r="M644" s="20">
        <v>2.1977000000000002</v>
      </c>
      <c r="N644" s="20">
        <v>3.2950250520000002</v>
      </c>
      <c r="O644" s="20">
        <v>2.2934661859999999</v>
      </c>
      <c r="P644" s="20">
        <v>2.9251479794600002</v>
      </c>
      <c r="Q644" s="20">
        <v>3.3316051451400002</v>
      </c>
      <c r="R644" s="20">
        <v>2.5313387932500002</v>
      </c>
      <c r="S644" s="20">
        <v>2.9125000000000001</v>
      </c>
      <c r="T644" s="20">
        <v>853.25</v>
      </c>
      <c r="U644" s="20">
        <v>1635</v>
      </c>
      <c r="V644" s="20">
        <v>1901.12</v>
      </c>
      <c r="W644" s="20">
        <v>1821.71</v>
      </c>
      <c r="X644" s="20">
        <v>919.58</v>
      </c>
      <c r="Y644" s="20">
        <v>836</v>
      </c>
      <c r="Z644" s="20">
        <v>610.73</v>
      </c>
      <c r="AA644" s="20">
        <v>1173.48</v>
      </c>
      <c r="AB644" s="20">
        <v>518.9</v>
      </c>
      <c r="AC644" s="20">
        <v>1216.99</v>
      </c>
      <c r="AD644" s="20">
        <v>1285.75</v>
      </c>
      <c r="AE644" s="20">
        <v>236.99664999999999</v>
      </c>
      <c r="AF644" s="20">
        <v>302.73991999999998</v>
      </c>
      <c r="AG644" s="20">
        <v>288.14383400000003</v>
      </c>
      <c r="AH644" s="20">
        <v>563</v>
      </c>
      <c r="AI644" s="20">
        <v>538.75</v>
      </c>
      <c r="AJ644" s="20">
        <v>535</v>
      </c>
      <c r="AK644" s="20">
        <v>401.64499999999998</v>
      </c>
      <c r="AL644" s="20">
        <v>297.99116370000002</v>
      </c>
      <c r="AM644" s="20">
        <v>318.9350556</v>
      </c>
      <c r="AN644" s="20">
        <v>1.11242362363</v>
      </c>
      <c r="AO644" s="20">
        <v>0.92318462499999998</v>
      </c>
      <c r="AP644" s="20">
        <v>0.81957741644000004</v>
      </c>
      <c r="AQ644" s="20">
        <v>4.3547858860000002</v>
      </c>
      <c r="AR644" s="20">
        <v>2.18918766</v>
      </c>
      <c r="AS644" s="20">
        <v>6.9996999999999998</v>
      </c>
      <c r="AT644" s="20">
        <v>11.574255000000001</v>
      </c>
      <c r="AU644" s="20">
        <v>0.43559675120000002</v>
      </c>
      <c r="AV644" s="20">
        <v>0.45716470066999998</v>
      </c>
      <c r="AW644" s="20">
        <v>0.40283306555999998</v>
      </c>
      <c r="AX644" s="20">
        <v>4390.5916666666699</v>
      </c>
      <c r="AY644" s="20">
        <v>466.86324999999999</v>
      </c>
      <c r="AZ644" s="20">
        <v>319.68583597454</v>
      </c>
      <c r="BA644" s="20">
        <v>737.55118592758004</v>
      </c>
      <c r="BB644" s="20">
        <v>842.88473750000003</v>
      </c>
      <c r="BC644" s="20">
        <v>586.37569707217006</v>
      </c>
      <c r="BD644" s="20">
        <v>1.9777646019999999</v>
      </c>
      <c r="BE644" s="20">
        <v>3.0442999999999998</v>
      </c>
      <c r="BF644" s="20">
        <v>3.1859000000000002</v>
      </c>
      <c r="BG644" s="20">
        <v>182.5</v>
      </c>
      <c r="BH644" s="20">
        <v>464.5</v>
      </c>
      <c r="BI644" s="20">
        <v>419</v>
      </c>
      <c r="BJ644" s="20">
        <v>415.625</v>
      </c>
      <c r="BK644" s="20">
        <v>395</v>
      </c>
      <c r="BL644" s="20">
        <v>2053.5949999999998</v>
      </c>
      <c r="BM644" s="20">
        <v>154.63888888888999</v>
      </c>
      <c r="BN644" s="20">
        <v>8060.9250000000002</v>
      </c>
      <c r="BO644" s="20">
        <v>2365.7874999999999</v>
      </c>
      <c r="BP644" s="20">
        <v>24211.737499999999</v>
      </c>
      <c r="BQ644" s="20">
        <v>17690.099999999999</v>
      </c>
      <c r="BR644" s="20">
        <v>2128.6875</v>
      </c>
      <c r="BS644" s="20">
        <v>1627.57</v>
      </c>
      <c r="BT644" s="20">
        <v>1674.55</v>
      </c>
      <c r="BU644" s="20">
        <v>30.328800000000001</v>
      </c>
    </row>
    <row r="645" spans="1:73" x14ac:dyDescent="0.4">
      <c r="A645" s="16" t="s">
        <v>831</v>
      </c>
      <c r="B645" s="16">
        <f t="shared" si="9"/>
        <v>2013</v>
      </c>
      <c r="C645" s="17">
        <v>102.52249999999999</v>
      </c>
      <c r="D645" s="17">
        <v>109.24</v>
      </c>
      <c r="E645" s="17">
        <v>105.41500000000001</v>
      </c>
      <c r="F645" s="17">
        <v>92.912499999999994</v>
      </c>
      <c r="G645" s="17">
        <v>90.98</v>
      </c>
      <c r="H645" s="17">
        <v>82.77</v>
      </c>
      <c r="I645" s="17">
        <v>3.8069000000000002</v>
      </c>
      <c r="J645" s="17">
        <v>11.87</v>
      </c>
      <c r="K645" s="17">
        <v>16.27</v>
      </c>
      <c r="L645" s="17">
        <v>113.68108766747</v>
      </c>
      <c r="M645" s="17">
        <v>2.1533600000000002</v>
      </c>
      <c r="N645" s="17">
        <v>3.3020798359999999</v>
      </c>
      <c r="O645" s="17">
        <v>2.3426292119999998</v>
      </c>
      <c r="P645" s="17">
        <v>2.8962722107199999</v>
      </c>
      <c r="Q645" s="17">
        <v>3.4825023334599998</v>
      </c>
      <c r="R645" s="17">
        <v>2.5513142987099999</v>
      </c>
      <c r="S645" s="17">
        <v>2.6549999999999998</v>
      </c>
      <c r="T645" s="17">
        <v>818.75</v>
      </c>
      <c r="U645" s="17">
        <v>1500</v>
      </c>
      <c r="V645" s="17">
        <v>1801.47</v>
      </c>
      <c r="W645" s="17">
        <v>1763.7</v>
      </c>
      <c r="X645" s="17">
        <v>891.5</v>
      </c>
      <c r="Y645" s="17">
        <v>832.75</v>
      </c>
      <c r="Z645" s="17">
        <v>584.70000000000005</v>
      </c>
      <c r="AA645" s="17">
        <v>1117.43</v>
      </c>
      <c r="AB645" s="17">
        <v>513.95000000000005</v>
      </c>
      <c r="AC645" s="17">
        <v>1161.6600000000001</v>
      </c>
      <c r="AD645" s="17">
        <v>1249.76</v>
      </c>
      <c r="AE645" s="17">
        <v>239.75242499999999</v>
      </c>
      <c r="AF645" s="17">
        <v>309.03879999999998</v>
      </c>
      <c r="AG645" s="17">
        <v>296.74185199999999</v>
      </c>
      <c r="AH645" s="17">
        <v>559</v>
      </c>
      <c r="AI645" s="17">
        <v>535</v>
      </c>
      <c r="AJ645" s="17">
        <v>532.5</v>
      </c>
      <c r="AK645" s="17">
        <v>401.61</v>
      </c>
      <c r="AL645" s="17">
        <v>285.86575260000001</v>
      </c>
      <c r="AM645" s="17">
        <v>309.74913809999998</v>
      </c>
      <c r="AN645" s="17">
        <v>1.07918368383</v>
      </c>
      <c r="AO645" s="17">
        <v>0.93696349999999995</v>
      </c>
      <c r="AP645" s="17">
        <v>0.90809637424</v>
      </c>
      <c r="AQ645" s="17">
        <v>4.29239514</v>
      </c>
      <c r="AR645" s="17">
        <v>2.30933945</v>
      </c>
      <c r="AS645" s="17">
        <v>6.9996999999999998</v>
      </c>
      <c r="AT645" s="17">
        <v>11.904947999999999</v>
      </c>
      <c r="AU645" s="17">
        <v>0.42310513143</v>
      </c>
      <c r="AV645" s="17">
        <v>0.45945441125999997</v>
      </c>
      <c r="AW645" s="17">
        <v>0.40773866736999997</v>
      </c>
      <c r="AX645" s="17">
        <v>4377.3583333333299</v>
      </c>
      <c r="AY645" s="17">
        <v>436.19416666667001</v>
      </c>
      <c r="AZ645" s="17">
        <v>313.7840182914</v>
      </c>
      <c r="BA645" s="17">
        <v>722.68881147866</v>
      </c>
      <c r="BB645" s="17">
        <v>822.00403571429001</v>
      </c>
      <c r="BC645" s="17">
        <v>575.55043655540999</v>
      </c>
      <c r="BD645" s="17">
        <v>2.0822635900000002</v>
      </c>
      <c r="BE645" s="17">
        <v>2.8001999999999998</v>
      </c>
      <c r="BF645" s="17">
        <v>2.9773000000000001</v>
      </c>
      <c r="BG645" s="17">
        <v>160</v>
      </c>
      <c r="BH645" s="17">
        <v>467.625</v>
      </c>
      <c r="BI645" s="17">
        <v>415</v>
      </c>
      <c r="BJ645" s="17">
        <v>395.625</v>
      </c>
      <c r="BK645" s="17">
        <v>395</v>
      </c>
      <c r="BL645" s="17">
        <v>1909.56666666667</v>
      </c>
      <c r="BM645" s="17">
        <v>139.87</v>
      </c>
      <c r="BN645" s="17">
        <v>7645.5833333333303</v>
      </c>
      <c r="BO645" s="17">
        <v>2169.4166666666702</v>
      </c>
      <c r="BP645" s="17">
        <v>23296.523809523798</v>
      </c>
      <c r="BQ645" s="17">
        <v>16724.928571428602</v>
      </c>
      <c r="BR645" s="17">
        <v>1926.07142857143</v>
      </c>
      <c r="BS645" s="17">
        <v>1593.08619047619</v>
      </c>
      <c r="BT645" s="17">
        <v>1582.9523809523801</v>
      </c>
      <c r="BU645" s="17">
        <v>28.790952380949999</v>
      </c>
    </row>
    <row r="646" spans="1:73" x14ac:dyDescent="0.4">
      <c r="A646" s="18" t="s">
        <v>832</v>
      </c>
      <c r="B646" s="16">
        <f t="shared" si="9"/>
        <v>2013</v>
      </c>
      <c r="C646" s="20">
        <v>98.851969696970002</v>
      </c>
      <c r="D646" s="20">
        <v>102.87545454546</v>
      </c>
      <c r="E646" s="20">
        <v>101.66136363635999</v>
      </c>
      <c r="F646" s="20">
        <v>92.019090909089996</v>
      </c>
      <c r="G646" s="20">
        <v>87.76</v>
      </c>
      <c r="H646" s="20">
        <v>82.02</v>
      </c>
      <c r="I646" s="20">
        <v>4.1669</v>
      </c>
      <c r="J646" s="20">
        <v>12.88</v>
      </c>
      <c r="K646" s="20">
        <v>16.2</v>
      </c>
      <c r="L646" s="20">
        <v>122.80678946534</v>
      </c>
      <c r="M646" s="20">
        <v>2.2944886363600001</v>
      </c>
      <c r="N646" s="20">
        <v>3.3027412219999999</v>
      </c>
      <c r="O646" s="20">
        <v>2.2416576159999999</v>
      </c>
      <c r="P646" s="20">
        <v>2.8891408436399999</v>
      </c>
      <c r="Q646" s="20">
        <v>3.3911991591800001</v>
      </c>
      <c r="R646" s="20">
        <v>2.9087233717399998</v>
      </c>
      <c r="S646" s="20">
        <v>2.3675000000000002</v>
      </c>
      <c r="T646" s="20">
        <v>791.43</v>
      </c>
      <c r="U646" s="20">
        <v>1500</v>
      </c>
      <c r="V646" s="20">
        <v>1850.72</v>
      </c>
      <c r="W646" s="20">
        <v>1763.7</v>
      </c>
      <c r="X646" s="20">
        <v>874.17</v>
      </c>
      <c r="Y646" s="20">
        <v>830.71</v>
      </c>
      <c r="Z646" s="20">
        <v>563.88</v>
      </c>
      <c r="AA646" s="20">
        <v>1094.52</v>
      </c>
      <c r="AB646" s="20">
        <v>495.55</v>
      </c>
      <c r="AC646" s="20">
        <v>1131.82</v>
      </c>
      <c r="AD646" s="20">
        <v>1221.1400000000001</v>
      </c>
      <c r="AE646" s="20">
        <v>229.64791666667</v>
      </c>
      <c r="AF646" s="20">
        <v>279.90647999999999</v>
      </c>
      <c r="AG646" s="20">
        <v>269.184102</v>
      </c>
      <c r="AH646" s="20">
        <v>557</v>
      </c>
      <c r="AI646" s="20">
        <v>535.6</v>
      </c>
      <c r="AJ646" s="20">
        <v>530.6</v>
      </c>
      <c r="AK646" s="20">
        <v>390.75567567567998</v>
      </c>
      <c r="AL646" s="20">
        <v>278.14958189999999</v>
      </c>
      <c r="AM646" s="20">
        <v>308.27939129999999</v>
      </c>
      <c r="AN646" s="20">
        <v>1.1033332364799999</v>
      </c>
      <c r="AO646" s="20">
        <v>0.90251631249999997</v>
      </c>
      <c r="AP646" s="20">
        <v>0.98048854403999997</v>
      </c>
      <c r="AQ646" s="20">
        <v>4.2696875539999999</v>
      </c>
      <c r="AR646" s="20">
        <v>2.2928047999999999</v>
      </c>
      <c r="AS646" s="20">
        <v>6.9996999999999998</v>
      </c>
      <c r="AT646" s="20">
        <v>12.370122820000001</v>
      </c>
      <c r="AU646" s="20">
        <v>0.42536072800000002</v>
      </c>
      <c r="AV646" s="20">
        <v>0.44805895200000001</v>
      </c>
      <c r="AW646" s="20">
        <v>0.39251254899999999</v>
      </c>
      <c r="AX646" s="20">
        <v>4366.8999999999996</v>
      </c>
      <c r="AY646" s="20">
        <v>455.89249999999998</v>
      </c>
      <c r="AZ646" s="20">
        <v>304.53375040575997</v>
      </c>
      <c r="BA646" s="20">
        <v>733.55873132624004</v>
      </c>
      <c r="BB646" s="20">
        <v>834.36775</v>
      </c>
      <c r="BC646" s="20">
        <v>558.58336554642995</v>
      </c>
      <c r="BD646" s="20">
        <v>2.0344233360000001</v>
      </c>
      <c r="BE646" s="20">
        <v>2.4986000000000002</v>
      </c>
      <c r="BF646" s="20">
        <v>2.8668</v>
      </c>
      <c r="BG646" s="20">
        <v>111.5</v>
      </c>
      <c r="BH646" s="20">
        <v>461.125</v>
      </c>
      <c r="BI646" s="20">
        <v>409</v>
      </c>
      <c r="BJ646" s="20">
        <v>365.625</v>
      </c>
      <c r="BK646" s="20">
        <v>395</v>
      </c>
      <c r="BL646" s="20">
        <v>1861.67045454545</v>
      </c>
      <c r="BM646" s="20">
        <v>137.39090909090999</v>
      </c>
      <c r="BN646" s="20">
        <v>7234.2795454545403</v>
      </c>
      <c r="BO646" s="20">
        <v>2027.3863636363601</v>
      </c>
      <c r="BP646" s="20">
        <v>21662.25</v>
      </c>
      <c r="BQ646" s="20">
        <v>15672.9545454545</v>
      </c>
      <c r="BR646" s="20">
        <v>1856.00454545455</v>
      </c>
      <c r="BS646" s="20">
        <v>1487.8572727272699</v>
      </c>
      <c r="BT646" s="20">
        <v>1493.0681818181799</v>
      </c>
      <c r="BU646" s="20">
        <v>25.355</v>
      </c>
    </row>
    <row r="647" spans="1:73" x14ac:dyDescent="0.4">
      <c r="A647" s="16" t="s">
        <v>833</v>
      </c>
      <c r="B647" s="16">
        <f t="shared" si="9"/>
        <v>2013</v>
      </c>
      <c r="C647" s="17">
        <v>99.366633414890003</v>
      </c>
      <c r="D647" s="17">
        <v>103.02695652174</v>
      </c>
      <c r="E647" s="17">
        <v>100.31476190476</v>
      </c>
      <c r="F647" s="17">
        <v>94.758181818180006</v>
      </c>
      <c r="G647" s="17">
        <v>87.71</v>
      </c>
      <c r="H647" s="17">
        <v>81.790000000000006</v>
      </c>
      <c r="I647" s="17">
        <v>4.0403000000000002</v>
      </c>
      <c r="J647" s="17">
        <v>12.29</v>
      </c>
      <c r="K647" s="17">
        <v>16.22</v>
      </c>
      <c r="L647" s="17">
        <v>118.47814461874</v>
      </c>
      <c r="M647" s="17">
        <v>2.3428599999999999</v>
      </c>
      <c r="N647" s="17">
        <v>3.2448939102600001</v>
      </c>
      <c r="O647" s="17">
        <v>2.1864366776500002</v>
      </c>
      <c r="P647" s="17">
        <v>2.9544746952800001</v>
      </c>
      <c r="Q647" s="17">
        <v>3.29168896974</v>
      </c>
      <c r="R647" s="17">
        <v>3.18423511609</v>
      </c>
      <c r="S647" s="17">
        <v>2.3875000000000002</v>
      </c>
      <c r="T647" s="17">
        <v>822.5</v>
      </c>
      <c r="U647" s="17">
        <v>1500</v>
      </c>
      <c r="V647" s="17">
        <v>1823.4</v>
      </c>
      <c r="W647" s="17">
        <v>1780.73</v>
      </c>
      <c r="X647" s="17">
        <v>879.47</v>
      </c>
      <c r="Y647" s="17">
        <v>827.5</v>
      </c>
      <c r="Z647" s="17">
        <v>498.01</v>
      </c>
      <c r="AA647" s="17">
        <v>1073.2</v>
      </c>
      <c r="AB647" s="17">
        <v>514.78</v>
      </c>
      <c r="AC647" s="17">
        <v>1116.6600000000001</v>
      </c>
      <c r="AD647" s="17">
        <v>1227.73</v>
      </c>
      <c r="AE647" s="17">
        <v>231.48509999999999</v>
      </c>
      <c r="AF647" s="17">
        <v>295.5375444</v>
      </c>
      <c r="AG647" s="17">
        <v>273.59334200000001</v>
      </c>
      <c r="AH647" s="17">
        <v>543.5</v>
      </c>
      <c r="AI647" s="17">
        <v>508.75</v>
      </c>
      <c r="AJ647" s="17">
        <v>510.75</v>
      </c>
      <c r="AK647" s="17">
        <v>386.84811891892002</v>
      </c>
      <c r="AL647" s="17">
        <v>279.251892</v>
      </c>
      <c r="AM647" s="17">
        <v>319.66992900000002</v>
      </c>
      <c r="AN647" s="17">
        <v>1.0539977015099999</v>
      </c>
      <c r="AO647" s="17">
        <v>0.90940575000000001</v>
      </c>
      <c r="AP647" s="17">
        <v>1.0570108606599999</v>
      </c>
      <c r="AQ647" s="17">
        <v>4.1030182819999999</v>
      </c>
      <c r="AR647" s="17">
        <v>2.3769811999999999</v>
      </c>
      <c r="AS647" s="17">
        <v>6.9946999999999999</v>
      </c>
      <c r="AT647" s="17">
        <v>12.80002372</v>
      </c>
      <c r="AU647" s="17">
        <v>0.42381737704</v>
      </c>
      <c r="AV647" s="17">
        <v>0.43019150900000003</v>
      </c>
      <c r="AW647" s="17">
        <v>0.38851416999999999</v>
      </c>
      <c r="AX647" s="17">
        <v>4342.7166666666699</v>
      </c>
      <c r="AY647" s="17">
        <v>454.23836956522001</v>
      </c>
      <c r="AZ647" s="17">
        <v>294.78031103607998</v>
      </c>
      <c r="BA647" s="17">
        <v>732.53271969897003</v>
      </c>
      <c r="BB647" s="17">
        <v>833.20073913043996</v>
      </c>
      <c r="BC647" s="17">
        <v>540.69336490936996</v>
      </c>
      <c r="BD647" s="17">
        <v>2.043021354</v>
      </c>
      <c r="BE647" s="17">
        <v>2.5129000000000001</v>
      </c>
      <c r="BF647" s="17">
        <v>3.0379999999999998</v>
      </c>
      <c r="BG647" s="17">
        <v>157.5</v>
      </c>
      <c r="BH647" s="17">
        <v>421.25</v>
      </c>
      <c r="BI647" s="17">
        <v>410</v>
      </c>
      <c r="BJ647" s="17">
        <v>358.125</v>
      </c>
      <c r="BK647" s="17">
        <v>395</v>
      </c>
      <c r="BL647" s="17">
        <v>1832.02173913043</v>
      </c>
      <c r="BM647" s="17">
        <v>124.00952380952</v>
      </c>
      <c r="BN647" s="17">
        <v>7249.4130434782601</v>
      </c>
      <c r="BO647" s="17">
        <v>2032.97826086957</v>
      </c>
      <c r="BP647" s="17">
        <v>20775.826086956498</v>
      </c>
      <c r="BQ647" s="17">
        <v>14947.956521739099</v>
      </c>
      <c r="BR647" s="17">
        <v>1831.55434782609</v>
      </c>
      <c r="BS647" s="17">
        <v>1414.02695652174</v>
      </c>
      <c r="BT647" s="17">
        <v>1475.1739130434801</v>
      </c>
      <c r="BU647" s="17">
        <v>23.038260869569999</v>
      </c>
    </row>
    <row r="648" spans="1:73" x14ac:dyDescent="0.4">
      <c r="A648" s="18" t="s">
        <v>834</v>
      </c>
      <c r="B648" s="16">
        <f t="shared" ref="B648:B711" si="10">VALUE(LEFT(A648,4))</f>
        <v>2013</v>
      </c>
      <c r="C648" s="20">
        <v>99.742666666670004</v>
      </c>
      <c r="D648" s="20">
        <v>103.11</v>
      </c>
      <c r="E648" s="20">
        <v>100.32850000000001</v>
      </c>
      <c r="F648" s="20">
        <v>95.789500000000004</v>
      </c>
      <c r="G648" s="20">
        <v>82.754319462010002</v>
      </c>
      <c r="H648" s="20">
        <v>77.289426335420004</v>
      </c>
      <c r="I648" s="20">
        <v>3.8254000000000001</v>
      </c>
      <c r="J648" s="20">
        <v>11.92</v>
      </c>
      <c r="K648" s="20">
        <v>16.61</v>
      </c>
      <c r="L648" s="20">
        <v>114.37378667724001</v>
      </c>
      <c r="M648" s="20">
        <v>2.2835800000000002</v>
      </c>
      <c r="N648" s="20">
        <v>3.0480965889</v>
      </c>
      <c r="O648" s="20">
        <v>2.0014752901000001</v>
      </c>
      <c r="P648" s="20">
        <v>2.8352073606200001</v>
      </c>
      <c r="Q648" s="20">
        <v>3.1727341935200002</v>
      </c>
      <c r="R648" s="20">
        <v>3.0253878883500001</v>
      </c>
      <c r="S648" s="20">
        <v>2.3075000000000001</v>
      </c>
      <c r="T648" s="20">
        <v>890.63</v>
      </c>
      <c r="U648" s="20">
        <v>1500</v>
      </c>
      <c r="V648" s="20">
        <v>1785.85</v>
      </c>
      <c r="W648" s="20">
        <v>1807.79</v>
      </c>
      <c r="X648" s="20">
        <v>876.88</v>
      </c>
      <c r="Y648" s="20">
        <v>853.5</v>
      </c>
      <c r="Z648" s="20">
        <v>524.66</v>
      </c>
      <c r="AA648" s="20">
        <v>1037.75</v>
      </c>
      <c r="AB648" s="20">
        <v>545.20000000000005</v>
      </c>
      <c r="AC648" s="20">
        <v>1147.3399999999999</v>
      </c>
      <c r="AD648" s="20">
        <v>1245.25</v>
      </c>
      <c r="AE648" s="20">
        <v>229.64791666667</v>
      </c>
      <c r="AF648" s="20">
        <v>298.40944000000002</v>
      </c>
      <c r="AG648" s="20">
        <v>236.77618799999999</v>
      </c>
      <c r="AH648" s="20">
        <v>524.25</v>
      </c>
      <c r="AI648" s="20">
        <v>483.75</v>
      </c>
      <c r="AJ648" s="20">
        <v>492</v>
      </c>
      <c r="AK648" s="20">
        <v>385.93153153153003</v>
      </c>
      <c r="AL648" s="20">
        <v>268.228791</v>
      </c>
      <c r="AM648" s="20">
        <v>313.4235051</v>
      </c>
      <c r="AN648" s="20">
        <v>1.05997061651</v>
      </c>
      <c r="AO648" s="20">
        <v>0.90975022187999999</v>
      </c>
      <c r="AP648" s="20">
        <v>1.1576469735499999</v>
      </c>
      <c r="AQ648" s="20">
        <v>3.933923928</v>
      </c>
      <c r="AR648" s="20">
        <v>2.3986265599999999</v>
      </c>
      <c r="AS648" s="20">
        <v>6.8288000000000002</v>
      </c>
      <c r="AT648" s="20">
        <v>13.71053178</v>
      </c>
      <c r="AU648" s="20">
        <v>0.43108287560000003</v>
      </c>
      <c r="AV648" s="20">
        <v>0.4225925847</v>
      </c>
      <c r="AW648" s="20">
        <v>0.37683569659999999</v>
      </c>
      <c r="AX648" s="20">
        <v>4493.375</v>
      </c>
      <c r="AY648" s="20">
        <v>462.025375</v>
      </c>
      <c r="AZ648" s="20">
        <v>306.01237122058001</v>
      </c>
      <c r="BA648" s="20">
        <v>742.55721787008997</v>
      </c>
      <c r="BB648" s="20">
        <v>844.60284999999999</v>
      </c>
      <c r="BC648" s="20">
        <v>561.29548855416999</v>
      </c>
      <c r="BD648" s="20">
        <v>2.0520602960000001</v>
      </c>
      <c r="BE648" s="20">
        <v>2.3258000000000001</v>
      </c>
      <c r="BF648" s="20">
        <v>2.8102</v>
      </c>
      <c r="BG648" s="20">
        <v>125.625</v>
      </c>
      <c r="BH648" s="20">
        <v>424.125</v>
      </c>
      <c r="BI648" s="20">
        <v>410</v>
      </c>
      <c r="BJ648" s="20">
        <v>329.375</v>
      </c>
      <c r="BK648" s="20">
        <v>395</v>
      </c>
      <c r="BL648" s="20">
        <v>1814.5374999999999</v>
      </c>
      <c r="BM648" s="20">
        <v>114.815</v>
      </c>
      <c r="BN648" s="20">
        <v>7000.2375000000002</v>
      </c>
      <c r="BO648" s="20">
        <v>2099.6875</v>
      </c>
      <c r="BP648" s="20">
        <v>20267.400000000001</v>
      </c>
      <c r="BQ648" s="20">
        <v>14280.275</v>
      </c>
      <c r="BR648" s="20">
        <v>1839.0125</v>
      </c>
      <c r="BS648" s="20">
        <v>1343.35</v>
      </c>
      <c r="BT648" s="20">
        <v>1430.23</v>
      </c>
      <c r="BU648" s="20">
        <v>21.109000000000002</v>
      </c>
    </row>
    <row r="649" spans="1:73" x14ac:dyDescent="0.4">
      <c r="A649" s="16" t="s">
        <v>835</v>
      </c>
      <c r="B649" s="16">
        <f t="shared" si="10"/>
        <v>2013</v>
      </c>
      <c r="C649" s="17">
        <v>105.25790513834001</v>
      </c>
      <c r="D649" s="17">
        <v>107.71608695652</v>
      </c>
      <c r="E649" s="17">
        <v>103.36217391304</v>
      </c>
      <c r="F649" s="17">
        <v>104.69545454546</v>
      </c>
      <c r="G649" s="17">
        <v>77.259210828830007</v>
      </c>
      <c r="H649" s="17">
        <v>72.643286929810003</v>
      </c>
      <c r="I649" s="17">
        <v>3.6227</v>
      </c>
      <c r="J649" s="17">
        <v>11.6</v>
      </c>
      <c r="K649" s="17">
        <v>16.170000000000002</v>
      </c>
      <c r="L649" s="17">
        <v>110.0929564116</v>
      </c>
      <c r="M649" s="17">
        <v>2.3086600000000002</v>
      </c>
      <c r="N649" s="17">
        <v>3.0509161061699999</v>
      </c>
      <c r="O649" s="17">
        <v>2.0989516048699999</v>
      </c>
      <c r="P649" s="17">
        <v>2.83184987414</v>
      </c>
      <c r="Q649" s="17">
        <v>3.1733412842400002</v>
      </c>
      <c r="R649" s="17">
        <v>3.0382083382</v>
      </c>
      <c r="S649" s="17">
        <v>2.2839999999999998</v>
      </c>
      <c r="T649" s="17">
        <v>860.43</v>
      </c>
      <c r="U649" s="17">
        <v>1433.48</v>
      </c>
      <c r="V649" s="17">
        <v>1719.92</v>
      </c>
      <c r="W649" s="17">
        <v>1816.31</v>
      </c>
      <c r="X649" s="17">
        <v>827.09</v>
      </c>
      <c r="Y649" s="17">
        <v>835.54</v>
      </c>
      <c r="Z649" s="17">
        <v>511.3</v>
      </c>
      <c r="AA649" s="17">
        <v>990.31</v>
      </c>
      <c r="AB649" s="17">
        <v>569.26</v>
      </c>
      <c r="AC649" s="17">
        <v>1008.78</v>
      </c>
      <c r="AD649" s="17">
        <v>1210.8699999999999</v>
      </c>
      <c r="AE649" s="17">
        <v>214.03185833333001</v>
      </c>
      <c r="AF649" s="17">
        <v>279.51280000000003</v>
      </c>
      <c r="AG649" s="17">
        <v>220.02107599999999</v>
      </c>
      <c r="AH649" s="17">
        <v>509</v>
      </c>
      <c r="AI649" s="17">
        <v>454</v>
      </c>
      <c r="AJ649" s="17">
        <v>461.8</v>
      </c>
      <c r="AK649" s="17">
        <v>387.74058558559</v>
      </c>
      <c r="AL649" s="17">
        <v>260.88005700000002</v>
      </c>
      <c r="AM649" s="17">
        <v>304.60502430000003</v>
      </c>
      <c r="AN649" s="17">
        <v>0.99815795329000001</v>
      </c>
      <c r="AO649" s="17">
        <v>0.92318462499999998</v>
      </c>
      <c r="AP649" s="17">
        <v>1.1212294726100001</v>
      </c>
      <c r="AQ649" s="17">
        <v>3.9376717819999998</v>
      </c>
      <c r="AR649" s="17">
        <v>2.2156430999999999</v>
      </c>
      <c r="AS649" s="17">
        <v>6.5035999999999996</v>
      </c>
      <c r="AT649" s="17">
        <v>14.612221359999999</v>
      </c>
      <c r="AU649" s="17">
        <v>0.42762819025999999</v>
      </c>
      <c r="AV649" s="17">
        <v>0.42366783800000002</v>
      </c>
      <c r="AW649" s="17">
        <v>0.37118786100000001</v>
      </c>
      <c r="AX649" s="17">
        <v>4635.3583333333299</v>
      </c>
      <c r="AY649" s="17">
        <v>458.32271739129999</v>
      </c>
      <c r="AZ649" s="17">
        <v>298.76375053638998</v>
      </c>
      <c r="BA649" s="17">
        <v>727.69952787099999</v>
      </c>
      <c r="BB649" s="17">
        <v>827.70334782608995</v>
      </c>
      <c r="BC649" s="17">
        <v>547.99988853627997</v>
      </c>
      <c r="BD649" s="17">
        <v>2.0419190440000001</v>
      </c>
      <c r="BE649" s="17">
        <v>2.2425999999999999</v>
      </c>
      <c r="BF649" s="17">
        <v>2.5630999999999999</v>
      </c>
      <c r="BG649" s="17">
        <v>115</v>
      </c>
      <c r="BH649" s="17">
        <v>409.625</v>
      </c>
      <c r="BI649" s="17">
        <v>410</v>
      </c>
      <c r="BJ649" s="17">
        <v>312.5</v>
      </c>
      <c r="BK649" s="17">
        <v>395</v>
      </c>
      <c r="BL649" s="17">
        <v>1769.6086956521699</v>
      </c>
      <c r="BM649" s="17">
        <v>127.19130434783</v>
      </c>
      <c r="BN649" s="17">
        <v>6906.6413043478296</v>
      </c>
      <c r="BO649" s="17">
        <v>2047.72826086957</v>
      </c>
      <c r="BP649" s="17">
        <v>19563.826086956498</v>
      </c>
      <c r="BQ649" s="17">
        <v>13750.3152173913</v>
      </c>
      <c r="BR649" s="17">
        <v>1837.6195652173899</v>
      </c>
      <c r="BS649" s="17">
        <v>1285.51565217391</v>
      </c>
      <c r="BT649" s="17">
        <v>1401.47826086957</v>
      </c>
      <c r="BU649" s="17">
        <v>19.710217391299999</v>
      </c>
    </row>
    <row r="650" spans="1:73" x14ac:dyDescent="0.4">
      <c r="A650" s="18" t="s">
        <v>836</v>
      </c>
      <c r="B650" s="16">
        <f t="shared" si="10"/>
        <v>2013</v>
      </c>
      <c r="C650" s="20">
        <v>108.15763636363999</v>
      </c>
      <c r="D650" s="20">
        <v>110.96454545455001</v>
      </c>
      <c r="E650" s="20">
        <v>106.962</v>
      </c>
      <c r="F650" s="20">
        <v>106.54636363636</v>
      </c>
      <c r="G650" s="20">
        <v>76.959999999999994</v>
      </c>
      <c r="H650" s="20">
        <v>72.912000000000006</v>
      </c>
      <c r="I650" s="20">
        <v>3.4251</v>
      </c>
      <c r="J650" s="20">
        <v>11.64</v>
      </c>
      <c r="K650" s="20">
        <v>15.6</v>
      </c>
      <c r="L650" s="20">
        <v>107.49741317685</v>
      </c>
      <c r="M650" s="20">
        <v>2.4836100000000001</v>
      </c>
      <c r="N650" s="20">
        <v>2.979634119</v>
      </c>
      <c r="O650" s="20">
        <v>2.0725833040000001</v>
      </c>
      <c r="P650" s="20">
        <v>2.7822372630199999</v>
      </c>
      <c r="Q650" s="20">
        <v>3.3603737275299999</v>
      </c>
      <c r="R650" s="20">
        <v>2.7063380615299999</v>
      </c>
      <c r="S650" s="20">
        <v>2.2799999999999998</v>
      </c>
      <c r="T650" s="20">
        <v>892.61</v>
      </c>
      <c r="U650" s="20">
        <v>1343.1</v>
      </c>
      <c r="V650" s="20">
        <v>1714.4</v>
      </c>
      <c r="W650" s="20">
        <v>1807.79</v>
      </c>
      <c r="X650" s="20">
        <v>819.29</v>
      </c>
      <c r="Y650" s="20">
        <v>868.64</v>
      </c>
      <c r="Z650" s="20">
        <v>511.71</v>
      </c>
      <c r="AA650" s="20">
        <v>994.65</v>
      </c>
      <c r="AB650" s="20">
        <v>539.39</v>
      </c>
      <c r="AC650" s="20">
        <v>993.85</v>
      </c>
      <c r="AD650" s="20">
        <v>1111.67</v>
      </c>
      <c r="AE650" s="20">
        <v>185.09622083332999</v>
      </c>
      <c r="AF650" s="20">
        <v>238.73560454546001</v>
      </c>
      <c r="AG650" s="20">
        <v>220.61582235</v>
      </c>
      <c r="AH650" s="20">
        <v>478.75</v>
      </c>
      <c r="AI650" s="20">
        <v>425</v>
      </c>
      <c r="AJ650" s="20">
        <v>428.25</v>
      </c>
      <c r="AK650" s="20">
        <v>399.43913513514002</v>
      </c>
      <c r="AL650" s="20">
        <v>252.4290129</v>
      </c>
      <c r="AM650" s="20">
        <v>305.33989769999999</v>
      </c>
      <c r="AN650" s="20">
        <v>0.97737992238000004</v>
      </c>
      <c r="AO650" s="20">
        <v>0.94040821875000002</v>
      </c>
      <c r="AP650" s="20">
        <v>1.1908050457399999</v>
      </c>
      <c r="AQ650" s="20">
        <v>3.9491358060000001</v>
      </c>
      <c r="AR650" s="20">
        <v>2.0412777000000002</v>
      </c>
      <c r="AS650" s="20">
        <v>6.5035999999999996</v>
      </c>
      <c r="AT650" s="20">
        <v>15.652801999999999</v>
      </c>
      <c r="AU650" s="20">
        <v>0.43495417017999999</v>
      </c>
      <c r="AV650" s="20">
        <v>0.45056420200000002</v>
      </c>
      <c r="AW650" s="20">
        <v>0.37548686999999997</v>
      </c>
      <c r="AX650" s="20">
        <v>4675.55</v>
      </c>
      <c r="AY650" s="20">
        <v>466.17454545455001</v>
      </c>
      <c r="AZ650" s="20">
        <v>304.38587740247999</v>
      </c>
      <c r="BA650" s="20">
        <v>742.94685608353996</v>
      </c>
      <c r="BB650" s="20">
        <v>845.04603409090998</v>
      </c>
      <c r="BC650" s="20">
        <v>558.31213321262999</v>
      </c>
      <c r="BD650" s="20">
        <v>2.0447850500000002</v>
      </c>
      <c r="BE650" s="20">
        <v>2.3795999999999999</v>
      </c>
      <c r="BF650" s="20">
        <v>2.569</v>
      </c>
      <c r="BG650" s="20">
        <v>115</v>
      </c>
      <c r="BH650" s="20">
        <v>400.375</v>
      </c>
      <c r="BI650" s="20">
        <v>360</v>
      </c>
      <c r="BJ650" s="20">
        <v>310.625</v>
      </c>
      <c r="BK650" s="20">
        <v>395</v>
      </c>
      <c r="BL650" s="20">
        <v>1817.61590909091</v>
      </c>
      <c r="BM650" s="20">
        <v>137.05500000000001</v>
      </c>
      <c r="BN650" s="20">
        <v>7192.9204545454504</v>
      </c>
      <c r="BO650" s="20">
        <v>2174.1818181818198</v>
      </c>
      <c r="BP650" s="20">
        <v>21644.431818181802</v>
      </c>
      <c r="BQ650" s="20">
        <v>14314.9318181818</v>
      </c>
      <c r="BR650" s="20">
        <v>1898.8181818181799</v>
      </c>
      <c r="BS650" s="20">
        <v>1351.74181818182</v>
      </c>
      <c r="BT650" s="20">
        <v>1496.0909090909099</v>
      </c>
      <c r="BU650" s="20">
        <v>21.893863636359999</v>
      </c>
    </row>
    <row r="651" spans="1:73" x14ac:dyDescent="0.4">
      <c r="A651" s="16" t="s">
        <v>837</v>
      </c>
      <c r="B651" s="16">
        <f t="shared" si="10"/>
        <v>2013</v>
      </c>
      <c r="C651" s="17">
        <v>108.75773015873</v>
      </c>
      <c r="D651" s="17">
        <v>111.62142857143</v>
      </c>
      <c r="E651" s="17">
        <v>108.40476190475999</v>
      </c>
      <c r="F651" s="17">
        <v>106.247</v>
      </c>
      <c r="G651" s="17">
        <v>77.612499999999997</v>
      </c>
      <c r="H651" s="17">
        <v>73.097499999999997</v>
      </c>
      <c r="I651" s="17">
        <v>3.6154000000000002</v>
      </c>
      <c r="J651" s="17">
        <v>11.25</v>
      </c>
      <c r="K651" s="17">
        <v>14.96</v>
      </c>
      <c r="L651" s="17">
        <v>107.52065160478</v>
      </c>
      <c r="M651" s="17">
        <v>2.6160514285700001</v>
      </c>
      <c r="N651" s="17">
        <v>2.9163028305699998</v>
      </c>
      <c r="O651" s="17">
        <v>1.9351419486699999</v>
      </c>
      <c r="P651" s="17">
        <v>2.7533613780400001</v>
      </c>
      <c r="Q651" s="17">
        <v>3.5911242380199999</v>
      </c>
      <c r="R651" s="17">
        <v>2.5489598961</v>
      </c>
      <c r="S651" s="17">
        <v>2.12</v>
      </c>
      <c r="T651" s="17">
        <v>985.24</v>
      </c>
      <c r="U651" s="17">
        <v>1325</v>
      </c>
      <c r="V651" s="17">
        <v>1668.63</v>
      </c>
      <c r="W651" s="17">
        <v>1797.87</v>
      </c>
      <c r="X651" s="17">
        <v>826.25</v>
      </c>
      <c r="Y651" s="17">
        <v>909.76</v>
      </c>
      <c r="Z651" s="17">
        <v>560.17999999999995</v>
      </c>
      <c r="AA651" s="17">
        <v>1019.72</v>
      </c>
      <c r="AB651" s="17">
        <v>576.80999999999995</v>
      </c>
      <c r="AC651" s="17">
        <v>983.52</v>
      </c>
      <c r="AD651" s="17">
        <v>1005.71</v>
      </c>
      <c r="AE651" s="17">
        <v>159.83494999999999</v>
      </c>
      <c r="AF651" s="17">
        <v>207.40538699999999</v>
      </c>
      <c r="AG651" s="17">
        <v>216.934608</v>
      </c>
      <c r="AH651" s="17">
        <v>444</v>
      </c>
      <c r="AI651" s="17">
        <v>428</v>
      </c>
      <c r="AJ651" s="17">
        <v>431.47619047619003</v>
      </c>
      <c r="AK651" s="17">
        <v>362</v>
      </c>
      <c r="AL651" s="17">
        <v>259.79611873499999</v>
      </c>
      <c r="AM651" s="17">
        <v>307.50777423</v>
      </c>
      <c r="AN651" s="17">
        <v>0.97394214897999998</v>
      </c>
      <c r="AO651" s="17">
        <v>0.93696349999999995</v>
      </c>
      <c r="AP651" s="17">
        <v>1.1197156476200001</v>
      </c>
      <c r="AQ651" s="17">
        <v>3.9872757320000001</v>
      </c>
      <c r="AR651" s="17">
        <v>1.98195338</v>
      </c>
      <c r="AS651" s="17">
        <v>6.3714000000000004</v>
      </c>
      <c r="AT651" s="17">
        <v>16.08049828</v>
      </c>
      <c r="AU651" s="17">
        <v>0.43634169676000001</v>
      </c>
      <c r="AV651" s="17">
        <v>0.4641717179</v>
      </c>
      <c r="AW651" s="17">
        <v>0.3835928569</v>
      </c>
      <c r="AX651" s="17">
        <v>4709.9666666666699</v>
      </c>
      <c r="AY651" s="17">
        <v>467.66166666666999</v>
      </c>
      <c r="AZ651" s="17">
        <v>300.11634772285998</v>
      </c>
      <c r="BA651" s="17">
        <v>760.60689774798004</v>
      </c>
      <c r="BB651" s="17">
        <v>865.13300000000004</v>
      </c>
      <c r="BC651" s="17">
        <v>550.48085587616004</v>
      </c>
      <c r="BD651" s="17">
        <v>1.986142158</v>
      </c>
      <c r="BE651" s="17">
        <v>2.4224000000000001</v>
      </c>
      <c r="BF651" s="17">
        <v>2.6381000000000001</v>
      </c>
      <c r="BG651" s="17">
        <v>97.5</v>
      </c>
      <c r="BH651" s="17">
        <v>374.8</v>
      </c>
      <c r="BI651" s="17">
        <v>344</v>
      </c>
      <c r="BJ651" s="17">
        <v>301</v>
      </c>
      <c r="BK651" s="17">
        <v>395</v>
      </c>
      <c r="BL651" s="17">
        <v>1761.30476190476</v>
      </c>
      <c r="BM651" s="17">
        <v>134.18571428570999</v>
      </c>
      <c r="BN651" s="17">
        <v>7159.2690476190501</v>
      </c>
      <c r="BO651" s="17">
        <v>2084.9190476190502</v>
      </c>
      <c r="BP651" s="17">
        <v>22735.071428571398</v>
      </c>
      <c r="BQ651" s="17">
        <v>13801.392857142901</v>
      </c>
      <c r="BR651" s="17">
        <v>1846.88095238095</v>
      </c>
      <c r="BS651" s="17">
        <v>1348.6</v>
      </c>
      <c r="BT651" s="17">
        <v>1456.86</v>
      </c>
      <c r="BU651" s="17">
        <v>22.563800000000001</v>
      </c>
    </row>
    <row r="652" spans="1:73" x14ac:dyDescent="0.4">
      <c r="A652" s="18" t="s">
        <v>838</v>
      </c>
      <c r="B652" s="16">
        <f t="shared" si="10"/>
        <v>2013</v>
      </c>
      <c r="C652" s="20">
        <v>105.42713438734999</v>
      </c>
      <c r="D652" s="20">
        <v>109.47869565217</v>
      </c>
      <c r="E652" s="20">
        <v>106.30227272726999</v>
      </c>
      <c r="F652" s="20">
        <v>100.50043478261</v>
      </c>
      <c r="G652" s="20">
        <v>79.412499999999994</v>
      </c>
      <c r="H652" s="20">
        <v>80.647499999999994</v>
      </c>
      <c r="I652" s="20">
        <v>3.6739000000000002</v>
      </c>
      <c r="J652" s="20">
        <v>11.37</v>
      </c>
      <c r="K652" s="20">
        <v>15.3</v>
      </c>
      <c r="L652" s="20">
        <v>109.03186360077</v>
      </c>
      <c r="M652" s="20">
        <v>2.7307000000000001</v>
      </c>
      <c r="N652" s="20">
        <v>2.8373459400000001</v>
      </c>
      <c r="O652" s="20">
        <v>1.8452669399999999</v>
      </c>
      <c r="P652" s="20">
        <v>2.7977780721499999</v>
      </c>
      <c r="Q652" s="20">
        <v>3.7745898512</v>
      </c>
      <c r="R652" s="20">
        <v>2.61874436523</v>
      </c>
      <c r="S652" s="20">
        <v>2</v>
      </c>
      <c r="T652" s="20">
        <v>985.65</v>
      </c>
      <c r="U652" s="20">
        <v>1335.87</v>
      </c>
      <c r="V652" s="20">
        <v>1650.81</v>
      </c>
      <c r="W652" s="20">
        <v>1764.66</v>
      </c>
      <c r="X652" s="20">
        <v>859.66</v>
      </c>
      <c r="Y652" s="20">
        <v>912.17</v>
      </c>
      <c r="Z652" s="20">
        <v>540.85</v>
      </c>
      <c r="AA652" s="20">
        <v>990.96</v>
      </c>
      <c r="AB652" s="20">
        <v>584.87</v>
      </c>
      <c r="AC652" s="20">
        <v>1010.85</v>
      </c>
      <c r="AD652" s="20">
        <v>1008.48</v>
      </c>
      <c r="AE652" s="20">
        <v>155.70128750000001</v>
      </c>
      <c r="AF652" s="20">
        <v>201.72521090909001</v>
      </c>
      <c r="AG652" s="20">
        <v>205.24731611999999</v>
      </c>
      <c r="AH652" s="20">
        <v>439</v>
      </c>
      <c r="AI652" s="20">
        <v>423</v>
      </c>
      <c r="AJ652" s="20">
        <v>420.4347826087</v>
      </c>
      <c r="AK652" s="20">
        <v>376.31578947368001</v>
      </c>
      <c r="AL652" s="20">
        <v>287.71963776818001</v>
      </c>
      <c r="AM652" s="20">
        <v>325.68670496250002</v>
      </c>
      <c r="AN652" s="20">
        <v>0.95769166793000005</v>
      </c>
      <c r="AO652" s="20">
        <v>0.93145195000000003</v>
      </c>
      <c r="AP652" s="20">
        <v>0.99726336074999999</v>
      </c>
      <c r="AQ652" s="20">
        <v>4.0393047639999997</v>
      </c>
      <c r="AR652" s="20">
        <v>1.95540208696</v>
      </c>
      <c r="AS652" s="20">
        <v>6.8103999999999996</v>
      </c>
      <c r="AT652" s="20">
        <v>16.457488300000001</v>
      </c>
      <c r="AU652" s="20">
        <v>0.445395184</v>
      </c>
      <c r="AV652" s="20">
        <v>0.47967738548</v>
      </c>
      <c r="AW652" s="20">
        <v>0.41145877443000001</v>
      </c>
      <c r="AX652" s="20">
        <v>4770.0416666666697</v>
      </c>
      <c r="AY652" s="20">
        <v>477.36500000000001</v>
      </c>
      <c r="AZ652" s="20">
        <v>304.31135047213002</v>
      </c>
      <c r="BA652" s="20">
        <v>771.00138508662997</v>
      </c>
      <c r="BB652" s="20">
        <v>876.95594565217004</v>
      </c>
      <c r="BC652" s="20">
        <v>558.17543406671996</v>
      </c>
      <c r="BD652" s="20">
        <v>1.9702688939999999</v>
      </c>
      <c r="BE652" s="20">
        <v>2.3187000000000002</v>
      </c>
      <c r="BF652" s="20">
        <v>2.5345</v>
      </c>
      <c r="BG652" s="20">
        <v>84.375</v>
      </c>
      <c r="BH652" s="20">
        <v>370</v>
      </c>
      <c r="BI652" s="20">
        <v>324</v>
      </c>
      <c r="BJ652" s="20">
        <v>296.875</v>
      </c>
      <c r="BK652" s="20">
        <v>395</v>
      </c>
      <c r="BL652" s="20">
        <v>1814.5826086956499</v>
      </c>
      <c r="BM652" s="20">
        <v>132.57272727272999</v>
      </c>
      <c r="BN652" s="20">
        <v>7203.0217391304304</v>
      </c>
      <c r="BO652" s="20">
        <v>2115.4282608695698</v>
      </c>
      <c r="BP652" s="20">
        <v>23101.5869565217</v>
      </c>
      <c r="BQ652" s="20">
        <v>14117.652173913</v>
      </c>
      <c r="BR652" s="20">
        <v>1884.8369565217399</v>
      </c>
      <c r="BS652" s="20">
        <v>1316.58</v>
      </c>
      <c r="BT652" s="20">
        <v>1413.48</v>
      </c>
      <c r="BU652" s="20">
        <v>21.917000000000002</v>
      </c>
    </row>
    <row r="653" spans="1:73" x14ac:dyDescent="0.4">
      <c r="A653" s="16" t="s">
        <v>839</v>
      </c>
      <c r="B653" s="16">
        <f t="shared" si="10"/>
        <v>2013</v>
      </c>
      <c r="C653" s="17">
        <v>102.62649122806999</v>
      </c>
      <c r="D653" s="17">
        <v>108.07619047619001</v>
      </c>
      <c r="E653" s="17">
        <v>105.85380952381</v>
      </c>
      <c r="F653" s="17">
        <v>93.949473684210005</v>
      </c>
      <c r="G653" s="17">
        <v>82.25</v>
      </c>
      <c r="H653" s="17">
        <v>83.817999999999998</v>
      </c>
      <c r="I653" s="17">
        <v>3.6173999999999999</v>
      </c>
      <c r="J653" s="17">
        <v>11.42</v>
      </c>
      <c r="K653" s="17">
        <v>15.4</v>
      </c>
      <c r="L653" s="17">
        <v>108.65121105615</v>
      </c>
      <c r="M653" s="17">
        <v>2.7551700000000001</v>
      </c>
      <c r="N653" s="17">
        <v>2.6900353312399998</v>
      </c>
      <c r="O653" s="17">
        <v>1.7572186164800001</v>
      </c>
      <c r="P653" s="17">
        <v>2.7788119174700001</v>
      </c>
      <c r="Q653" s="17">
        <v>3.7230305561099999</v>
      </c>
      <c r="R653" s="17">
        <v>2.5234051963000002</v>
      </c>
      <c r="S653" s="17">
        <v>2.09</v>
      </c>
      <c r="T653" s="17">
        <v>1274.5</v>
      </c>
      <c r="U653" s="17">
        <v>1357.14</v>
      </c>
      <c r="V653" s="17">
        <v>1614.74</v>
      </c>
      <c r="W653" s="17">
        <v>1754.88</v>
      </c>
      <c r="X653" s="17">
        <v>904.05</v>
      </c>
      <c r="Y653" s="17">
        <v>1108.0999999999999</v>
      </c>
      <c r="Z653" s="17">
        <v>551.32000000000005</v>
      </c>
      <c r="AA653" s="17">
        <v>989.83</v>
      </c>
      <c r="AB653" s="17">
        <v>567.19000000000005</v>
      </c>
      <c r="AC653" s="17">
        <v>1021.7</v>
      </c>
      <c r="AD653" s="17">
        <v>1004.05</v>
      </c>
      <c r="AE653" s="17">
        <v>158.91635833333001</v>
      </c>
      <c r="AF653" s="17">
        <v>199.13473999999999</v>
      </c>
      <c r="AG653" s="17">
        <v>195.23082029579001</v>
      </c>
      <c r="AH653" s="17">
        <v>438</v>
      </c>
      <c r="AI653" s="17">
        <v>405</v>
      </c>
      <c r="AJ653" s="17">
        <v>414.3</v>
      </c>
      <c r="AK653" s="17">
        <v>395.88235294117999</v>
      </c>
      <c r="AL653" s="17">
        <v>274.42686796579</v>
      </c>
      <c r="AM653" s="17">
        <v>306.75162817895</v>
      </c>
      <c r="AN653" s="17">
        <v>0.88063411719999996</v>
      </c>
      <c r="AO653" s="17">
        <v>0.92318462499999998</v>
      </c>
      <c r="AP653" s="17">
        <v>0.76599798809999997</v>
      </c>
      <c r="AQ653" s="17">
        <v>4.137410354</v>
      </c>
      <c r="AR653" s="17">
        <v>2.0340520315799999</v>
      </c>
      <c r="AS653" s="17">
        <v>7.3216999999999999</v>
      </c>
      <c r="AT653" s="17">
        <v>16.82345522</v>
      </c>
      <c r="AU653" s="17">
        <v>0.44078291275999998</v>
      </c>
      <c r="AV653" s="17">
        <v>0.45940973870000001</v>
      </c>
      <c r="AW653" s="17">
        <v>0.38937788476000001</v>
      </c>
      <c r="AX653" s="17">
        <v>5051.8916666666701</v>
      </c>
      <c r="AY653" s="17">
        <v>472.42166666666998</v>
      </c>
      <c r="AZ653" s="17">
        <v>297.36411957050001</v>
      </c>
      <c r="BA653" s="17">
        <v>772.13736373239999</v>
      </c>
      <c r="BB653" s="17">
        <v>878.24803571429004</v>
      </c>
      <c r="BC653" s="17">
        <v>545.43265067050004</v>
      </c>
      <c r="BD653" s="17">
        <v>1.8657699059999999</v>
      </c>
      <c r="BE653" s="17">
        <v>2.3024</v>
      </c>
      <c r="BF653" s="17">
        <v>2.4895999999999998</v>
      </c>
      <c r="BG653" s="17">
        <v>87.5</v>
      </c>
      <c r="BH653" s="17">
        <v>334.375</v>
      </c>
      <c r="BI653" s="17">
        <v>320</v>
      </c>
      <c r="BJ653" s="17">
        <v>305</v>
      </c>
      <c r="BK653" s="17">
        <v>395</v>
      </c>
      <c r="BL653" s="17">
        <v>1747.9642857142901</v>
      </c>
      <c r="BM653" s="17">
        <v>136.32380952381001</v>
      </c>
      <c r="BN653" s="17">
        <v>7070.6547619047597</v>
      </c>
      <c r="BO653" s="17">
        <v>2089.5595238095202</v>
      </c>
      <c r="BP653" s="17">
        <v>22826.880952381001</v>
      </c>
      <c r="BQ653" s="17">
        <v>13684.011904761899</v>
      </c>
      <c r="BR653" s="17">
        <v>1866.4166666666699</v>
      </c>
      <c r="BS653" s="17">
        <v>1275.8599999999999</v>
      </c>
      <c r="BT653" s="17">
        <v>1420.1</v>
      </c>
      <c r="BU653" s="17">
        <v>20.7576</v>
      </c>
    </row>
    <row r="654" spans="1:73" x14ac:dyDescent="0.4">
      <c r="A654" s="18" t="s">
        <v>840</v>
      </c>
      <c r="B654" s="16">
        <f t="shared" si="10"/>
        <v>2013</v>
      </c>
      <c r="C654" s="20">
        <v>105.48165079365</v>
      </c>
      <c r="D654" s="20">
        <v>110.67400000000001</v>
      </c>
      <c r="E654" s="20">
        <v>107.91952380952</v>
      </c>
      <c r="F654" s="20">
        <v>97.851428571430006</v>
      </c>
      <c r="G654" s="20">
        <v>84.337500000000006</v>
      </c>
      <c r="H654" s="20">
        <v>84.614999999999995</v>
      </c>
      <c r="I654" s="20">
        <v>4.2366000000000001</v>
      </c>
      <c r="J654" s="20">
        <v>11.55</v>
      </c>
      <c r="K654" s="20">
        <v>16.38</v>
      </c>
      <c r="L654" s="20">
        <v>117.45234821935</v>
      </c>
      <c r="M654" s="20">
        <v>2.8245399999999998</v>
      </c>
      <c r="N654" s="20">
        <v>2.777159814</v>
      </c>
      <c r="O654" s="20">
        <v>1.937640518</v>
      </c>
      <c r="P654" s="20">
        <v>2.8962898942500002</v>
      </c>
      <c r="Q654" s="20">
        <v>3.8067580644899999</v>
      </c>
      <c r="R654" s="20">
        <v>2.5521116182500001</v>
      </c>
      <c r="S654" s="20">
        <v>2.33</v>
      </c>
      <c r="T654" s="20">
        <v>1270</v>
      </c>
      <c r="U654" s="20">
        <v>1342</v>
      </c>
      <c r="V654" s="20">
        <v>1552.25</v>
      </c>
      <c r="W654" s="20">
        <v>1697.56</v>
      </c>
      <c r="X654" s="20">
        <v>886.25</v>
      </c>
      <c r="Y654" s="20">
        <v>1147</v>
      </c>
      <c r="Z654" s="20">
        <v>564.03</v>
      </c>
      <c r="AA654" s="20">
        <v>990.52</v>
      </c>
      <c r="AB654" s="20">
        <v>569.45000000000005</v>
      </c>
      <c r="AC654" s="20">
        <v>1007.11</v>
      </c>
      <c r="AD654" s="20">
        <v>996</v>
      </c>
      <c r="AE654" s="20">
        <v>161.67213333333001</v>
      </c>
      <c r="AF654" s="20">
        <v>197.39115200000001</v>
      </c>
      <c r="AG654" s="20">
        <v>205.896296122</v>
      </c>
      <c r="AH654" s="20">
        <v>451</v>
      </c>
      <c r="AI654" s="20">
        <v>398.66666666666998</v>
      </c>
      <c r="AJ654" s="20">
        <v>400.76190476190999</v>
      </c>
      <c r="AK654" s="20">
        <v>419.41176470587999</v>
      </c>
      <c r="AL654" s="20">
        <v>267.04840060125002</v>
      </c>
      <c r="AM654" s="20">
        <v>291.55664720356998</v>
      </c>
      <c r="AN654" s="20">
        <v>0.97146151745999998</v>
      </c>
      <c r="AO654" s="20">
        <v>0.92318462499999998</v>
      </c>
      <c r="AP654" s="20">
        <v>0.73998040908999996</v>
      </c>
      <c r="AQ654" s="20">
        <v>4.1755502800000004</v>
      </c>
      <c r="AR654" s="20">
        <v>2.0723427999999999</v>
      </c>
      <c r="AS654" s="20">
        <v>7.7713000000000001</v>
      </c>
      <c r="AT654" s="20">
        <v>16.865342999999999</v>
      </c>
      <c r="AU654" s="20">
        <v>0.44749630073000002</v>
      </c>
      <c r="AV654" s="20">
        <v>0.43545444276</v>
      </c>
      <c r="AW654" s="20">
        <v>0.36489610456999999</v>
      </c>
      <c r="AX654" s="20">
        <v>4835.1499999999996</v>
      </c>
      <c r="AY654" s="20">
        <v>479.61693181817998</v>
      </c>
      <c r="AZ654" s="20">
        <v>287.34816346819002</v>
      </c>
      <c r="BA654" s="20">
        <v>784.95983058031004</v>
      </c>
      <c r="BB654" s="20">
        <v>892.83262500000001</v>
      </c>
      <c r="BC654" s="20">
        <v>527.06113532503002</v>
      </c>
      <c r="BD654" s="20">
        <v>1.9287669224999999</v>
      </c>
      <c r="BE654" s="20">
        <v>2.3125</v>
      </c>
      <c r="BF654" s="20">
        <v>2.5585</v>
      </c>
      <c r="BG654" s="20">
        <v>96.875</v>
      </c>
      <c r="BH654" s="20">
        <v>341.625</v>
      </c>
      <c r="BI654" s="20">
        <v>320</v>
      </c>
      <c r="BJ654" s="20">
        <v>305</v>
      </c>
      <c r="BK654" s="20">
        <v>395</v>
      </c>
      <c r="BL654" s="20">
        <v>1739.81</v>
      </c>
      <c r="BM654" s="20">
        <v>135.79047619048001</v>
      </c>
      <c r="BN654" s="20">
        <v>7214.9</v>
      </c>
      <c r="BO654" s="20">
        <v>2136.7275</v>
      </c>
      <c r="BP654" s="20">
        <v>22762.125</v>
      </c>
      <c r="BQ654" s="20">
        <v>13924.55</v>
      </c>
      <c r="BR654" s="20">
        <v>1974.9749999999999</v>
      </c>
      <c r="BS654" s="20">
        <v>1221.5119047619</v>
      </c>
      <c r="BT654" s="20">
        <v>1355.6666666666699</v>
      </c>
      <c r="BU654" s="20">
        <v>19.670000000000002</v>
      </c>
    </row>
    <row r="655" spans="1:73" x14ac:dyDescent="0.4">
      <c r="A655" s="16" t="s">
        <v>841</v>
      </c>
      <c r="B655" s="16">
        <f t="shared" si="10"/>
        <v>2014</v>
      </c>
      <c r="C655" s="17">
        <v>102.09666666667</v>
      </c>
      <c r="D655" s="17">
        <v>107.42</v>
      </c>
      <c r="E655" s="17">
        <v>104.01</v>
      </c>
      <c r="F655" s="17">
        <v>94.86</v>
      </c>
      <c r="G655" s="17">
        <v>81.61</v>
      </c>
      <c r="H655" s="17">
        <v>82.9</v>
      </c>
      <c r="I655" s="17">
        <v>4.7008000000000001</v>
      </c>
      <c r="J655" s="17">
        <v>11.59</v>
      </c>
      <c r="K655" s="17">
        <v>16.670000000000002</v>
      </c>
      <c r="L655" s="17">
        <v>123.47593413513</v>
      </c>
      <c r="M655" s="17">
        <v>2.8194300000000001</v>
      </c>
      <c r="N655" s="17">
        <v>2.9261921260000001</v>
      </c>
      <c r="O655" s="17">
        <v>1.934113126</v>
      </c>
      <c r="P655" s="17">
        <v>2.8744001254899998</v>
      </c>
      <c r="Q655" s="17">
        <v>3.89903534357</v>
      </c>
      <c r="R655" s="17">
        <v>2.1616650329099998</v>
      </c>
      <c r="S655" s="17">
        <v>2.5625</v>
      </c>
      <c r="T655" s="17">
        <v>1269.0899999999999</v>
      </c>
      <c r="U655" s="17">
        <v>1298.6400000000001</v>
      </c>
      <c r="V655" s="17">
        <v>1536.47</v>
      </c>
      <c r="W655" s="17">
        <v>1560.64</v>
      </c>
      <c r="X655" s="17">
        <v>862.63</v>
      </c>
      <c r="Y655" s="17">
        <v>1158.6400000000001</v>
      </c>
      <c r="Z655" s="17">
        <v>565.5</v>
      </c>
      <c r="AA655" s="17">
        <v>942.1</v>
      </c>
      <c r="AB655" s="17">
        <v>539.52</v>
      </c>
      <c r="AC655" s="17">
        <v>948.01</v>
      </c>
      <c r="AD655" s="17">
        <v>951.82</v>
      </c>
      <c r="AE655" s="17">
        <v>167.64297916666999</v>
      </c>
      <c r="AF655" s="17">
        <v>198.06434479999999</v>
      </c>
      <c r="AG655" s="17">
        <v>210.21051700000001</v>
      </c>
      <c r="AH655" s="17">
        <v>450</v>
      </c>
      <c r="AI655" s="17">
        <v>377</v>
      </c>
      <c r="AJ655" s="17">
        <v>405</v>
      </c>
      <c r="AK655" s="17">
        <v>402</v>
      </c>
      <c r="AL655" s="17">
        <v>246.54635133299999</v>
      </c>
      <c r="AM655" s="17">
        <v>275.57752499999998</v>
      </c>
      <c r="AN655" s="17">
        <v>0.99254824857000001</v>
      </c>
      <c r="AO655" s="17">
        <v>0.9259404</v>
      </c>
      <c r="AP655" s="17">
        <v>0.75383950318000004</v>
      </c>
      <c r="AQ655" s="17">
        <v>4.1808413680000003</v>
      </c>
      <c r="AR655" s="17">
        <v>2.1144310000000002</v>
      </c>
      <c r="AS655" s="17">
        <v>8.1921999999999997</v>
      </c>
      <c r="AT655" s="17">
        <v>16.92707236</v>
      </c>
      <c r="AU655" s="17">
        <v>0.4448457113</v>
      </c>
      <c r="AV655" s="17">
        <v>0.44687647400000002</v>
      </c>
      <c r="AW655" s="17">
        <v>0.344582106</v>
      </c>
      <c r="AX655" s="17">
        <v>4924.3333333333303</v>
      </c>
      <c r="AY655" s="17">
        <v>476.77608695651998</v>
      </c>
      <c r="AZ655" s="17">
        <v>286.59503651867999</v>
      </c>
      <c r="BA655" s="17">
        <v>789.30814077123</v>
      </c>
      <c r="BB655" s="17">
        <v>897.77850000000001</v>
      </c>
      <c r="BC655" s="17">
        <v>525.67973117661995</v>
      </c>
      <c r="BD655" s="17">
        <v>2.0053223519999999</v>
      </c>
      <c r="BE655" s="17">
        <v>2.1442000000000001</v>
      </c>
      <c r="BF655" s="17">
        <v>2.3445999999999998</v>
      </c>
      <c r="BG655" s="17">
        <v>97.5</v>
      </c>
      <c r="BH655" s="17">
        <v>403.375</v>
      </c>
      <c r="BI655" s="17">
        <v>333</v>
      </c>
      <c r="BJ655" s="17">
        <v>330</v>
      </c>
      <c r="BK655" s="17">
        <v>395</v>
      </c>
      <c r="BL655" s="17">
        <v>1727.41</v>
      </c>
      <c r="BM655" s="17">
        <v>128.119</v>
      </c>
      <c r="BN655" s="17">
        <v>7291.47</v>
      </c>
      <c r="BO655" s="17">
        <v>2143.17</v>
      </c>
      <c r="BP655" s="17">
        <v>22063.86</v>
      </c>
      <c r="BQ655" s="17">
        <v>14101.25</v>
      </c>
      <c r="BR655" s="17">
        <v>2036.93</v>
      </c>
      <c r="BS655" s="17">
        <v>1244.27</v>
      </c>
      <c r="BT655" s="17">
        <v>1420.95</v>
      </c>
      <c r="BU655" s="17">
        <v>19.875</v>
      </c>
    </row>
    <row r="656" spans="1:73" ht="15" customHeight="1" x14ac:dyDescent="0.4">
      <c r="A656" s="18" t="s">
        <v>842</v>
      </c>
      <c r="B656" s="16">
        <f t="shared" si="10"/>
        <v>2014</v>
      </c>
      <c r="C656" s="20">
        <v>104.82666666666999</v>
      </c>
      <c r="D656" s="20">
        <v>108.81</v>
      </c>
      <c r="E656" s="20">
        <v>104.94</v>
      </c>
      <c r="F656" s="20">
        <v>100.73</v>
      </c>
      <c r="G656" s="20">
        <v>76.290000000000006</v>
      </c>
      <c r="H656" s="20">
        <v>77.599999999999994</v>
      </c>
      <c r="I656" s="20">
        <v>5.9733000000000001</v>
      </c>
      <c r="J656" s="20">
        <v>11.3</v>
      </c>
      <c r="K656" s="20">
        <v>16.760000000000002</v>
      </c>
      <c r="L656" s="20">
        <v>137.61069871914</v>
      </c>
      <c r="M656" s="20">
        <v>2.9928400000000002</v>
      </c>
      <c r="N656" s="20">
        <v>3.828102168</v>
      </c>
      <c r="O656" s="20">
        <v>2.1142305800000001</v>
      </c>
      <c r="P656" s="20">
        <v>2.5756930305500001</v>
      </c>
      <c r="Q656" s="20">
        <v>3.6535768877999999</v>
      </c>
      <c r="R656" s="20">
        <v>1.85150220385</v>
      </c>
      <c r="S656" s="20">
        <v>2.222</v>
      </c>
      <c r="T656" s="20">
        <v>1364</v>
      </c>
      <c r="U656" s="20">
        <v>1250</v>
      </c>
      <c r="V656" s="20">
        <v>1557.26</v>
      </c>
      <c r="W656" s="20">
        <v>1409.8</v>
      </c>
      <c r="X656" s="20">
        <v>904.34</v>
      </c>
      <c r="Y656" s="20">
        <v>1292</v>
      </c>
      <c r="Z656" s="20">
        <v>490.73</v>
      </c>
      <c r="AA656" s="20">
        <v>970.96</v>
      </c>
      <c r="AB656" s="20">
        <v>570.75</v>
      </c>
      <c r="AC656" s="20">
        <v>971.77</v>
      </c>
      <c r="AD656" s="20">
        <v>953</v>
      </c>
      <c r="AE656" s="20">
        <v>169.93945833333001</v>
      </c>
      <c r="AF656" s="20">
        <v>209.3235928</v>
      </c>
      <c r="AG656" s="20">
        <v>221.12338600000001</v>
      </c>
      <c r="AH656" s="20">
        <v>459</v>
      </c>
      <c r="AI656" s="20">
        <v>382</v>
      </c>
      <c r="AJ656" s="20">
        <v>449.85</v>
      </c>
      <c r="AK656" s="20">
        <v>393.16</v>
      </c>
      <c r="AL656" s="20">
        <v>258.67176243300003</v>
      </c>
      <c r="AM656" s="20">
        <v>292.11217649999998</v>
      </c>
      <c r="AN656" s="20">
        <v>1.0456354891899999</v>
      </c>
      <c r="AO656" s="20">
        <v>0.95418709374999999</v>
      </c>
      <c r="AP656" s="20">
        <v>0.77092533290999998</v>
      </c>
      <c r="AQ656" s="20">
        <v>4.2809311159999996</v>
      </c>
      <c r="AR656" s="20">
        <v>2.0238411599999999</v>
      </c>
      <c r="AS656" s="20">
        <v>8.2040000000000006</v>
      </c>
      <c r="AT656" s="20">
        <v>16.975574000000002</v>
      </c>
      <c r="AU656" s="20">
        <v>0.44611361599999999</v>
      </c>
      <c r="AV656" s="20">
        <v>0.47730022999999999</v>
      </c>
      <c r="AW656" s="20">
        <v>0.36618738200000001</v>
      </c>
      <c r="AX656" s="20">
        <v>5051.8916666666701</v>
      </c>
      <c r="AY656" s="20">
        <v>478.13499999999999</v>
      </c>
      <c r="AZ656" s="20">
        <v>291.83593789742002</v>
      </c>
      <c r="BA656" s="20">
        <v>793.18927713998005</v>
      </c>
      <c r="BB656" s="20">
        <v>902.19299999999998</v>
      </c>
      <c r="BC656" s="20">
        <v>535.29272259950994</v>
      </c>
      <c r="BD656" s="20">
        <v>2.0734451100000002</v>
      </c>
      <c r="BE656" s="20">
        <v>1.9011</v>
      </c>
      <c r="BF656" s="20">
        <v>2.1657999999999999</v>
      </c>
      <c r="BG656" s="20">
        <v>97.5</v>
      </c>
      <c r="BH656" s="20">
        <v>450.125</v>
      </c>
      <c r="BI656" s="20">
        <v>367</v>
      </c>
      <c r="BJ656" s="20">
        <v>353.125</v>
      </c>
      <c r="BK656" s="20">
        <v>307.625</v>
      </c>
      <c r="BL656" s="20">
        <v>1695.17</v>
      </c>
      <c r="BM656" s="20">
        <v>121.37</v>
      </c>
      <c r="BN656" s="20">
        <v>7149.21</v>
      </c>
      <c r="BO656" s="20">
        <v>2108.0300000000002</v>
      </c>
      <c r="BP656" s="20">
        <v>22820.67</v>
      </c>
      <c r="BQ656" s="20">
        <v>14203.55</v>
      </c>
      <c r="BR656" s="20">
        <v>2034.53</v>
      </c>
      <c r="BS656" s="20">
        <v>1299.58</v>
      </c>
      <c r="BT656" s="20">
        <v>1409.53</v>
      </c>
      <c r="BU656" s="20">
        <v>20.844999999999999</v>
      </c>
    </row>
    <row r="657" spans="1:73" ht="15" customHeight="1" x14ac:dyDescent="0.4">
      <c r="A657" s="16" t="s">
        <v>843</v>
      </c>
      <c r="B657" s="16">
        <f t="shared" si="10"/>
        <v>2014</v>
      </c>
      <c r="C657" s="17">
        <v>104.04</v>
      </c>
      <c r="D657" s="17">
        <v>107.4</v>
      </c>
      <c r="E657" s="17">
        <v>104.15</v>
      </c>
      <c r="F657" s="17">
        <v>100.57</v>
      </c>
      <c r="G657" s="17">
        <v>73.34</v>
      </c>
      <c r="H657" s="17">
        <v>74.599999999999994</v>
      </c>
      <c r="I657" s="17">
        <v>4.8783000000000003</v>
      </c>
      <c r="J657" s="17">
        <v>10.88</v>
      </c>
      <c r="K657" s="17">
        <v>16.55</v>
      </c>
      <c r="L657" s="17">
        <v>122.1747631506</v>
      </c>
      <c r="M657" s="17">
        <v>3.0416699999999999</v>
      </c>
      <c r="N657" s="17">
        <v>4.7198709579999996</v>
      </c>
      <c r="O657" s="17">
        <v>2.323008094</v>
      </c>
      <c r="P657" s="17">
        <v>2.4955235466299999</v>
      </c>
      <c r="Q657" s="17">
        <v>3.5937380387400002</v>
      </c>
      <c r="R657" s="17">
        <v>1.80283260114</v>
      </c>
      <c r="S657" s="17">
        <v>2.09</v>
      </c>
      <c r="T657" s="17">
        <v>1389.05</v>
      </c>
      <c r="U657" s="17">
        <v>1235.71</v>
      </c>
      <c r="V657" s="17">
        <v>1651.2</v>
      </c>
      <c r="W657" s="17">
        <v>1366.87</v>
      </c>
      <c r="X657" s="17">
        <v>953.81</v>
      </c>
      <c r="Y657" s="17">
        <v>1376.9</v>
      </c>
      <c r="Z657" s="17">
        <v>530.80999999999995</v>
      </c>
      <c r="AA657" s="17">
        <v>996.67</v>
      </c>
      <c r="AB657" s="17">
        <v>601.52</v>
      </c>
      <c r="AC657" s="17">
        <v>1009.95</v>
      </c>
      <c r="AD657" s="17">
        <v>984.76</v>
      </c>
      <c r="AE657" s="17">
        <v>177.74748750000001</v>
      </c>
      <c r="AF657" s="17">
        <v>222.33078</v>
      </c>
      <c r="AG657" s="17">
        <v>234.35110599999999</v>
      </c>
      <c r="AH657" s="17">
        <v>422</v>
      </c>
      <c r="AI657" s="17">
        <v>366</v>
      </c>
      <c r="AJ657" s="17">
        <v>425.1</v>
      </c>
      <c r="AK657" s="17">
        <v>378.57</v>
      </c>
      <c r="AL657" s="17">
        <v>286.91662156199999</v>
      </c>
      <c r="AM657" s="17">
        <v>323.71173270000003</v>
      </c>
      <c r="AN657" s="17">
        <v>1.1213649784699999</v>
      </c>
      <c r="AO657" s="17">
        <v>0.96452125</v>
      </c>
      <c r="AP657" s="17">
        <v>0.80641942501999997</v>
      </c>
      <c r="AQ657" s="17">
        <v>4.4711898220000004</v>
      </c>
      <c r="AR657" s="17">
        <v>2.2571109523800001</v>
      </c>
      <c r="AS657" s="17">
        <v>8.0469000000000008</v>
      </c>
      <c r="AT657" s="17">
        <v>17.085805000000001</v>
      </c>
      <c r="AU657" s="17">
        <v>0.45140388799999998</v>
      </c>
      <c r="AV657" s="17">
        <v>0.485677786</v>
      </c>
      <c r="AW657" s="17">
        <v>0.39462698000000002</v>
      </c>
      <c r="AX657" s="17">
        <v>5083.5916666666699</v>
      </c>
      <c r="AY657" s="17">
        <v>483.80500000000001</v>
      </c>
      <c r="AZ657" s="17">
        <v>290.92332673620001</v>
      </c>
      <c r="BA657" s="17">
        <v>796.30376928775001</v>
      </c>
      <c r="BB657" s="17">
        <v>905.7355</v>
      </c>
      <c r="BC657" s="17">
        <v>533.61878855052998</v>
      </c>
      <c r="BD657" s="17">
        <v>2.13737909</v>
      </c>
      <c r="BE657" s="17">
        <v>1.929</v>
      </c>
      <c r="BF657" s="17">
        <v>2.2852999999999999</v>
      </c>
      <c r="BG657" s="17">
        <v>106.6</v>
      </c>
      <c r="BH657" s="17">
        <v>486.5</v>
      </c>
      <c r="BI657" s="17">
        <v>384</v>
      </c>
      <c r="BJ657" s="17">
        <v>327.5</v>
      </c>
      <c r="BK657" s="17">
        <v>278.5</v>
      </c>
      <c r="BL657" s="17">
        <v>1705.37</v>
      </c>
      <c r="BM657" s="17">
        <v>111.833</v>
      </c>
      <c r="BN657" s="17">
        <v>6650.04</v>
      </c>
      <c r="BO657" s="17">
        <v>2053.08</v>
      </c>
      <c r="BP657" s="17">
        <v>23024.31</v>
      </c>
      <c r="BQ657" s="17">
        <v>15678.1</v>
      </c>
      <c r="BR657" s="17">
        <v>2007.9</v>
      </c>
      <c r="BS657" s="17">
        <v>1336.08</v>
      </c>
      <c r="BT657" s="17">
        <v>1451.62</v>
      </c>
      <c r="BU657" s="17">
        <v>20.716000000000001</v>
      </c>
    </row>
    <row r="658" spans="1:73" ht="15" customHeight="1" x14ac:dyDescent="0.4">
      <c r="A658" s="18" t="s">
        <v>844</v>
      </c>
      <c r="B658" s="16">
        <f t="shared" si="10"/>
        <v>2014</v>
      </c>
      <c r="C658" s="20">
        <v>104.86666666667</v>
      </c>
      <c r="D658" s="20">
        <v>107.79</v>
      </c>
      <c r="E658" s="20">
        <v>104.73</v>
      </c>
      <c r="F658" s="20">
        <v>102.08</v>
      </c>
      <c r="G658" s="20">
        <v>72.819999999999993</v>
      </c>
      <c r="H658" s="20">
        <v>75.06</v>
      </c>
      <c r="I658" s="20">
        <v>4.6338999999999997</v>
      </c>
      <c r="J658" s="20">
        <v>10.73</v>
      </c>
      <c r="K658" s="20">
        <v>16.79</v>
      </c>
      <c r="L658" s="20">
        <v>118.65642551875</v>
      </c>
      <c r="M658" s="20">
        <v>3.0506099999999998</v>
      </c>
      <c r="N658" s="20">
        <v>4.9268847759999996</v>
      </c>
      <c r="O658" s="20">
        <v>2.3269764099999999</v>
      </c>
      <c r="P658" s="20">
        <v>2.6708579531800001</v>
      </c>
      <c r="Q658" s="20">
        <v>3.5478605327600001</v>
      </c>
      <c r="R658" s="20">
        <v>2.3780466601199999</v>
      </c>
      <c r="S658" s="20">
        <v>2.0866666666699998</v>
      </c>
      <c r="T658" s="20">
        <v>1356.13</v>
      </c>
      <c r="U658" s="20">
        <v>1197</v>
      </c>
      <c r="V658" s="20">
        <v>1629.2</v>
      </c>
      <c r="W658" s="20">
        <v>1366.87</v>
      </c>
      <c r="X658" s="20">
        <v>926.63</v>
      </c>
      <c r="Y658" s="20">
        <v>1291.75</v>
      </c>
      <c r="Z658" s="20">
        <v>516.17999999999995</v>
      </c>
      <c r="AA658" s="20">
        <v>1001.69</v>
      </c>
      <c r="AB658" s="20">
        <v>584.36</v>
      </c>
      <c r="AC658" s="20">
        <v>1011.42</v>
      </c>
      <c r="AD658" s="20">
        <v>952.25</v>
      </c>
      <c r="AE658" s="20">
        <v>181.42185416666999</v>
      </c>
      <c r="AF658" s="20">
        <v>222.3583376</v>
      </c>
      <c r="AG658" s="20">
        <v>232.36694800000001</v>
      </c>
      <c r="AH658" s="20">
        <v>395</v>
      </c>
      <c r="AI658" s="20">
        <v>352</v>
      </c>
      <c r="AJ658" s="20">
        <v>399.29</v>
      </c>
      <c r="AK658" s="20">
        <v>370.91</v>
      </c>
      <c r="AL658" s="20">
        <v>277.091364204</v>
      </c>
      <c r="AM658" s="20">
        <v>324.81404279999998</v>
      </c>
      <c r="AN658" s="20">
        <v>1.2259495332899999</v>
      </c>
      <c r="AO658" s="20">
        <v>0.93007406250000002</v>
      </c>
      <c r="AP658" s="20">
        <v>0.84688586385999998</v>
      </c>
      <c r="AQ658" s="20">
        <v>4.3514789560000002</v>
      </c>
      <c r="AR658" s="20">
        <v>2.3767903238099999</v>
      </c>
      <c r="AS658" s="20">
        <v>8.2777999999999992</v>
      </c>
      <c r="AT658" s="20">
        <v>17.661210820000001</v>
      </c>
      <c r="AU658" s="20">
        <v>0.45114263999999998</v>
      </c>
      <c r="AV658" s="20">
        <v>0.536384046</v>
      </c>
      <c r="AW658" s="20">
        <v>0.39132004999999997</v>
      </c>
      <c r="AX658" s="20">
        <v>5089.1000000000004</v>
      </c>
      <c r="AY658" s="20">
        <v>483.52499999999998</v>
      </c>
      <c r="AZ658" s="20">
        <v>290.32752121041</v>
      </c>
      <c r="BA658" s="20">
        <v>802.24526200040998</v>
      </c>
      <c r="BB658" s="20">
        <v>912.49350000000004</v>
      </c>
      <c r="BC658" s="20">
        <v>532.52594726328005</v>
      </c>
      <c r="BD658" s="20">
        <v>2.0767520400000001</v>
      </c>
      <c r="BE658" s="20">
        <v>1.7757000000000001</v>
      </c>
      <c r="BF658" s="20">
        <v>2.1541999999999999</v>
      </c>
      <c r="BG658" s="20">
        <v>111.5</v>
      </c>
      <c r="BH658" s="20">
        <v>409</v>
      </c>
      <c r="BI658" s="20">
        <v>383</v>
      </c>
      <c r="BJ658" s="20">
        <v>260</v>
      </c>
      <c r="BK658" s="20">
        <v>299</v>
      </c>
      <c r="BL658" s="20">
        <v>1810.67</v>
      </c>
      <c r="BM658" s="20">
        <v>114.581</v>
      </c>
      <c r="BN658" s="20">
        <v>6673.56</v>
      </c>
      <c r="BO658" s="20">
        <v>2087.09</v>
      </c>
      <c r="BP658" s="20">
        <v>23405.200000000001</v>
      </c>
      <c r="BQ658" s="20">
        <v>17373.599999999999</v>
      </c>
      <c r="BR658" s="20">
        <v>2027.21</v>
      </c>
      <c r="BS658" s="20">
        <v>1298.45</v>
      </c>
      <c r="BT658" s="20">
        <v>1430.33</v>
      </c>
      <c r="BU658" s="20">
        <v>19.736000000000001</v>
      </c>
    </row>
    <row r="659" spans="1:73" ht="15" customHeight="1" x14ac:dyDescent="0.4">
      <c r="A659" s="16" t="s">
        <v>845</v>
      </c>
      <c r="B659" s="16">
        <f t="shared" si="10"/>
        <v>2014</v>
      </c>
      <c r="C659" s="17">
        <v>105.71333333333</v>
      </c>
      <c r="D659" s="17">
        <v>109.68</v>
      </c>
      <c r="E659" s="17">
        <v>105.6</v>
      </c>
      <c r="F659" s="17">
        <v>101.86</v>
      </c>
      <c r="G659" s="17">
        <v>73.69</v>
      </c>
      <c r="H659" s="17">
        <v>75.78</v>
      </c>
      <c r="I659" s="17">
        <v>4.5625</v>
      </c>
      <c r="J659" s="17">
        <v>10.199999999999999</v>
      </c>
      <c r="K659" s="17">
        <v>16.32</v>
      </c>
      <c r="L659" s="17">
        <v>114.95136110006</v>
      </c>
      <c r="M659" s="17">
        <v>3.0299900000000002</v>
      </c>
      <c r="N659" s="17">
        <v>4.7222960399999998</v>
      </c>
      <c r="O659" s="17">
        <v>2.270538138</v>
      </c>
      <c r="P659" s="17">
        <v>2.86976530451</v>
      </c>
      <c r="Q659" s="17">
        <v>3.6651399003399998</v>
      </c>
      <c r="R659" s="17">
        <v>2.9816560131799998</v>
      </c>
      <c r="S659" s="17">
        <v>1.9624999999999999</v>
      </c>
      <c r="T659" s="17">
        <v>1413.25</v>
      </c>
      <c r="U659" s="17">
        <v>1180</v>
      </c>
      <c r="V659" s="17">
        <v>1632.73</v>
      </c>
      <c r="W659" s="17">
        <v>1366.87</v>
      </c>
      <c r="X659" s="17">
        <v>898.42</v>
      </c>
      <c r="Y659" s="17">
        <v>1255.25</v>
      </c>
      <c r="Z659" s="17">
        <v>519.41999999999996</v>
      </c>
      <c r="AA659" s="17">
        <v>961.81</v>
      </c>
      <c r="AB659" s="17">
        <v>568</v>
      </c>
      <c r="AC659" s="17">
        <v>954.94</v>
      </c>
      <c r="AD659" s="17">
        <v>951.5</v>
      </c>
      <c r="AE659" s="17">
        <v>181.88114999999999</v>
      </c>
      <c r="AF659" s="17">
        <v>217.29561279999999</v>
      </c>
      <c r="AG659" s="17">
        <v>220.68246199999999</v>
      </c>
      <c r="AH659" s="17">
        <v>388</v>
      </c>
      <c r="AI659" s="17">
        <v>346</v>
      </c>
      <c r="AJ659" s="17">
        <v>391.55</v>
      </c>
      <c r="AK659" s="17">
        <v>390.48</v>
      </c>
      <c r="AL659" s="17">
        <v>277.21261831499999</v>
      </c>
      <c r="AM659" s="17">
        <v>334.73483370000002</v>
      </c>
      <c r="AN659" s="17">
        <v>1.1203114112400001</v>
      </c>
      <c r="AO659" s="17">
        <v>0.91491730000000004</v>
      </c>
      <c r="AP659" s="17">
        <v>0.84080267370999995</v>
      </c>
      <c r="AQ659" s="17">
        <v>4.3821231740000002</v>
      </c>
      <c r="AR659" s="17">
        <v>2.5647079333299998</v>
      </c>
      <c r="AS659" s="17">
        <v>8.2357999999999993</v>
      </c>
      <c r="AT659" s="17">
        <v>17.967652999999999</v>
      </c>
      <c r="AU659" s="17">
        <v>0.44869344</v>
      </c>
      <c r="AV659" s="17">
        <v>0.54365929199999996</v>
      </c>
      <c r="AW659" s="17">
        <v>0.40278407399999999</v>
      </c>
      <c r="AX659" s="17">
        <v>5117.5583333333298</v>
      </c>
      <c r="AY659" s="17">
        <v>480.9</v>
      </c>
      <c r="AZ659" s="17">
        <v>292.49542174214997</v>
      </c>
      <c r="BA659" s="17">
        <v>807.13261890921001</v>
      </c>
      <c r="BB659" s="17">
        <v>918.05250000000001</v>
      </c>
      <c r="BC659" s="17">
        <v>536.50236424029004</v>
      </c>
      <c r="BD659" s="17">
        <v>2.0439032020000001</v>
      </c>
      <c r="BE659" s="17">
        <v>1.6931</v>
      </c>
      <c r="BF659" s="17">
        <v>2.0215000000000001</v>
      </c>
      <c r="BG659" s="17">
        <v>112.625</v>
      </c>
      <c r="BH659" s="17">
        <v>413.5625</v>
      </c>
      <c r="BI659" s="17">
        <v>385</v>
      </c>
      <c r="BJ659" s="17">
        <v>265</v>
      </c>
      <c r="BK659" s="17">
        <v>300.875</v>
      </c>
      <c r="BL659" s="17">
        <v>1751.05</v>
      </c>
      <c r="BM659" s="17">
        <v>100.56</v>
      </c>
      <c r="BN659" s="17">
        <v>6891.13</v>
      </c>
      <c r="BO659" s="17">
        <v>2097.3200000000002</v>
      </c>
      <c r="BP659" s="17">
        <v>23271.25</v>
      </c>
      <c r="BQ659" s="17">
        <v>19401.080000000002</v>
      </c>
      <c r="BR659" s="17">
        <v>2058.9699999999998</v>
      </c>
      <c r="BS659" s="17">
        <v>1288.74</v>
      </c>
      <c r="BT659" s="17">
        <v>1456.27</v>
      </c>
      <c r="BU659" s="17">
        <v>19.341999999999999</v>
      </c>
    </row>
    <row r="660" spans="1:73" ht="15" customHeight="1" x14ac:dyDescent="0.4">
      <c r="A660" s="18" t="s">
        <v>846</v>
      </c>
      <c r="B660" s="16">
        <f t="shared" si="10"/>
        <v>2014</v>
      </c>
      <c r="C660" s="20">
        <v>108.37333333333</v>
      </c>
      <c r="D660" s="20">
        <v>111.87</v>
      </c>
      <c r="E660" s="20">
        <v>108.01</v>
      </c>
      <c r="F660" s="20">
        <v>105.24</v>
      </c>
      <c r="G660" s="20">
        <v>71.48</v>
      </c>
      <c r="H660" s="20">
        <v>74.09</v>
      </c>
      <c r="I660" s="20">
        <v>4.5692000000000004</v>
      </c>
      <c r="J660" s="20">
        <v>9.77</v>
      </c>
      <c r="K660" s="20">
        <v>16.13</v>
      </c>
      <c r="L660" s="20">
        <v>112.85978969451</v>
      </c>
      <c r="M660" s="20">
        <v>3.1743299999999999</v>
      </c>
      <c r="N660" s="20">
        <v>4.362722518</v>
      </c>
      <c r="O660" s="20">
        <v>2.1805896420000002</v>
      </c>
      <c r="P660" s="20">
        <v>2.8475067078</v>
      </c>
      <c r="Q660" s="20">
        <v>3.57636224098</v>
      </c>
      <c r="R660" s="20">
        <v>3.0611578823999999</v>
      </c>
      <c r="S660" s="20">
        <v>1.905</v>
      </c>
      <c r="T660" s="20">
        <v>1393.25</v>
      </c>
      <c r="U660" s="20">
        <v>1180</v>
      </c>
      <c r="V660" s="20">
        <v>1720.67</v>
      </c>
      <c r="W660" s="20">
        <v>1366.87</v>
      </c>
      <c r="X660" s="20">
        <v>861.88</v>
      </c>
      <c r="Y660" s="20">
        <v>1233.75</v>
      </c>
      <c r="Z660" s="20">
        <v>511.14</v>
      </c>
      <c r="AA660" s="20">
        <v>925.82</v>
      </c>
      <c r="AB660" s="20">
        <v>543.86</v>
      </c>
      <c r="AC660" s="20">
        <v>948.33</v>
      </c>
      <c r="AD660" s="20">
        <v>942.38</v>
      </c>
      <c r="AE660" s="20">
        <v>160.29424583333</v>
      </c>
      <c r="AF660" s="20">
        <v>202.39482480000001</v>
      </c>
      <c r="AG660" s="20">
        <v>204.69896700000001</v>
      </c>
      <c r="AH660" s="20">
        <v>397</v>
      </c>
      <c r="AI660" s="20">
        <v>356</v>
      </c>
      <c r="AJ660" s="20">
        <v>402.57</v>
      </c>
      <c r="AK660" s="20">
        <v>404.5</v>
      </c>
      <c r="AL660" s="20">
        <v>236.64760663499999</v>
      </c>
      <c r="AM660" s="20">
        <v>306.44220780000001</v>
      </c>
      <c r="AN660" s="20">
        <v>1.0711769075199999</v>
      </c>
      <c r="AO660" s="20">
        <v>0.92662934374999995</v>
      </c>
      <c r="AP660" s="20">
        <v>0.83456079163999997</v>
      </c>
      <c r="AQ660" s="20">
        <v>4.5439422819999997</v>
      </c>
      <c r="AR660" s="20">
        <v>2.5510602857100002</v>
      </c>
      <c r="AS660" s="20">
        <v>7.8998999999999997</v>
      </c>
      <c r="AT660" s="20">
        <v>18.14622722</v>
      </c>
      <c r="AU660" s="20">
        <v>0.44382769599999999</v>
      </c>
      <c r="AV660" s="20">
        <v>0.56548503000000006</v>
      </c>
      <c r="AW660" s="20">
        <v>0.400579454</v>
      </c>
      <c r="AX660" s="20">
        <v>4996.0749999999998</v>
      </c>
      <c r="AY660" s="20">
        <v>475.685</v>
      </c>
      <c r="AZ660" s="20">
        <v>291.72154850481002</v>
      </c>
      <c r="BA660" s="20">
        <v>810.00753473790996</v>
      </c>
      <c r="BB660" s="20">
        <v>921.32249999999999</v>
      </c>
      <c r="BC660" s="20">
        <v>535.08290673568001</v>
      </c>
      <c r="BD660" s="20">
        <v>2.0039995799999999</v>
      </c>
      <c r="BE660" s="20">
        <v>1.7113</v>
      </c>
      <c r="BF660" s="20">
        <v>2.0394000000000001</v>
      </c>
      <c r="BG660" s="20">
        <v>111.4</v>
      </c>
      <c r="BH660" s="20">
        <v>421.375</v>
      </c>
      <c r="BI660" s="20">
        <v>389</v>
      </c>
      <c r="BJ660" s="20">
        <v>288.75</v>
      </c>
      <c r="BK660" s="20">
        <v>301.5</v>
      </c>
      <c r="BL660" s="20">
        <v>1838.95</v>
      </c>
      <c r="BM660" s="20">
        <v>92.742999999999995</v>
      </c>
      <c r="BN660" s="20">
        <v>6821.14</v>
      </c>
      <c r="BO660" s="20">
        <v>2106.94</v>
      </c>
      <c r="BP660" s="20">
        <v>22762</v>
      </c>
      <c r="BQ660" s="20">
        <v>18628.810000000001</v>
      </c>
      <c r="BR660" s="20">
        <v>2128.1</v>
      </c>
      <c r="BS660" s="20">
        <v>1279.0999999999999</v>
      </c>
      <c r="BT660" s="20">
        <v>1452.76</v>
      </c>
      <c r="BU660" s="20">
        <v>19.891999999999999</v>
      </c>
    </row>
    <row r="661" spans="1:73" ht="15" customHeight="1" x14ac:dyDescent="0.4">
      <c r="A661" s="16" t="s">
        <v>847</v>
      </c>
      <c r="B661" s="16">
        <f t="shared" si="10"/>
        <v>2014</v>
      </c>
      <c r="C661" s="17">
        <v>105.22666666667</v>
      </c>
      <c r="D661" s="17">
        <v>106.98</v>
      </c>
      <c r="E661" s="17">
        <v>105.76</v>
      </c>
      <c r="F661" s="17">
        <v>102.94</v>
      </c>
      <c r="G661" s="17">
        <v>68.75</v>
      </c>
      <c r="H661" s="17">
        <v>71.44</v>
      </c>
      <c r="I661" s="17">
        <v>4.0099</v>
      </c>
      <c r="J661" s="17">
        <v>9.27</v>
      </c>
      <c r="K661" s="17">
        <v>15.20882662987</v>
      </c>
      <c r="L661" s="17">
        <v>103.06692548226</v>
      </c>
      <c r="M661" s="17">
        <v>3.19604</v>
      </c>
      <c r="N661" s="17">
        <v>4.3408967799999996</v>
      </c>
      <c r="O661" s="17">
        <v>2.2440826980000002</v>
      </c>
      <c r="P661" s="17">
        <v>2.9643729030700001</v>
      </c>
      <c r="Q661" s="17">
        <v>3.5096506717899998</v>
      </c>
      <c r="R661" s="17">
        <v>3.2884680374299999</v>
      </c>
      <c r="S661" s="17">
        <v>2.0950000000000002</v>
      </c>
      <c r="T661" s="17">
        <v>1255.22</v>
      </c>
      <c r="U661" s="17">
        <v>1181.74</v>
      </c>
      <c r="V661" s="17">
        <v>1734.13</v>
      </c>
      <c r="W661" s="17">
        <v>1373.38</v>
      </c>
      <c r="X661" s="17">
        <v>853.69</v>
      </c>
      <c r="Y661" s="17">
        <v>1106.3</v>
      </c>
      <c r="Z661" s="17">
        <v>471.74</v>
      </c>
      <c r="AA661" s="17">
        <v>897.43</v>
      </c>
      <c r="AB661" s="17">
        <v>503.35</v>
      </c>
      <c r="AC661" s="17">
        <v>892.08</v>
      </c>
      <c r="AD661" s="17">
        <v>908.04</v>
      </c>
      <c r="AE661" s="17">
        <v>138.70734166667</v>
      </c>
      <c r="AF661" s="17">
        <v>182.726572</v>
      </c>
      <c r="AG661" s="17">
        <v>193.01448099999999</v>
      </c>
      <c r="AH661" s="17">
        <v>422</v>
      </c>
      <c r="AI661" s="17">
        <v>375</v>
      </c>
      <c r="AJ661" s="17">
        <v>435.39</v>
      </c>
      <c r="AK661" s="17">
        <v>420.87</v>
      </c>
      <c r="AL661" s="17">
        <v>218.308840938</v>
      </c>
      <c r="AM661" s="17">
        <v>280.35420210000001</v>
      </c>
      <c r="AN661" s="17">
        <v>1.0226080266099999</v>
      </c>
      <c r="AO661" s="17">
        <v>0.93007406250000002</v>
      </c>
      <c r="AP661" s="17">
        <v>0.78965097912000004</v>
      </c>
      <c r="AQ661" s="17">
        <v>5.1702748239999998</v>
      </c>
      <c r="AR661" s="17">
        <v>2.4511365999999999</v>
      </c>
      <c r="AS661" s="17">
        <v>7.7462</v>
      </c>
      <c r="AT661" s="17">
        <v>18.981778200000001</v>
      </c>
      <c r="AU661" s="17">
        <v>0.44226020799999999</v>
      </c>
      <c r="AV661" s="17">
        <v>0.54630483600000002</v>
      </c>
      <c r="AW661" s="17">
        <v>0.40256361200000002</v>
      </c>
      <c r="AX661" s="17">
        <v>4991.2583333333296</v>
      </c>
      <c r="AY661" s="17">
        <v>474.005</v>
      </c>
      <c r="AZ661" s="17">
        <v>292.69672623061001</v>
      </c>
      <c r="BA661" s="17">
        <v>818.15312958591005</v>
      </c>
      <c r="BB661" s="17">
        <v>930.58749999999998</v>
      </c>
      <c r="BC661" s="17">
        <v>536.87160193074999</v>
      </c>
      <c r="BD661" s="17">
        <v>1.8483534079999999</v>
      </c>
      <c r="BE661" s="17">
        <v>1.7003999999999999</v>
      </c>
      <c r="BF661" s="17">
        <v>1.9985999999999999</v>
      </c>
      <c r="BG661" s="17">
        <v>111</v>
      </c>
      <c r="BH661" s="17">
        <v>440.625</v>
      </c>
      <c r="BI661" s="17">
        <v>390</v>
      </c>
      <c r="BJ661" s="17">
        <v>305</v>
      </c>
      <c r="BK661" s="17">
        <v>279.5</v>
      </c>
      <c r="BL661" s="17">
        <v>1948.3</v>
      </c>
      <c r="BM661" s="17">
        <v>96.05</v>
      </c>
      <c r="BN661" s="17">
        <v>7113.38</v>
      </c>
      <c r="BO661" s="17">
        <v>2193.2399999999998</v>
      </c>
      <c r="BP661" s="17">
        <v>22424.01</v>
      </c>
      <c r="BQ661" s="17">
        <v>19117.650000000001</v>
      </c>
      <c r="BR661" s="17">
        <v>2310.62</v>
      </c>
      <c r="BS661" s="17">
        <v>1310.5899999999999</v>
      </c>
      <c r="BT661" s="17">
        <v>1492.18</v>
      </c>
      <c r="BU661" s="17">
        <v>20.922999999999998</v>
      </c>
    </row>
    <row r="662" spans="1:73" ht="15" customHeight="1" x14ac:dyDescent="0.4">
      <c r="A662" s="18" t="s">
        <v>848</v>
      </c>
      <c r="B662" s="16">
        <f t="shared" si="10"/>
        <v>2014</v>
      </c>
      <c r="C662" s="20">
        <v>100.05</v>
      </c>
      <c r="D662" s="20">
        <v>101.92</v>
      </c>
      <c r="E662" s="20">
        <v>101.85</v>
      </c>
      <c r="F662" s="20">
        <v>96.38</v>
      </c>
      <c r="G662" s="20">
        <v>68.94</v>
      </c>
      <c r="H662" s="20">
        <v>71.19</v>
      </c>
      <c r="I662" s="20">
        <v>3.8839999999999999</v>
      </c>
      <c r="J662" s="20">
        <v>9.14</v>
      </c>
      <c r="K662" s="20">
        <v>15.74</v>
      </c>
      <c r="L662" s="20">
        <v>101.27992523272999</v>
      </c>
      <c r="M662" s="20">
        <v>3.27027</v>
      </c>
      <c r="N662" s="20">
        <v>4.6951792140000004</v>
      </c>
      <c r="O662" s="20">
        <v>2.2101315499999998</v>
      </c>
      <c r="P662" s="20">
        <v>2.7922872494900002</v>
      </c>
      <c r="Q662" s="20">
        <v>3.4865591397800002</v>
      </c>
      <c r="R662" s="20">
        <v>2.8603026086900001</v>
      </c>
      <c r="S662" s="20">
        <v>2.0299999999999998</v>
      </c>
      <c r="T662" s="20">
        <v>1187.6199999999999</v>
      </c>
      <c r="U662" s="20">
        <v>1200</v>
      </c>
      <c r="V662" s="20">
        <v>1729.32</v>
      </c>
      <c r="W662" s="20">
        <v>1388.91</v>
      </c>
      <c r="X662" s="20">
        <v>778.69</v>
      </c>
      <c r="Y662" s="20">
        <v>938.81</v>
      </c>
      <c r="Z662" s="20">
        <v>458.57</v>
      </c>
      <c r="AA662" s="20">
        <v>861.77</v>
      </c>
      <c r="AB662" s="20">
        <v>502.12</v>
      </c>
      <c r="AC662" s="20">
        <v>851.75</v>
      </c>
      <c r="AD662" s="20">
        <v>853.75</v>
      </c>
      <c r="AE662" s="20">
        <v>118.49832499999999</v>
      </c>
      <c r="AF662" s="20">
        <v>176.42375519999999</v>
      </c>
      <c r="AG662" s="20">
        <v>191.36101600000001</v>
      </c>
      <c r="AH662" s="20">
        <v>445</v>
      </c>
      <c r="AI662" s="20">
        <v>414</v>
      </c>
      <c r="AJ662" s="20">
        <v>460.57</v>
      </c>
      <c r="AK662" s="20">
        <v>442.62</v>
      </c>
      <c r="AL662" s="20">
        <v>220.362812091</v>
      </c>
      <c r="AM662" s="20">
        <v>263.45211389999997</v>
      </c>
      <c r="AN662" s="20">
        <v>0.98893702380000004</v>
      </c>
      <c r="AO662" s="20">
        <v>0.95763181249999996</v>
      </c>
      <c r="AP662" s="20">
        <v>0.76817467301999998</v>
      </c>
      <c r="AQ662" s="20">
        <v>5.793300436</v>
      </c>
      <c r="AR662" s="20">
        <v>2.2707586000000002</v>
      </c>
      <c r="AS662" s="20">
        <v>7.7161999999999997</v>
      </c>
      <c r="AT662" s="20">
        <v>19.248537219999999</v>
      </c>
      <c r="AU662" s="20">
        <v>0.43487995200000001</v>
      </c>
      <c r="AV662" s="20">
        <v>0.56526456800000002</v>
      </c>
      <c r="AW662" s="20">
        <v>0.37963556399999998</v>
      </c>
      <c r="AX662" s="20">
        <v>4919.9666666666699</v>
      </c>
      <c r="AY662" s="20">
        <v>466.09500000000003</v>
      </c>
      <c r="AZ662" s="20">
        <v>289.17128727455997</v>
      </c>
      <c r="BA662" s="20">
        <v>800.32865144794005</v>
      </c>
      <c r="BB662" s="20">
        <v>910.31349999999998</v>
      </c>
      <c r="BC662" s="20">
        <v>530.40515427271998</v>
      </c>
      <c r="BD662" s="20">
        <v>1.6314188000000001</v>
      </c>
      <c r="BE662" s="20">
        <v>1.6660999999999999</v>
      </c>
      <c r="BF662" s="20">
        <v>1.86</v>
      </c>
      <c r="BG662" s="20">
        <v>111</v>
      </c>
      <c r="BH662" s="20">
        <v>446.5</v>
      </c>
      <c r="BI662" s="20">
        <v>391</v>
      </c>
      <c r="BJ662" s="20">
        <v>311.25</v>
      </c>
      <c r="BK662" s="20">
        <v>279.5</v>
      </c>
      <c r="BL662" s="20">
        <v>2030.49</v>
      </c>
      <c r="BM662" s="20">
        <v>92.614000000000004</v>
      </c>
      <c r="BN662" s="20">
        <v>7001.84</v>
      </c>
      <c r="BO662" s="20">
        <v>2236.84</v>
      </c>
      <c r="BP662" s="20">
        <v>22231.05</v>
      </c>
      <c r="BQ662" s="20">
        <v>18600.2</v>
      </c>
      <c r="BR662" s="20">
        <v>2326.9899999999998</v>
      </c>
      <c r="BS662" s="20">
        <v>1295.1300000000001</v>
      </c>
      <c r="BT662" s="20">
        <v>1446.33</v>
      </c>
      <c r="BU662" s="20">
        <v>19.736000000000001</v>
      </c>
    </row>
    <row r="663" spans="1:73" ht="15" customHeight="1" x14ac:dyDescent="0.4">
      <c r="A663" s="16" t="s">
        <v>849</v>
      </c>
      <c r="B663" s="16">
        <f t="shared" si="10"/>
        <v>2014</v>
      </c>
      <c r="C663" s="17">
        <v>95.85</v>
      </c>
      <c r="D663" s="17">
        <v>97.34</v>
      </c>
      <c r="E663" s="17">
        <v>96.99</v>
      </c>
      <c r="F663" s="17">
        <v>93.22</v>
      </c>
      <c r="G663" s="17">
        <v>65.94</v>
      </c>
      <c r="H663" s="17">
        <v>67.86</v>
      </c>
      <c r="I663" s="17">
        <v>3.9169999999999998</v>
      </c>
      <c r="J663" s="17">
        <v>9.24</v>
      </c>
      <c r="K663" s="17">
        <v>15.16</v>
      </c>
      <c r="L663" s="17">
        <v>101.76310720818999</v>
      </c>
      <c r="M663" s="17">
        <v>3.2148300000000001</v>
      </c>
      <c r="N663" s="17">
        <v>4.641386486</v>
      </c>
      <c r="O663" s="17">
        <v>2.2160840240000002</v>
      </c>
      <c r="P663" s="17">
        <v>2.63503948919</v>
      </c>
      <c r="Q663" s="17">
        <v>3.3678692047899998</v>
      </c>
      <c r="R663" s="17">
        <v>2.6452492627700002</v>
      </c>
      <c r="S663" s="17">
        <v>1.8919999999999999</v>
      </c>
      <c r="T663" s="17">
        <v>1193.4100000000001</v>
      </c>
      <c r="U663" s="17">
        <v>1213.6400000000001</v>
      </c>
      <c r="V663" s="17">
        <v>1678.85</v>
      </c>
      <c r="W663" s="17">
        <v>1388.91</v>
      </c>
      <c r="X663" s="17">
        <v>760.75</v>
      </c>
      <c r="Y663" s="17">
        <v>904.55</v>
      </c>
      <c r="Z663" s="17">
        <v>430.17</v>
      </c>
      <c r="AA663" s="17">
        <v>839.82</v>
      </c>
      <c r="AB663" s="17">
        <v>459.73</v>
      </c>
      <c r="AC663" s="17">
        <v>836.46</v>
      </c>
      <c r="AD663" s="17">
        <v>834.09</v>
      </c>
      <c r="AE663" s="17">
        <v>105.63804166667001</v>
      </c>
      <c r="AF663" s="17">
        <v>163.0583192</v>
      </c>
      <c r="AG663" s="17">
        <v>180.558378</v>
      </c>
      <c r="AH663" s="17">
        <v>432</v>
      </c>
      <c r="AI663" s="17">
        <v>411</v>
      </c>
      <c r="AJ663" s="17">
        <v>449.91</v>
      </c>
      <c r="AK663" s="17">
        <v>442.05</v>
      </c>
      <c r="AL663" s="17">
        <v>202.83240713399999</v>
      </c>
      <c r="AM663" s="17">
        <v>243.6105321</v>
      </c>
      <c r="AN663" s="17">
        <v>0.96690945972999998</v>
      </c>
      <c r="AO663" s="17">
        <v>0.92318462499999998</v>
      </c>
      <c r="AP663" s="17">
        <v>0.76880944068000001</v>
      </c>
      <c r="AQ663" s="17">
        <v>6.1746996960000002</v>
      </c>
      <c r="AR663" s="17">
        <v>2.3599932190500001</v>
      </c>
      <c r="AS663" s="17">
        <v>7.7161999999999997</v>
      </c>
      <c r="AT663" s="17">
        <v>18.34684764</v>
      </c>
      <c r="AU663" s="17">
        <v>0.42155630399999999</v>
      </c>
      <c r="AV663" s="17">
        <v>0.55909163200000001</v>
      </c>
      <c r="AW663" s="17">
        <v>0.35340058600000002</v>
      </c>
      <c r="AX663" s="17">
        <v>4923.7666666666701</v>
      </c>
      <c r="AY663" s="17">
        <v>451.815</v>
      </c>
      <c r="AZ663" s="17">
        <v>277.55159448924002</v>
      </c>
      <c r="BA663" s="17">
        <v>781.59378329753997</v>
      </c>
      <c r="BB663" s="17">
        <v>889.00400000000002</v>
      </c>
      <c r="BC663" s="17">
        <v>509.09202528786</v>
      </c>
      <c r="BD663" s="17">
        <v>1.6177501560000001</v>
      </c>
      <c r="BE663" s="17">
        <v>1.5319</v>
      </c>
      <c r="BF663" s="17">
        <v>1.6704000000000001</v>
      </c>
      <c r="BG663" s="17">
        <v>111.375</v>
      </c>
      <c r="BH663" s="17">
        <v>438.1</v>
      </c>
      <c r="BI663" s="17">
        <v>398</v>
      </c>
      <c r="BJ663" s="17">
        <v>317.5</v>
      </c>
      <c r="BK663" s="17">
        <v>279.5</v>
      </c>
      <c r="BL663" s="17">
        <v>1990.43</v>
      </c>
      <c r="BM663" s="17">
        <v>82.379545454549998</v>
      </c>
      <c r="BN663" s="17">
        <v>6872.22</v>
      </c>
      <c r="BO663" s="17">
        <v>2117.2399999999998</v>
      </c>
      <c r="BP663" s="17">
        <v>21090.52</v>
      </c>
      <c r="BQ663" s="17">
        <v>18034.8</v>
      </c>
      <c r="BR663" s="17">
        <v>2294.59</v>
      </c>
      <c r="BS663" s="17">
        <v>1236.55</v>
      </c>
      <c r="BT663" s="17">
        <v>1359.48</v>
      </c>
      <c r="BU663" s="17">
        <v>18.369</v>
      </c>
    </row>
    <row r="664" spans="1:73" ht="15" customHeight="1" x14ac:dyDescent="0.4">
      <c r="A664" s="18" t="s">
        <v>850</v>
      </c>
      <c r="B664" s="16">
        <f t="shared" si="10"/>
        <v>2014</v>
      </c>
      <c r="C664" s="20">
        <v>86.08</v>
      </c>
      <c r="D664" s="20">
        <v>87.27</v>
      </c>
      <c r="E664" s="20">
        <v>86.57</v>
      </c>
      <c r="F664" s="20">
        <v>84.4</v>
      </c>
      <c r="G664" s="20">
        <v>63.71</v>
      </c>
      <c r="H664" s="20">
        <v>65.739999999999995</v>
      </c>
      <c r="I664" s="20">
        <v>3.7719</v>
      </c>
      <c r="J664" s="20">
        <v>9.77</v>
      </c>
      <c r="K664" s="20">
        <v>15.89</v>
      </c>
      <c r="L664" s="20">
        <v>103.01527984123</v>
      </c>
      <c r="M664" s="20">
        <v>3.1008300000000002</v>
      </c>
      <c r="N664" s="20">
        <v>4.9667883980000003</v>
      </c>
      <c r="O664" s="20">
        <v>2.3082371400000001</v>
      </c>
      <c r="P664" s="20">
        <v>2.6490140385699998</v>
      </c>
      <c r="Q664" s="20">
        <v>3.4227324913900001</v>
      </c>
      <c r="R664" s="20">
        <v>2.6118096243300002</v>
      </c>
      <c r="S664" s="20">
        <v>1.9125000000000001</v>
      </c>
      <c r="T664" s="20">
        <v>1148.7</v>
      </c>
      <c r="U664" s="20">
        <v>1338.7</v>
      </c>
      <c r="V664" s="20">
        <v>1696.44</v>
      </c>
      <c r="W664" s="20">
        <v>1388.91</v>
      </c>
      <c r="X664" s="20">
        <v>764.4</v>
      </c>
      <c r="Y664" s="20">
        <v>936.09</v>
      </c>
      <c r="Z664" s="20">
        <v>425.81</v>
      </c>
      <c r="AA664" s="20">
        <v>833.03</v>
      </c>
      <c r="AB664" s="20">
        <v>453.13</v>
      </c>
      <c r="AC664" s="20">
        <v>859.11</v>
      </c>
      <c r="AD664" s="20">
        <v>888.26</v>
      </c>
      <c r="AE664" s="20">
        <v>112.06818333333</v>
      </c>
      <c r="AF664" s="20">
        <v>163.121308</v>
      </c>
      <c r="AG664" s="20">
        <v>195.21910099999999</v>
      </c>
      <c r="AH664" s="20">
        <v>428</v>
      </c>
      <c r="AI664" s="20">
        <v>409</v>
      </c>
      <c r="AJ664" s="20">
        <v>437.57</v>
      </c>
      <c r="AK664" s="20">
        <v>436.96</v>
      </c>
      <c r="AL664" s="20">
        <v>220.14235007100001</v>
      </c>
      <c r="AM664" s="20">
        <v>245.44771560000001</v>
      </c>
      <c r="AN664" s="20">
        <v>1.0087932989699999</v>
      </c>
      <c r="AO664" s="20">
        <v>0.89783149500000003</v>
      </c>
      <c r="AP664" s="20">
        <v>0.73215160785</v>
      </c>
      <c r="AQ664" s="20">
        <v>5.9529149239999999</v>
      </c>
      <c r="AR664" s="20">
        <v>2.3608604608700001</v>
      </c>
      <c r="AS664" s="20">
        <v>7.7424999999999997</v>
      </c>
      <c r="AT664" s="20">
        <v>17.502478180000001</v>
      </c>
      <c r="AU664" s="20">
        <v>0.413784176</v>
      </c>
      <c r="AV664" s="20">
        <v>0.58224014199999996</v>
      </c>
      <c r="AW664" s="20">
        <v>0.36927385000000001</v>
      </c>
      <c r="AX664" s="20">
        <v>4943.2250000000004</v>
      </c>
      <c r="AY664" s="20">
        <v>443.48500000000001</v>
      </c>
      <c r="AZ664" s="20">
        <v>275.64985208255001</v>
      </c>
      <c r="BA664" s="20">
        <v>769.95037419128005</v>
      </c>
      <c r="BB664" s="20">
        <v>875.76049999999998</v>
      </c>
      <c r="BC664" s="20">
        <v>505.60380215163002</v>
      </c>
      <c r="BD664" s="20">
        <v>1.550729708</v>
      </c>
      <c r="BE664" s="20">
        <v>1.5061</v>
      </c>
      <c r="BF664" s="20">
        <v>1.6332</v>
      </c>
      <c r="BG664" s="20">
        <v>116</v>
      </c>
      <c r="BH664" s="20">
        <v>418.75</v>
      </c>
      <c r="BI664" s="20">
        <v>398</v>
      </c>
      <c r="BJ664" s="20">
        <v>317.5</v>
      </c>
      <c r="BK664" s="20">
        <v>279.5</v>
      </c>
      <c r="BL664" s="20">
        <v>1946.19</v>
      </c>
      <c r="BM664" s="20">
        <v>81.06</v>
      </c>
      <c r="BN664" s="20">
        <v>6737.48</v>
      </c>
      <c r="BO664" s="20">
        <v>2034.26</v>
      </c>
      <c r="BP664" s="20">
        <v>19830.41</v>
      </c>
      <c r="BQ664" s="20">
        <v>15812.37</v>
      </c>
      <c r="BR664" s="20">
        <v>2276.83</v>
      </c>
      <c r="BS664" s="20">
        <v>1222.49</v>
      </c>
      <c r="BT664" s="20">
        <v>1259.76</v>
      </c>
      <c r="BU664" s="20">
        <v>17.163</v>
      </c>
    </row>
    <row r="665" spans="1:73" ht="15" customHeight="1" x14ac:dyDescent="0.4">
      <c r="A665" s="16" t="s">
        <v>851</v>
      </c>
      <c r="B665" s="16">
        <f t="shared" si="10"/>
        <v>2014</v>
      </c>
      <c r="C665" s="17">
        <v>76.99333333333</v>
      </c>
      <c r="D665" s="17">
        <v>78.44</v>
      </c>
      <c r="E665" s="17">
        <v>76.73</v>
      </c>
      <c r="F665" s="17">
        <v>75.81</v>
      </c>
      <c r="G665" s="17">
        <v>62.55</v>
      </c>
      <c r="H665" s="17">
        <v>65.66</v>
      </c>
      <c r="I665" s="17">
        <v>4.1002999999999998</v>
      </c>
      <c r="J665" s="17">
        <v>8.9</v>
      </c>
      <c r="K665" s="17">
        <v>15.59</v>
      </c>
      <c r="L665" s="17">
        <v>102.66395932005</v>
      </c>
      <c r="M665" s="17">
        <v>2.90909</v>
      </c>
      <c r="N665" s="17">
        <v>4.616033356</v>
      </c>
      <c r="O665" s="17">
        <v>2.2720813720000002</v>
      </c>
      <c r="P665" s="17">
        <v>2.6467940938800001</v>
      </c>
      <c r="Q665" s="17">
        <v>3.3327291460000001</v>
      </c>
      <c r="R665" s="17">
        <v>2.7051531356299998</v>
      </c>
      <c r="S665" s="17">
        <v>1.9025000000000001</v>
      </c>
      <c r="T665" s="17">
        <v>1191.6300000000001</v>
      </c>
      <c r="U665" s="17">
        <v>1397</v>
      </c>
      <c r="V665" s="17">
        <v>1806.34</v>
      </c>
      <c r="W665" s="17">
        <v>1388.91</v>
      </c>
      <c r="X665" s="17">
        <v>764.75</v>
      </c>
      <c r="Y665" s="17">
        <v>970</v>
      </c>
      <c r="Z665" s="17">
        <v>449.9</v>
      </c>
      <c r="AA665" s="17">
        <v>825.98</v>
      </c>
      <c r="AB665" s="17">
        <v>473.6</v>
      </c>
      <c r="AC665" s="17">
        <v>841.33</v>
      </c>
      <c r="AD665" s="17">
        <v>922.75</v>
      </c>
      <c r="AE665" s="17">
        <v>113.90536666667001</v>
      </c>
      <c r="AF665" s="17">
        <v>178.74253039999999</v>
      </c>
      <c r="AG665" s="17">
        <v>213.84814</v>
      </c>
      <c r="AH665" s="17">
        <v>418</v>
      </c>
      <c r="AI665" s="17">
        <v>400</v>
      </c>
      <c r="AJ665" s="17">
        <v>423.8</v>
      </c>
      <c r="AK665" s="17">
        <v>422</v>
      </c>
      <c r="AL665" s="17">
        <v>236.026638612</v>
      </c>
      <c r="AM665" s="17">
        <v>258.6754368</v>
      </c>
      <c r="AN665" s="17">
        <v>0.99774997158000001</v>
      </c>
      <c r="AO665" s="17">
        <v>0.89907159375000001</v>
      </c>
      <c r="AP665" s="17">
        <v>0.72114896826999997</v>
      </c>
      <c r="AQ665" s="17">
        <v>5.8400383800000002</v>
      </c>
      <c r="AR665" s="17">
        <v>2.314851</v>
      </c>
      <c r="AS665" s="17">
        <v>7.8693</v>
      </c>
      <c r="AT665" s="17">
        <v>17.306266999999998</v>
      </c>
      <c r="AU665" s="17">
        <v>0.40735094399999999</v>
      </c>
      <c r="AV665" s="17">
        <v>0.534840812</v>
      </c>
      <c r="AW665" s="17">
        <v>0.35692797799999998</v>
      </c>
      <c r="AX665" s="17">
        <v>4922.2749999999996</v>
      </c>
      <c r="AY665" s="17">
        <v>436.59</v>
      </c>
      <c r="AZ665" s="17">
        <v>256.13167017909001</v>
      </c>
      <c r="BA665" s="17">
        <v>756.00703242204997</v>
      </c>
      <c r="BB665" s="17">
        <v>859.90099999999995</v>
      </c>
      <c r="BC665" s="17">
        <v>469.80306833327001</v>
      </c>
      <c r="BD665" s="17">
        <v>1.488559424</v>
      </c>
      <c r="BE665" s="17">
        <v>1.5369999999999999</v>
      </c>
      <c r="BF665" s="17">
        <v>1.6369</v>
      </c>
      <c r="BG665" s="17">
        <v>119.5</v>
      </c>
      <c r="BH665" s="17">
        <v>408.75</v>
      </c>
      <c r="BI665" s="17">
        <v>385</v>
      </c>
      <c r="BJ665" s="17">
        <v>317.5</v>
      </c>
      <c r="BK665" s="17">
        <v>279.5</v>
      </c>
      <c r="BL665" s="17">
        <v>2055.5500000000002</v>
      </c>
      <c r="BM665" s="17">
        <v>73.73</v>
      </c>
      <c r="BN665" s="17">
        <v>6712.85</v>
      </c>
      <c r="BO665" s="17">
        <v>2030.18</v>
      </c>
      <c r="BP665" s="17">
        <v>20033.47</v>
      </c>
      <c r="BQ665" s="17">
        <v>15807.05</v>
      </c>
      <c r="BR665" s="17">
        <v>2253.2199999999998</v>
      </c>
      <c r="BS665" s="17">
        <v>1175.33</v>
      </c>
      <c r="BT665" s="17">
        <v>1208.32</v>
      </c>
      <c r="BU665" s="17">
        <v>15.965999999999999</v>
      </c>
    </row>
    <row r="666" spans="1:73" ht="15" customHeight="1" x14ac:dyDescent="0.4">
      <c r="A666" s="18" t="s">
        <v>852</v>
      </c>
      <c r="B666" s="16">
        <f t="shared" si="10"/>
        <v>2014</v>
      </c>
      <c r="C666" s="20">
        <v>60.703333333330001</v>
      </c>
      <c r="D666" s="20">
        <v>62.33</v>
      </c>
      <c r="E666" s="20">
        <v>60.52</v>
      </c>
      <c r="F666" s="20">
        <v>59.26</v>
      </c>
      <c r="G666" s="20">
        <v>62.44</v>
      </c>
      <c r="H666" s="20">
        <v>66.14</v>
      </c>
      <c r="I666" s="20">
        <v>3.4327999999999999</v>
      </c>
      <c r="J666" s="20">
        <v>9.83</v>
      </c>
      <c r="K666" s="20">
        <v>15.62</v>
      </c>
      <c r="L666" s="20">
        <v>98.999777005200002</v>
      </c>
      <c r="M666" s="20">
        <v>2.9469500000000002</v>
      </c>
      <c r="N666" s="20">
        <v>4.3391330840000002</v>
      </c>
      <c r="O666" s="20">
        <v>2.197344754</v>
      </c>
      <c r="P666" s="20">
        <v>2.6244805863799998</v>
      </c>
      <c r="Q666" s="20">
        <v>3.3696273433899999</v>
      </c>
      <c r="R666" s="20">
        <v>2.6238144157500001</v>
      </c>
      <c r="S666" s="20">
        <v>1.88</v>
      </c>
      <c r="T666" s="20">
        <v>1212.1400000000001</v>
      </c>
      <c r="U666" s="20">
        <v>1427.38</v>
      </c>
      <c r="V666" s="20">
        <v>1795.13</v>
      </c>
      <c r="W666" s="20">
        <v>1372.88</v>
      </c>
      <c r="X666" s="20">
        <v>719.64</v>
      </c>
      <c r="Y666" s="20">
        <v>972.26</v>
      </c>
      <c r="Z666" s="20">
        <v>448.32</v>
      </c>
      <c r="AA666" s="20">
        <v>814.55</v>
      </c>
      <c r="AB666" s="20">
        <v>469.67</v>
      </c>
      <c r="AC666" s="20">
        <v>814.81</v>
      </c>
      <c r="AD666" s="20">
        <v>900.95</v>
      </c>
      <c r="AE666" s="20">
        <v>123.09128333333</v>
      </c>
      <c r="AF666" s="20">
        <v>178.73465680000001</v>
      </c>
      <c r="AG666" s="20">
        <v>227.296322</v>
      </c>
      <c r="AH666" s="20">
        <v>418</v>
      </c>
      <c r="AI666" s="20">
        <v>398</v>
      </c>
      <c r="AJ666" s="20">
        <v>421.18</v>
      </c>
      <c r="AK666" s="20">
        <v>382.39</v>
      </c>
      <c r="AL666" s="20">
        <v>261.780276915</v>
      </c>
      <c r="AM666" s="20">
        <v>269.6985378</v>
      </c>
      <c r="AN666" s="20">
        <v>0.94885756268999999</v>
      </c>
      <c r="AO666" s="20">
        <v>0.90940575000000001</v>
      </c>
      <c r="AP666" s="20">
        <v>0.76923261912999996</v>
      </c>
      <c r="AQ666" s="20">
        <v>5.4637097460000001</v>
      </c>
      <c r="AR666" s="20">
        <v>2.2235167428599998</v>
      </c>
      <c r="AS666" s="20">
        <v>8.2121999999999993</v>
      </c>
      <c r="AT666" s="20">
        <v>17.3834287</v>
      </c>
      <c r="AU666" s="20">
        <v>0.40228926399999998</v>
      </c>
      <c r="AV666" s="20">
        <v>0.546966222</v>
      </c>
      <c r="AW666" s="20">
        <v>0.33796824600000003</v>
      </c>
      <c r="AX666" s="20">
        <v>4926.2250000000004</v>
      </c>
      <c r="AY666" s="20">
        <v>431.16500000000002</v>
      </c>
      <c r="AZ666" s="20">
        <v>249.39418635265</v>
      </c>
      <c r="BA666" s="20">
        <v>749.20306496078001</v>
      </c>
      <c r="BB666" s="20">
        <v>852.16200000000003</v>
      </c>
      <c r="BC666" s="20">
        <v>457.44500822967001</v>
      </c>
      <c r="BD666" s="20">
        <v>1.50575546</v>
      </c>
      <c r="BE666" s="20">
        <v>1.4711000000000001</v>
      </c>
      <c r="BF666" s="20">
        <v>1.6080000000000001</v>
      </c>
      <c r="BG666" s="20">
        <v>119.5</v>
      </c>
      <c r="BH666" s="20">
        <v>418.375</v>
      </c>
      <c r="BI666" s="20">
        <v>381</v>
      </c>
      <c r="BJ666" s="20">
        <v>308.125</v>
      </c>
      <c r="BK666" s="20">
        <v>279.5</v>
      </c>
      <c r="BL666" s="20">
        <v>1909.46</v>
      </c>
      <c r="BM666" s="20">
        <v>68.39</v>
      </c>
      <c r="BN666" s="20">
        <v>6446.45</v>
      </c>
      <c r="BO666" s="20">
        <v>1938.11</v>
      </c>
      <c r="BP666" s="20">
        <v>19829.71</v>
      </c>
      <c r="BQ666" s="20">
        <v>15962.05</v>
      </c>
      <c r="BR666" s="20">
        <v>2175.7600000000002</v>
      </c>
      <c r="BS666" s="20">
        <v>1200.6199999999999</v>
      </c>
      <c r="BT666" s="20">
        <v>1215.32</v>
      </c>
      <c r="BU666" s="20">
        <v>16.295000000000002</v>
      </c>
    </row>
    <row r="667" spans="1:73" ht="15" customHeight="1" x14ac:dyDescent="0.4">
      <c r="A667" s="16" t="s">
        <v>853</v>
      </c>
      <c r="B667" s="16">
        <f t="shared" si="10"/>
        <v>2015</v>
      </c>
      <c r="C667" s="17">
        <v>47.106666666670002</v>
      </c>
      <c r="D667" s="17">
        <v>48.07</v>
      </c>
      <c r="E667" s="17">
        <v>45.98</v>
      </c>
      <c r="F667" s="17">
        <v>47.27</v>
      </c>
      <c r="G667" s="17">
        <v>61.44</v>
      </c>
      <c r="H667" s="17">
        <v>59.29</v>
      </c>
      <c r="I667" s="17">
        <v>2.9742999999999999</v>
      </c>
      <c r="J667" s="17">
        <v>9.25</v>
      </c>
      <c r="K667" s="17">
        <v>16.18733797094</v>
      </c>
      <c r="L667" s="17">
        <v>91.059104632559993</v>
      </c>
      <c r="M667" s="17">
        <v>2.9159099999999998</v>
      </c>
      <c r="N667" s="17">
        <v>4.1887780000000001</v>
      </c>
      <c r="O667" s="17">
        <v>2.1607480620000001</v>
      </c>
      <c r="P667" s="17">
        <v>2.6145454779100001</v>
      </c>
      <c r="Q667" s="17">
        <v>3.24</v>
      </c>
      <c r="R667" s="17">
        <v>2.2836364337199999</v>
      </c>
      <c r="S667" s="17">
        <v>2.3199999999999998</v>
      </c>
      <c r="T667" s="17">
        <v>1145.71</v>
      </c>
      <c r="U667" s="17">
        <v>1392.86</v>
      </c>
      <c r="V667" s="17">
        <v>1712.65</v>
      </c>
      <c r="W667" s="17">
        <v>1350.33</v>
      </c>
      <c r="X667" s="17">
        <v>719.64</v>
      </c>
      <c r="Y667" s="17">
        <v>1010.48</v>
      </c>
      <c r="Z667" s="17">
        <v>433.21</v>
      </c>
      <c r="AA667" s="17">
        <v>796.58</v>
      </c>
      <c r="AB667" s="17">
        <v>442.64</v>
      </c>
      <c r="AC667" s="17">
        <v>777.72</v>
      </c>
      <c r="AD667" s="17">
        <v>870.71</v>
      </c>
      <c r="AE667" s="17">
        <v>128.14353750000001</v>
      </c>
      <c r="AF667" s="17">
        <v>174.70731040000001</v>
      </c>
      <c r="AG667" s="17">
        <v>215.06068099999999</v>
      </c>
      <c r="AH667" s="17">
        <v>420</v>
      </c>
      <c r="AI667" s="17">
        <v>400</v>
      </c>
      <c r="AJ667" s="17">
        <v>418.55</v>
      </c>
      <c r="AK667" s="17">
        <v>374.42</v>
      </c>
      <c r="AL667" s="17">
        <v>231.47042353200001</v>
      </c>
      <c r="AM667" s="17">
        <v>248.3872092</v>
      </c>
      <c r="AN667" s="17">
        <v>0.88835515638999996</v>
      </c>
      <c r="AO667" s="17">
        <v>0.90940575000000001</v>
      </c>
      <c r="AP667" s="17">
        <v>0.75791259571000003</v>
      </c>
      <c r="AQ667" s="17">
        <v>5.2979223219999998</v>
      </c>
      <c r="AR667" s="17">
        <v>2.2224669238099999</v>
      </c>
      <c r="AS667" s="17">
        <v>7.9287999999999998</v>
      </c>
      <c r="AT667" s="17">
        <v>17.416498000000001</v>
      </c>
      <c r="AU667" s="17">
        <v>0.38031177599999999</v>
      </c>
      <c r="AV667" s="17">
        <v>0.55644608799999995</v>
      </c>
      <c r="AW667" s="17">
        <v>0.338188708</v>
      </c>
      <c r="AX667" s="17">
        <v>4922.8583333333299</v>
      </c>
      <c r="AY667" s="17">
        <v>407.61</v>
      </c>
      <c r="AZ667" s="17">
        <v>251.47984477880999</v>
      </c>
      <c r="BA667" s="17">
        <v>726.82663676069001</v>
      </c>
      <c r="BB667" s="17">
        <v>826.71050000000002</v>
      </c>
      <c r="BC667" s="17">
        <v>461.27057469484998</v>
      </c>
      <c r="BD667" s="17">
        <v>1.48481157</v>
      </c>
      <c r="BE667" s="17">
        <v>1.4198</v>
      </c>
      <c r="BF667" s="17">
        <v>1.6633</v>
      </c>
      <c r="BG667" s="17">
        <v>119.5</v>
      </c>
      <c r="BH667" s="17">
        <v>440.25</v>
      </c>
      <c r="BI667" s="17">
        <v>381.5</v>
      </c>
      <c r="BJ667" s="17">
        <v>305</v>
      </c>
      <c r="BK667" s="17">
        <v>279.5</v>
      </c>
      <c r="BL667" s="17">
        <v>1814.72</v>
      </c>
      <c r="BM667" s="17">
        <v>68.23</v>
      </c>
      <c r="BN667" s="17">
        <v>5830.54</v>
      </c>
      <c r="BO667" s="17">
        <v>1843.13</v>
      </c>
      <c r="BP667" s="17">
        <v>19454.12</v>
      </c>
      <c r="BQ667" s="17">
        <v>14849.19</v>
      </c>
      <c r="BR667" s="17">
        <v>2113.0500000000002</v>
      </c>
      <c r="BS667" s="17">
        <v>1250.75</v>
      </c>
      <c r="BT667" s="17">
        <v>1242.45</v>
      </c>
      <c r="BU667" s="17">
        <v>17.236000000000001</v>
      </c>
    </row>
    <row r="668" spans="1:73" ht="15" customHeight="1" x14ac:dyDescent="0.4">
      <c r="A668" s="18" t="s">
        <v>854</v>
      </c>
      <c r="B668" s="16">
        <f t="shared" si="10"/>
        <v>2015</v>
      </c>
      <c r="C668" s="20">
        <v>54.79</v>
      </c>
      <c r="D668" s="20">
        <v>57.93</v>
      </c>
      <c r="E668" s="20">
        <v>55.83</v>
      </c>
      <c r="F668" s="20">
        <v>50.61</v>
      </c>
      <c r="G668" s="20">
        <v>69.05</v>
      </c>
      <c r="H668" s="20">
        <v>63.48</v>
      </c>
      <c r="I668" s="20">
        <v>2.8477999999999999</v>
      </c>
      <c r="J668" s="20">
        <v>8.27</v>
      </c>
      <c r="K668" s="20">
        <v>14.20383414428</v>
      </c>
      <c r="L668" s="20">
        <v>83.520262891369995</v>
      </c>
      <c r="M668" s="20">
        <v>2.9617</v>
      </c>
      <c r="N668" s="20">
        <v>3.9438447179999998</v>
      </c>
      <c r="O668" s="20">
        <v>2.1684642319999998</v>
      </c>
      <c r="P668" s="20">
        <v>2.4544432411099999</v>
      </c>
      <c r="Q668" s="20">
        <v>3.11</v>
      </c>
      <c r="R668" s="20">
        <v>1.8358297233200001</v>
      </c>
      <c r="S668" s="20">
        <v>2.4175</v>
      </c>
      <c r="T668" s="20">
        <v>1160.5</v>
      </c>
      <c r="U668" s="20">
        <v>1350</v>
      </c>
      <c r="V668" s="20">
        <v>1677.34</v>
      </c>
      <c r="W668" s="20">
        <v>1344.82</v>
      </c>
      <c r="X668" s="20">
        <v>723.04</v>
      </c>
      <c r="Y668" s="20">
        <v>1052.3699999999999</v>
      </c>
      <c r="Z668" s="20">
        <v>423.55</v>
      </c>
      <c r="AA668" s="20">
        <v>762.61</v>
      </c>
      <c r="AB668" s="20">
        <v>418.25</v>
      </c>
      <c r="AC668" s="20">
        <v>762.51</v>
      </c>
      <c r="AD668" s="20">
        <v>825</v>
      </c>
      <c r="AE668" s="20">
        <v>125.38776249999999</v>
      </c>
      <c r="AF668" s="20">
        <v>173.6955528</v>
      </c>
      <c r="AG668" s="20">
        <v>217.70622499999999</v>
      </c>
      <c r="AH668" s="20">
        <v>420</v>
      </c>
      <c r="AI668" s="20">
        <v>400</v>
      </c>
      <c r="AJ668" s="20">
        <v>417</v>
      </c>
      <c r="AK668" s="20">
        <v>353.5</v>
      </c>
      <c r="AL668" s="20">
        <v>219.84840071100001</v>
      </c>
      <c r="AM668" s="20">
        <v>236.99667149999999</v>
      </c>
      <c r="AN668" s="20">
        <v>0.93813766682999999</v>
      </c>
      <c r="AO668" s="20">
        <v>1.00241315625</v>
      </c>
      <c r="AP668" s="20">
        <v>0.70416893314999995</v>
      </c>
      <c r="AQ668" s="20">
        <v>4.8834537620000003</v>
      </c>
      <c r="AR668" s="20">
        <v>2.0293527099999999</v>
      </c>
      <c r="AS668" s="20">
        <v>7.7051999999999996</v>
      </c>
      <c r="AT668" s="20">
        <v>17.48484122</v>
      </c>
      <c r="AU668" s="20">
        <v>0.37087419199999999</v>
      </c>
      <c r="AV668" s="20">
        <v>0.54277744400000005</v>
      </c>
      <c r="AW668" s="20">
        <v>0.32165405800000002</v>
      </c>
      <c r="AX668" s="20">
        <v>4910.9666666666699</v>
      </c>
      <c r="AY668" s="20">
        <v>397.495</v>
      </c>
      <c r="AZ668" s="20">
        <v>250.88643203199001</v>
      </c>
      <c r="BA668" s="20">
        <v>734.30141791532003</v>
      </c>
      <c r="BB668" s="20">
        <v>835.21249999999998</v>
      </c>
      <c r="BC668" s="20">
        <v>460.18212230218001</v>
      </c>
      <c r="BD668" s="20">
        <v>1.5397066079999999</v>
      </c>
      <c r="BE668" s="20">
        <v>1.4293</v>
      </c>
      <c r="BF668" s="20">
        <v>1.8166</v>
      </c>
      <c r="BG668" s="20">
        <v>121.25</v>
      </c>
      <c r="BH668" s="20">
        <v>444.125</v>
      </c>
      <c r="BI668" s="20">
        <v>382.5</v>
      </c>
      <c r="BJ668" s="20">
        <v>305</v>
      </c>
      <c r="BK668" s="20">
        <v>279.5</v>
      </c>
      <c r="BL668" s="20">
        <v>1817.82</v>
      </c>
      <c r="BM668" s="20">
        <v>62.75</v>
      </c>
      <c r="BN668" s="20">
        <v>5729.27</v>
      </c>
      <c r="BO668" s="20">
        <v>1795.66</v>
      </c>
      <c r="BP668" s="20">
        <v>18233.91</v>
      </c>
      <c r="BQ668" s="20">
        <v>14573.84</v>
      </c>
      <c r="BR668" s="20">
        <v>2097.7600000000002</v>
      </c>
      <c r="BS668" s="20">
        <v>1227.08</v>
      </c>
      <c r="BT668" s="20">
        <v>1197.1600000000001</v>
      </c>
      <c r="BU668" s="20">
        <v>16.786999999999999</v>
      </c>
    </row>
    <row r="669" spans="1:73" ht="15" customHeight="1" x14ac:dyDescent="0.4">
      <c r="A669" s="16" t="s">
        <v>855</v>
      </c>
      <c r="B669" s="16">
        <f t="shared" si="10"/>
        <v>2015</v>
      </c>
      <c r="C669" s="17">
        <v>52.82666666667</v>
      </c>
      <c r="D669" s="17">
        <v>55.79</v>
      </c>
      <c r="E669" s="17">
        <v>54.91</v>
      </c>
      <c r="F669" s="17">
        <v>47.78</v>
      </c>
      <c r="G669" s="17">
        <v>64.760000000000005</v>
      </c>
      <c r="H669" s="17">
        <v>59.92</v>
      </c>
      <c r="I669" s="17">
        <v>2.8006000000000002</v>
      </c>
      <c r="J669" s="17">
        <v>8.27</v>
      </c>
      <c r="K669" s="17">
        <v>13.041319324390001</v>
      </c>
      <c r="L669" s="17">
        <v>82.159498768130007</v>
      </c>
      <c r="M669" s="17">
        <v>2.8769999999999998</v>
      </c>
      <c r="N669" s="17">
        <v>3.5437061879999998</v>
      </c>
      <c r="O669" s="17">
        <v>2.0317777920000002</v>
      </c>
      <c r="P669" s="17">
        <v>2.4093500140200002</v>
      </c>
      <c r="Q669" s="17">
        <v>3.08</v>
      </c>
      <c r="R669" s="17">
        <v>1.42405004206</v>
      </c>
      <c r="S669" s="17">
        <v>2.7240000000000002</v>
      </c>
      <c r="T669" s="17">
        <v>1090.68</v>
      </c>
      <c r="U669" s="17">
        <v>1350</v>
      </c>
      <c r="V669" s="17">
        <v>1570.53</v>
      </c>
      <c r="W669" s="17">
        <v>1344.82</v>
      </c>
      <c r="X669" s="17">
        <v>698.86</v>
      </c>
      <c r="Y669" s="17">
        <v>1020.8</v>
      </c>
      <c r="Z669" s="17">
        <v>409.79</v>
      </c>
      <c r="AA669" s="17">
        <v>749.93</v>
      </c>
      <c r="AB669" s="17">
        <v>412.36</v>
      </c>
      <c r="AC669" s="17">
        <v>751.16</v>
      </c>
      <c r="AD669" s="17">
        <v>804.55</v>
      </c>
      <c r="AE669" s="17">
        <v>126.30635416667</v>
      </c>
      <c r="AF669" s="17">
        <v>174.22702079999999</v>
      </c>
      <c r="AG669" s="17">
        <v>227.737246</v>
      </c>
      <c r="AH669" s="17">
        <v>410</v>
      </c>
      <c r="AI669" s="17">
        <v>392</v>
      </c>
      <c r="AJ669" s="17">
        <v>411</v>
      </c>
      <c r="AK669" s="17">
        <v>360.74</v>
      </c>
      <c r="AL669" s="17">
        <v>218.797531749</v>
      </c>
      <c r="AM669" s="17">
        <v>230.75024759999999</v>
      </c>
      <c r="AN669" s="17">
        <v>0.92852366349000004</v>
      </c>
      <c r="AO669" s="17">
        <v>1.0385827031299999</v>
      </c>
      <c r="AP669" s="17">
        <v>0.63381551660000002</v>
      </c>
      <c r="AQ669" s="17">
        <v>4.7159026419999996</v>
      </c>
      <c r="AR669" s="17">
        <v>2.1525107999999999</v>
      </c>
      <c r="AS669" s="17">
        <v>7.5808999999999997</v>
      </c>
      <c r="AT669" s="17">
        <v>17.453976539999999</v>
      </c>
      <c r="AU669" s="17">
        <v>0.35379510400000003</v>
      </c>
      <c r="AV669" s="17">
        <v>0.53065203400000005</v>
      </c>
      <c r="AW669" s="17">
        <v>0.290127992</v>
      </c>
      <c r="AX669" s="17">
        <v>4961.5666666666702</v>
      </c>
      <c r="AY669" s="17">
        <v>379.19</v>
      </c>
      <c r="AZ669" s="17">
        <v>247.32228981404</v>
      </c>
      <c r="BA669" s="17">
        <v>717.91439769169995</v>
      </c>
      <c r="BB669" s="17">
        <v>816.57349999999997</v>
      </c>
      <c r="BC669" s="17">
        <v>453.64468416031002</v>
      </c>
      <c r="BD669" s="17">
        <v>1.52890397</v>
      </c>
      <c r="BE669" s="17">
        <v>1.4297</v>
      </c>
      <c r="BF669" s="17">
        <v>1.7441</v>
      </c>
      <c r="BG669" s="17">
        <v>123</v>
      </c>
      <c r="BH669" s="17">
        <v>428.8</v>
      </c>
      <c r="BI669" s="17">
        <v>383</v>
      </c>
      <c r="BJ669" s="17">
        <v>295.5</v>
      </c>
      <c r="BK669" s="17">
        <v>283.39999999999998</v>
      </c>
      <c r="BL669" s="17">
        <v>1773.86</v>
      </c>
      <c r="BM669" s="17">
        <v>58.05</v>
      </c>
      <c r="BN669" s="17">
        <v>5939.67</v>
      </c>
      <c r="BO669" s="17">
        <v>1792.47</v>
      </c>
      <c r="BP669" s="17">
        <v>17421.91</v>
      </c>
      <c r="BQ669" s="17">
        <v>13755.5</v>
      </c>
      <c r="BR669" s="17">
        <v>2028.73</v>
      </c>
      <c r="BS669" s="17">
        <v>1178.6300000000001</v>
      </c>
      <c r="BT669" s="17">
        <v>1138.6400000000001</v>
      </c>
      <c r="BU669" s="17">
        <v>16.239999999999998</v>
      </c>
    </row>
    <row r="670" spans="1:73" ht="15" customHeight="1" x14ac:dyDescent="0.4">
      <c r="A670" s="18" t="s">
        <v>856</v>
      </c>
      <c r="B670" s="16">
        <f t="shared" si="10"/>
        <v>2015</v>
      </c>
      <c r="C670" s="20">
        <v>57.543333333329997</v>
      </c>
      <c r="D670" s="20">
        <v>59.39</v>
      </c>
      <c r="E670" s="20">
        <v>58.8</v>
      </c>
      <c r="F670" s="20">
        <v>54.44</v>
      </c>
      <c r="G670" s="20">
        <v>56.24</v>
      </c>
      <c r="H670" s="20">
        <v>58.95</v>
      </c>
      <c r="I670" s="20">
        <v>2.5796999999999999</v>
      </c>
      <c r="J670" s="20">
        <v>6.7744456667500002</v>
      </c>
      <c r="K670" s="20">
        <v>10.936659480139999</v>
      </c>
      <c r="L670" s="20">
        <v>70.941309066789998</v>
      </c>
      <c r="M670" s="20">
        <v>2.8682699999999999</v>
      </c>
      <c r="N670" s="20">
        <v>3.6155767999999999</v>
      </c>
      <c r="O670" s="20">
        <v>2.0295731720000001</v>
      </c>
      <c r="P670" s="20">
        <v>2.63454324852</v>
      </c>
      <c r="Q670" s="20">
        <v>3.01</v>
      </c>
      <c r="R670" s="20">
        <v>2.1261297455700001</v>
      </c>
      <c r="S670" s="20">
        <v>2.7675000000000001</v>
      </c>
      <c r="T670" s="20">
        <v>1077.5</v>
      </c>
      <c r="U670" s="20">
        <v>1339.5</v>
      </c>
      <c r="V670" s="20">
        <v>1569.57</v>
      </c>
      <c r="W670" s="20">
        <v>1344.82</v>
      </c>
      <c r="X670" s="20">
        <v>682.75</v>
      </c>
      <c r="Y670" s="20">
        <v>979.75</v>
      </c>
      <c r="Z670" s="20">
        <v>394.73</v>
      </c>
      <c r="AA670" s="20">
        <v>747.74</v>
      </c>
      <c r="AB670" s="20">
        <v>398.09</v>
      </c>
      <c r="AC670" s="20">
        <v>747.72</v>
      </c>
      <c r="AD670" s="20">
        <v>833.5</v>
      </c>
      <c r="AE670" s="20">
        <v>129.06212916666999</v>
      </c>
      <c r="AF670" s="20">
        <v>172.0539072</v>
      </c>
      <c r="AG670" s="20">
        <v>224.20985400000001</v>
      </c>
      <c r="AH670" s="20">
        <v>399</v>
      </c>
      <c r="AI670" s="20">
        <v>384</v>
      </c>
      <c r="AJ670" s="20">
        <v>400.26</v>
      </c>
      <c r="AK670" s="20">
        <v>354.02</v>
      </c>
      <c r="AL670" s="20">
        <v>209.69979905700001</v>
      </c>
      <c r="AM670" s="20">
        <v>223.40151359999999</v>
      </c>
      <c r="AN670" s="20">
        <v>0.91489712772999998</v>
      </c>
      <c r="AO670" s="20">
        <v>1.0320377375000001</v>
      </c>
      <c r="AP670" s="20">
        <v>0.61212762126999998</v>
      </c>
      <c r="AQ670" s="20">
        <v>4.8159923899999999</v>
      </c>
      <c r="AR670" s="20">
        <v>2.30540262857</v>
      </c>
      <c r="AS670" s="20">
        <v>7.7713000000000001</v>
      </c>
      <c r="AT670" s="20">
        <v>16.92707236</v>
      </c>
      <c r="AU670" s="20">
        <v>0.35245620799999999</v>
      </c>
      <c r="AV670" s="20">
        <v>0.53770681799999998</v>
      </c>
      <c r="AW670" s="20">
        <v>0.28836429600000002</v>
      </c>
      <c r="AX670" s="20">
        <v>4986.7083333333303</v>
      </c>
      <c r="AY670" s="20">
        <v>377.755</v>
      </c>
      <c r="AZ670" s="20">
        <v>249.06035325789</v>
      </c>
      <c r="BA670" s="20">
        <v>715.85404134779003</v>
      </c>
      <c r="BB670" s="20">
        <v>814.23</v>
      </c>
      <c r="BC670" s="20">
        <v>456.83268327931</v>
      </c>
      <c r="BD670" s="20">
        <v>1.5807125399999999</v>
      </c>
      <c r="BE670" s="20">
        <v>1.4071</v>
      </c>
      <c r="BF670" s="20">
        <v>1.7002999999999999</v>
      </c>
      <c r="BG670" s="20">
        <v>114.125</v>
      </c>
      <c r="BH670" s="20">
        <v>409</v>
      </c>
      <c r="BI670" s="20">
        <v>380</v>
      </c>
      <c r="BJ670" s="20">
        <v>260</v>
      </c>
      <c r="BK670" s="20">
        <v>299</v>
      </c>
      <c r="BL670" s="20">
        <v>1819.19</v>
      </c>
      <c r="BM670" s="20">
        <v>52.28</v>
      </c>
      <c r="BN670" s="20">
        <v>6042.09</v>
      </c>
      <c r="BO670" s="20">
        <v>2005.36</v>
      </c>
      <c r="BP670" s="20">
        <v>15900.88</v>
      </c>
      <c r="BQ670" s="20">
        <v>12830.92</v>
      </c>
      <c r="BR670" s="20">
        <v>2212.7199999999998</v>
      </c>
      <c r="BS670" s="20">
        <v>1198.93</v>
      </c>
      <c r="BT670" s="20">
        <v>1151.29</v>
      </c>
      <c r="BU670" s="20">
        <v>16.341000000000001</v>
      </c>
    </row>
    <row r="671" spans="1:73" ht="15" customHeight="1" x14ac:dyDescent="0.4">
      <c r="A671" s="16" t="s">
        <v>857</v>
      </c>
      <c r="B671" s="16">
        <f t="shared" si="10"/>
        <v>2015</v>
      </c>
      <c r="C671" s="17">
        <v>62.50666666667</v>
      </c>
      <c r="D671" s="17">
        <v>64.56</v>
      </c>
      <c r="E671" s="17">
        <v>63.69</v>
      </c>
      <c r="F671" s="17">
        <v>59.27</v>
      </c>
      <c r="G671" s="17">
        <v>61.19</v>
      </c>
      <c r="H671" s="17">
        <v>61.63</v>
      </c>
      <c r="I671" s="17">
        <v>2.8382999999999998</v>
      </c>
      <c r="J671" s="17">
        <v>6.6839973110799997</v>
      </c>
      <c r="K671" s="17">
        <v>9.3369001638700002</v>
      </c>
      <c r="L671" s="17">
        <v>72.567768851620002</v>
      </c>
      <c r="M671" s="17">
        <v>3.0960000000000001</v>
      </c>
      <c r="N671" s="17">
        <v>3.4938817759999998</v>
      </c>
      <c r="O671" s="17">
        <v>1.930365272</v>
      </c>
      <c r="P671" s="17">
        <v>2.8860533852699999</v>
      </c>
      <c r="Q671" s="17">
        <v>2.97</v>
      </c>
      <c r="R671" s="17">
        <v>2.5956601558000001</v>
      </c>
      <c r="S671" s="17">
        <v>3.0924999999999998</v>
      </c>
      <c r="T671" s="17">
        <v>1131.94</v>
      </c>
      <c r="U671" s="17">
        <v>1270</v>
      </c>
      <c r="V671" s="17">
        <v>1619.84</v>
      </c>
      <c r="W671" s="17">
        <v>1344.82</v>
      </c>
      <c r="X671" s="17">
        <v>697.35</v>
      </c>
      <c r="Y671" s="17">
        <v>962.06</v>
      </c>
      <c r="Z671" s="17">
        <v>388.2</v>
      </c>
      <c r="AA671" s="17">
        <v>785.13</v>
      </c>
      <c r="AB671" s="17">
        <v>386.12</v>
      </c>
      <c r="AC671" s="17">
        <v>769.95</v>
      </c>
      <c r="AD671" s="17">
        <v>916.05</v>
      </c>
      <c r="AE671" s="17">
        <v>126.76564999999999</v>
      </c>
      <c r="AF671" s="17">
        <v>166.2943688</v>
      </c>
      <c r="AG671" s="17">
        <v>217.37553199999999</v>
      </c>
      <c r="AH671" s="17">
        <v>381</v>
      </c>
      <c r="AI671" s="17">
        <v>368</v>
      </c>
      <c r="AJ671" s="17">
        <v>386.53</v>
      </c>
      <c r="AK671" s="17">
        <v>351</v>
      </c>
      <c r="AL671" s="17">
        <v>200.771087247</v>
      </c>
      <c r="AM671" s="17">
        <v>215.31790620000001</v>
      </c>
      <c r="AN671" s="17">
        <v>0.94074890143000001</v>
      </c>
      <c r="AO671" s="17">
        <v>0.94385293749999999</v>
      </c>
      <c r="AP671" s="17">
        <v>0.61466669195000001</v>
      </c>
      <c r="AQ671" s="17">
        <v>4.4974248000000001</v>
      </c>
      <c r="AR671" s="17">
        <v>2.3534318500000002</v>
      </c>
      <c r="AS671" s="17">
        <v>7.4847000000000001</v>
      </c>
      <c r="AT671" s="17">
        <v>15.860036279999999</v>
      </c>
      <c r="AU671" s="17">
        <v>0.36460424000000002</v>
      </c>
      <c r="AV671" s="17">
        <v>0.54255698200000002</v>
      </c>
      <c r="AW671" s="17">
        <v>0.29409630799999997</v>
      </c>
      <c r="AX671" s="17">
        <v>5018.0083333333296</v>
      </c>
      <c r="AY671" s="17">
        <v>390.77499999999998</v>
      </c>
      <c r="AZ671" s="17">
        <v>246.50313840288001</v>
      </c>
      <c r="BA671" s="17">
        <v>740.67414800229005</v>
      </c>
      <c r="BB671" s="17">
        <v>842.46100000000001</v>
      </c>
      <c r="BC671" s="17">
        <v>452.14217630517999</v>
      </c>
      <c r="BD671" s="17">
        <v>1.6062861319999999</v>
      </c>
      <c r="BE671" s="17">
        <v>1.5501</v>
      </c>
      <c r="BF671" s="17">
        <v>1.8391</v>
      </c>
      <c r="BG671" s="17">
        <v>110.5</v>
      </c>
      <c r="BH671" s="17">
        <v>413.5625</v>
      </c>
      <c r="BI671" s="17">
        <v>380</v>
      </c>
      <c r="BJ671" s="17">
        <v>265</v>
      </c>
      <c r="BK671" s="17">
        <v>300.875</v>
      </c>
      <c r="BL671" s="17">
        <v>1804.04</v>
      </c>
      <c r="BM671" s="17">
        <v>60.3</v>
      </c>
      <c r="BN671" s="17">
        <v>6294.78</v>
      </c>
      <c r="BO671" s="17">
        <v>1991.78</v>
      </c>
      <c r="BP671" s="17">
        <v>15803.59</v>
      </c>
      <c r="BQ671" s="17">
        <v>13511.34</v>
      </c>
      <c r="BR671" s="17">
        <v>2281.8000000000002</v>
      </c>
      <c r="BS671" s="17">
        <v>1198.6300000000001</v>
      </c>
      <c r="BT671" s="17">
        <v>1140.4000000000001</v>
      </c>
      <c r="BU671" s="17">
        <v>16.832999999999998</v>
      </c>
    </row>
    <row r="672" spans="1:73" ht="15" customHeight="1" x14ac:dyDescent="0.4">
      <c r="A672" s="18" t="s">
        <v>858</v>
      </c>
      <c r="B672" s="16">
        <f t="shared" si="10"/>
        <v>2015</v>
      </c>
      <c r="C672" s="20">
        <v>61.306666666669997</v>
      </c>
      <c r="D672" s="20">
        <v>62.34</v>
      </c>
      <c r="E672" s="20">
        <v>61.78</v>
      </c>
      <c r="F672" s="20">
        <v>59.8</v>
      </c>
      <c r="G672" s="20">
        <v>58.96</v>
      </c>
      <c r="H672" s="20">
        <v>60.71</v>
      </c>
      <c r="I672" s="20">
        <v>2.7692000000000001</v>
      </c>
      <c r="J672" s="20">
        <v>6.6667259295400001</v>
      </c>
      <c r="K672" s="20">
        <v>9.1891221165600001</v>
      </c>
      <c r="L672" s="20">
        <v>71.546435354639996</v>
      </c>
      <c r="M672" s="20">
        <v>3.2395100000000001</v>
      </c>
      <c r="N672" s="20">
        <v>3.522100912</v>
      </c>
      <c r="O672" s="20">
        <v>1.9896695499999999</v>
      </c>
      <c r="P672" s="20">
        <v>2.9967368028700001</v>
      </c>
      <c r="Q672" s="20">
        <v>3.01</v>
      </c>
      <c r="R672" s="20">
        <v>2.7122104086099998</v>
      </c>
      <c r="S672" s="20">
        <v>3.2679999999999998</v>
      </c>
      <c r="T672" s="20">
        <v>1123.6400000000001</v>
      </c>
      <c r="U672" s="20">
        <v>1250</v>
      </c>
      <c r="V672" s="20">
        <v>1547.16</v>
      </c>
      <c r="W672" s="20">
        <v>1365.86</v>
      </c>
      <c r="X672" s="20">
        <v>705.91</v>
      </c>
      <c r="Y672" s="20">
        <v>914.43</v>
      </c>
      <c r="Z672" s="20">
        <v>391.48</v>
      </c>
      <c r="AA672" s="20">
        <v>788.21</v>
      </c>
      <c r="AB672" s="20">
        <v>387</v>
      </c>
      <c r="AC672" s="20">
        <v>841.79</v>
      </c>
      <c r="AD672" s="20">
        <v>927.95</v>
      </c>
      <c r="AE672" s="20">
        <v>118.95762083333</v>
      </c>
      <c r="AF672" s="20">
        <v>166.7195432</v>
      </c>
      <c r="AG672" s="20">
        <v>221.12338600000001</v>
      </c>
      <c r="AH672" s="20">
        <v>376</v>
      </c>
      <c r="AI672" s="20">
        <v>365</v>
      </c>
      <c r="AJ672" s="20">
        <v>375.95</v>
      </c>
      <c r="AK672" s="20">
        <v>349</v>
      </c>
      <c r="AL672" s="20">
        <v>204.98926056299999</v>
      </c>
      <c r="AM672" s="20">
        <v>209.80635570000001</v>
      </c>
      <c r="AN672" s="20">
        <v>0.8999944339</v>
      </c>
      <c r="AO672" s="20">
        <v>0.92318462499999998</v>
      </c>
      <c r="AP672" s="20">
        <v>0.62990111597999998</v>
      </c>
      <c r="AQ672" s="20">
        <v>4.4387819080000002</v>
      </c>
      <c r="AR672" s="20">
        <v>2.2847879999999998</v>
      </c>
      <c r="AS672" s="20">
        <v>7.2752999999999997</v>
      </c>
      <c r="AT672" s="20">
        <v>13.792102720000001</v>
      </c>
      <c r="AU672" s="20">
        <v>0.36617172799999997</v>
      </c>
      <c r="AV672" s="20">
        <v>0.54586391199999995</v>
      </c>
      <c r="AW672" s="20">
        <v>0.27469565200000001</v>
      </c>
      <c r="AX672" s="20">
        <v>4947.2333333333299</v>
      </c>
      <c r="AY672" s="20">
        <v>392.45499999999998</v>
      </c>
      <c r="AZ672" s="20">
        <v>240.58658497587999</v>
      </c>
      <c r="BA672" s="20">
        <v>745.32192859202996</v>
      </c>
      <c r="BB672" s="20">
        <v>847.74749999999995</v>
      </c>
      <c r="BC672" s="20">
        <v>441.28988712119002</v>
      </c>
      <c r="BD672" s="20">
        <v>1.5950425699999999</v>
      </c>
      <c r="BE672" s="20">
        <v>1.5829</v>
      </c>
      <c r="BF672" s="20">
        <v>1.8241000000000001</v>
      </c>
      <c r="BG672" s="20">
        <v>118.9</v>
      </c>
      <c r="BH672" s="20">
        <v>421.375</v>
      </c>
      <c r="BI672" s="20">
        <v>380</v>
      </c>
      <c r="BJ672" s="20">
        <v>288.75</v>
      </c>
      <c r="BK672" s="20">
        <v>301.5</v>
      </c>
      <c r="BL672" s="20">
        <v>1687.73</v>
      </c>
      <c r="BM672" s="20">
        <v>62.63</v>
      </c>
      <c r="BN672" s="20">
        <v>5833.01</v>
      </c>
      <c r="BO672" s="20">
        <v>1829.5</v>
      </c>
      <c r="BP672" s="20">
        <v>15064.94</v>
      </c>
      <c r="BQ672" s="20">
        <v>12825.23</v>
      </c>
      <c r="BR672" s="20">
        <v>2082.09</v>
      </c>
      <c r="BS672" s="20">
        <v>1181.5</v>
      </c>
      <c r="BT672" s="20">
        <v>1088.82</v>
      </c>
      <c r="BU672" s="20">
        <v>16.074999999999999</v>
      </c>
    </row>
    <row r="673" spans="1:73" ht="15" customHeight="1" x14ac:dyDescent="0.4">
      <c r="A673" s="16" t="s">
        <v>859</v>
      </c>
      <c r="B673" s="16">
        <f t="shared" si="10"/>
        <v>2015</v>
      </c>
      <c r="C673" s="17">
        <v>54.34</v>
      </c>
      <c r="D673" s="17">
        <v>55.87</v>
      </c>
      <c r="E673" s="17">
        <v>56.25</v>
      </c>
      <c r="F673" s="17">
        <v>50.9</v>
      </c>
      <c r="G673" s="17">
        <v>59.9</v>
      </c>
      <c r="H673" s="17">
        <v>57.9</v>
      </c>
      <c r="I673" s="17">
        <v>2.83</v>
      </c>
      <c r="J673" s="17">
        <v>6.6940371346500003</v>
      </c>
      <c r="K673" s="17">
        <v>9.4950832584500002</v>
      </c>
      <c r="L673" s="17">
        <v>72.621876011560005</v>
      </c>
      <c r="M673" s="17">
        <v>3.3259599999999998</v>
      </c>
      <c r="N673" s="17">
        <v>3.4050355899999998</v>
      </c>
      <c r="O673" s="17">
        <v>1.9206649440000001</v>
      </c>
      <c r="P673" s="17">
        <v>3.0964765503099998</v>
      </c>
      <c r="Q673" s="17">
        <v>3.04</v>
      </c>
      <c r="R673" s="17">
        <v>2.8569296509300002</v>
      </c>
      <c r="S673" s="17">
        <v>3.3925000000000001</v>
      </c>
      <c r="T673" s="17">
        <v>1103.04</v>
      </c>
      <c r="U673" s="17">
        <v>1269.1300000000001</v>
      </c>
      <c r="V673" s="17">
        <v>1440.43</v>
      </c>
      <c r="W673" s="17">
        <v>1388.91</v>
      </c>
      <c r="X673" s="17">
        <v>680</v>
      </c>
      <c r="Y673" s="17">
        <v>869.13</v>
      </c>
      <c r="Z673" s="17">
        <v>405.87</v>
      </c>
      <c r="AA673" s="17">
        <v>752.32</v>
      </c>
      <c r="AB673" s="17">
        <v>407.09</v>
      </c>
      <c r="AC673" s="17">
        <v>809.98</v>
      </c>
      <c r="AD673" s="17">
        <v>917.39</v>
      </c>
      <c r="AE673" s="17">
        <v>124.00987499999999</v>
      </c>
      <c r="AF673" s="17">
        <v>179.59681599999999</v>
      </c>
      <c r="AG673" s="17">
        <v>222.88708199999999</v>
      </c>
      <c r="AH673" s="17">
        <v>392</v>
      </c>
      <c r="AI673" s="17">
        <v>376</v>
      </c>
      <c r="AJ673" s="17">
        <v>389.86</v>
      </c>
      <c r="AK673" s="17">
        <v>345.78</v>
      </c>
      <c r="AL673" s="17">
        <v>207.377599113</v>
      </c>
      <c r="AM673" s="17">
        <v>197.31350789999999</v>
      </c>
      <c r="AN673" s="17">
        <v>0.88798698485000005</v>
      </c>
      <c r="AO673" s="17">
        <v>0.93834138749999996</v>
      </c>
      <c r="AP673" s="17">
        <v>0.64233198281000004</v>
      </c>
      <c r="AQ673" s="17">
        <v>4.6462366499999996</v>
      </c>
      <c r="AR673" s="17">
        <v>2.0693364999999999</v>
      </c>
      <c r="AS673" s="17">
        <v>7.2752999999999997</v>
      </c>
      <c r="AT673" s="17">
        <v>12.25989182</v>
      </c>
      <c r="AU673" s="17">
        <v>0.359346624</v>
      </c>
      <c r="AV673" s="17">
        <v>0.54387975399999999</v>
      </c>
      <c r="AW673" s="17">
        <v>0.28285274599999999</v>
      </c>
      <c r="AX673" s="17">
        <v>4878.0833333333303</v>
      </c>
      <c r="AY673" s="17">
        <v>385.14</v>
      </c>
      <c r="AZ673" s="17">
        <v>241.26901714009</v>
      </c>
      <c r="BA673" s="17">
        <v>745.60942017490004</v>
      </c>
      <c r="BB673" s="17">
        <v>848.07449999999994</v>
      </c>
      <c r="BC673" s="17">
        <v>442.54162113927998</v>
      </c>
      <c r="BD673" s="17">
        <v>1.5950425699999999</v>
      </c>
      <c r="BE673" s="17">
        <v>1.4531000000000001</v>
      </c>
      <c r="BF673" s="17">
        <v>1.6425000000000001</v>
      </c>
      <c r="BG673" s="17">
        <v>121</v>
      </c>
      <c r="BH673" s="17">
        <v>431.5</v>
      </c>
      <c r="BI673" s="17">
        <v>380</v>
      </c>
      <c r="BJ673" s="17">
        <v>283.75</v>
      </c>
      <c r="BK673" s="17">
        <v>301.5</v>
      </c>
      <c r="BL673" s="17">
        <v>1639.5</v>
      </c>
      <c r="BM673" s="17">
        <v>52.39</v>
      </c>
      <c r="BN673" s="17">
        <v>5456.75</v>
      </c>
      <c r="BO673" s="17">
        <v>1763.04</v>
      </c>
      <c r="BP673" s="17">
        <v>15071.53</v>
      </c>
      <c r="BQ673" s="17">
        <v>11413.1</v>
      </c>
      <c r="BR673" s="17">
        <v>2000.68</v>
      </c>
      <c r="BS673" s="17">
        <v>1128.31</v>
      </c>
      <c r="BT673" s="17">
        <v>1009.27</v>
      </c>
      <c r="BU673" s="17">
        <v>15.053000000000001</v>
      </c>
    </row>
    <row r="674" spans="1:73" s="18" customFormat="1" ht="15" customHeight="1" x14ac:dyDescent="0.35">
      <c r="A674" s="18" t="s">
        <v>860</v>
      </c>
      <c r="B674" s="16">
        <f t="shared" si="10"/>
        <v>2015</v>
      </c>
      <c r="C674" s="20">
        <v>45.69</v>
      </c>
      <c r="D674" s="20">
        <v>46.99</v>
      </c>
      <c r="E674" s="20">
        <v>47.22</v>
      </c>
      <c r="F674" s="20">
        <v>42.86</v>
      </c>
      <c r="G674" s="20">
        <v>59.14</v>
      </c>
      <c r="H674" s="20">
        <v>55.02</v>
      </c>
      <c r="I674" s="20">
        <v>2.7629999999999999</v>
      </c>
      <c r="J674" s="20">
        <v>6.34573758328</v>
      </c>
      <c r="K674" s="20">
        <v>9.8158396579599998</v>
      </c>
      <c r="L674" s="20">
        <v>70.36977413644</v>
      </c>
      <c r="M674" s="20">
        <v>3.1539100000000002</v>
      </c>
      <c r="N674" s="20">
        <v>3.4594897040000001</v>
      </c>
      <c r="O674" s="20">
        <v>1.891123036</v>
      </c>
      <c r="P674" s="20">
        <v>2.9590963930999998</v>
      </c>
      <c r="Q674" s="20">
        <v>2.91</v>
      </c>
      <c r="R674" s="20">
        <v>2.7972891792999999</v>
      </c>
      <c r="S674" s="20">
        <v>3.17</v>
      </c>
      <c r="T674" s="20">
        <v>1032.3800000000001</v>
      </c>
      <c r="U674" s="20">
        <v>1233.5</v>
      </c>
      <c r="V674" s="20">
        <v>1466.01</v>
      </c>
      <c r="W674" s="20">
        <v>1392.06</v>
      </c>
      <c r="X674" s="20">
        <v>601.38</v>
      </c>
      <c r="Y674" s="20">
        <v>735.48</v>
      </c>
      <c r="Z674" s="20">
        <v>378.78</v>
      </c>
      <c r="AA674" s="20">
        <v>728.33</v>
      </c>
      <c r="AB674" s="20">
        <v>385.86</v>
      </c>
      <c r="AC674" s="20">
        <v>753.56</v>
      </c>
      <c r="AD674" s="20">
        <v>894.75</v>
      </c>
      <c r="AE674" s="20">
        <v>110.69029583333</v>
      </c>
      <c r="AF674" s="20">
        <v>162.5937768</v>
      </c>
      <c r="AG674" s="20">
        <v>183.534615</v>
      </c>
      <c r="AH674" s="20">
        <v>373</v>
      </c>
      <c r="AI674" s="20">
        <v>362</v>
      </c>
      <c r="AJ674" s="20">
        <v>377.5</v>
      </c>
      <c r="AK674" s="20">
        <v>340.13</v>
      </c>
      <c r="AL674" s="20">
        <v>187.86671034299999</v>
      </c>
      <c r="AM674" s="20">
        <v>179.67654630000001</v>
      </c>
      <c r="AN674" s="20">
        <v>0.90198803042999998</v>
      </c>
      <c r="AO674" s="20">
        <v>0.95763181249999996</v>
      </c>
      <c r="AP674" s="20">
        <v>0.68427954620999998</v>
      </c>
      <c r="AQ674" s="20">
        <v>4.7666089019999998</v>
      </c>
      <c r="AR674" s="20">
        <v>1.81933640952</v>
      </c>
      <c r="AS674" s="20">
        <v>7.2752999999999997</v>
      </c>
      <c r="AT674" s="20">
        <v>10.390374059999999</v>
      </c>
      <c r="AU674" s="20">
        <v>0.36368987200000003</v>
      </c>
      <c r="AV674" s="20">
        <v>0.5401319</v>
      </c>
      <c r="AW674" s="20">
        <v>0.25353130000000001</v>
      </c>
      <c r="AX674" s="20">
        <v>4925.5833333333303</v>
      </c>
      <c r="AY674" s="20">
        <v>389.79500000000002</v>
      </c>
      <c r="AZ674" s="20">
        <v>241.69995960799</v>
      </c>
      <c r="BA674" s="20">
        <v>747.28645440830996</v>
      </c>
      <c r="BB674" s="20">
        <v>849.98199999999997</v>
      </c>
      <c r="BC674" s="20">
        <v>443.33206651275998</v>
      </c>
      <c r="BD674" s="20">
        <v>1.5833580840000001</v>
      </c>
      <c r="BE674" s="20">
        <v>1.3140000000000001</v>
      </c>
      <c r="BF674" s="20">
        <v>1.4489000000000001</v>
      </c>
      <c r="BG674" s="20">
        <v>121</v>
      </c>
      <c r="BH674" s="20">
        <v>434.625</v>
      </c>
      <c r="BI674" s="20">
        <v>378.8</v>
      </c>
      <c r="BJ674" s="20">
        <v>274.625</v>
      </c>
      <c r="BK674" s="20">
        <v>301.5</v>
      </c>
      <c r="BL674" s="20">
        <v>1548.13</v>
      </c>
      <c r="BM674" s="20">
        <v>56.19</v>
      </c>
      <c r="BN674" s="20">
        <v>5127.3</v>
      </c>
      <c r="BO674" s="20">
        <v>1703.6</v>
      </c>
      <c r="BP674" s="20">
        <v>15163.77</v>
      </c>
      <c r="BQ674" s="20">
        <v>10386</v>
      </c>
      <c r="BR674" s="20">
        <v>1807.64</v>
      </c>
      <c r="BS674" s="20">
        <v>1117.93</v>
      </c>
      <c r="BT674" s="20">
        <v>984.1</v>
      </c>
      <c r="BU674" s="20">
        <v>14.941000000000001</v>
      </c>
    </row>
    <row r="675" spans="1:73" s="18" customFormat="1" ht="15" customHeight="1" x14ac:dyDescent="0.35">
      <c r="A675" s="16" t="s">
        <v>861</v>
      </c>
      <c r="B675" s="16">
        <f t="shared" si="10"/>
        <v>2015</v>
      </c>
      <c r="C675" s="17">
        <v>46.28</v>
      </c>
      <c r="D675" s="17">
        <v>47.24</v>
      </c>
      <c r="E675" s="17">
        <v>46.15</v>
      </c>
      <c r="F675" s="17">
        <v>45.45</v>
      </c>
      <c r="G675" s="17">
        <v>57.65</v>
      </c>
      <c r="H675" s="17">
        <v>51.38</v>
      </c>
      <c r="I675" s="17">
        <v>2.6461000000000001</v>
      </c>
      <c r="J675" s="17">
        <v>6.2786986603399999</v>
      </c>
      <c r="K675" s="17">
        <v>10.306943949140001</v>
      </c>
      <c r="L675" s="17">
        <v>68.964232901490007</v>
      </c>
      <c r="M675" s="17">
        <v>3.2784499999999999</v>
      </c>
      <c r="N675" s="17">
        <v>3.2220521299999998</v>
      </c>
      <c r="O675" s="17">
        <v>1.7967652999999999</v>
      </c>
      <c r="P675" s="17">
        <v>2.7815537048399999</v>
      </c>
      <c r="Q675" s="17">
        <v>2.65</v>
      </c>
      <c r="R675" s="17">
        <v>2.5921611145300001</v>
      </c>
      <c r="S675" s="17">
        <v>3.1025</v>
      </c>
      <c r="T675" s="17">
        <v>1051.5899999999999</v>
      </c>
      <c r="U675" s="17">
        <v>1280</v>
      </c>
      <c r="V675" s="17">
        <v>1471.88</v>
      </c>
      <c r="W675" s="17">
        <v>1399.94</v>
      </c>
      <c r="X675" s="17">
        <v>599.5</v>
      </c>
      <c r="Y675" s="17">
        <v>799.66</v>
      </c>
      <c r="Z675" s="17">
        <v>367.49</v>
      </c>
      <c r="AA675" s="17">
        <v>720.4</v>
      </c>
      <c r="AB675" s="17">
        <v>374.45</v>
      </c>
      <c r="AC675" s="17">
        <v>771.69</v>
      </c>
      <c r="AD675" s="17">
        <v>896.82</v>
      </c>
      <c r="AE675" s="17">
        <v>109.77170416667001</v>
      </c>
      <c r="AF675" s="17">
        <v>165.62117599999999</v>
      </c>
      <c r="AG675" s="17">
        <v>173.61382499999999</v>
      </c>
      <c r="AH675" s="17">
        <v>357</v>
      </c>
      <c r="AI675" s="17">
        <v>347</v>
      </c>
      <c r="AJ675" s="17">
        <v>360</v>
      </c>
      <c r="AK675" s="17">
        <v>326.43</v>
      </c>
      <c r="AL675" s="17">
        <v>193.973508297</v>
      </c>
      <c r="AM675" s="17">
        <v>172.69524899999999</v>
      </c>
      <c r="AN675" s="17">
        <v>0.90682796361999995</v>
      </c>
      <c r="AO675" s="17">
        <v>0.94729765624999995</v>
      </c>
      <c r="AP675" s="17">
        <v>0.63169962437000005</v>
      </c>
      <c r="AQ675" s="17">
        <v>4.5818617460000004</v>
      </c>
      <c r="AR675" s="17">
        <v>1.69230830476</v>
      </c>
      <c r="AS675" s="17">
        <v>7.2752999999999997</v>
      </c>
      <c r="AT675" s="17">
        <v>8.7699783599999996</v>
      </c>
      <c r="AU675" s="17">
        <v>0.36669422400000001</v>
      </c>
      <c r="AV675" s="17">
        <v>0.53373850199999995</v>
      </c>
      <c r="AW675" s="17">
        <v>0.26146793200000001</v>
      </c>
      <c r="AX675" s="17">
        <v>4887.3583333333299</v>
      </c>
      <c r="AY675" s="17">
        <v>393.01499999999999</v>
      </c>
      <c r="AZ675" s="17">
        <v>247.77514793936999</v>
      </c>
      <c r="BA675" s="17">
        <v>735.64304530205004</v>
      </c>
      <c r="BB675" s="17">
        <v>836.73850000000004</v>
      </c>
      <c r="BC675" s="17">
        <v>454.47532777675002</v>
      </c>
      <c r="BD675" s="17">
        <v>1.5154557879999999</v>
      </c>
      <c r="BE675" s="17">
        <v>1.2393000000000001</v>
      </c>
      <c r="BF675" s="17">
        <v>1.3466</v>
      </c>
      <c r="BG675" s="17">
        <v>124</v>
      </c>
      <c r="BH675" s="17">
        <v>428</v>
      </c>
      <c r="BI675" s="17">
        <v>379</v>
      </c>
      <c r="BJ675" s="17">
        <v>279.375</v>
      </c>
      <c r="BK675" s="17">
        <v>301.5</v>
      </c>
      <c r="BL675" s="17">
        <v>1589.6</v>
      </c>
      <c r="BM675" s="17">
        <v>56.95</v>
      </c>
      <c r="BN675" s="17">
        <v>5217.25</v>
      </c>
      <c r="BO675" s="17">
        <v>1684.25</v>
      </c>
      <c r="BP675" s="17">
        <v>15453.34</v>
      </c>
      <c r="BQ675" s="17">
        <v>9937.5499999999993</v>
      </c>
      <c r="BR675" s="17">
        <v>1720.23</v>
      </c>
      <c r="BS675" s="17">
        <v>1124.77</v>
      </c>
      <c r="BT675" s="17">
        <v>964.38</v>
      </c>
      <c r="BU675" s="17">
        <v>14.75</v>
      </c>
    </row>
    <row r="676" spans="1:73" s="18" customFormat="1" ht="15" customHeight="1" x14ac:dyDescent="0.35">
      <c r="A676" s="18" t="s">
        <v>862</v>
      </c>
      <c r="B676" s="16">
        <f t="shared" si="10"/>
        <v>2015</v>
      </c>
      <c r="C676" s="20">
        <v>46.956666666670003</v>
      </c>
      <c r="D676" s="20">
        <v>48.12</v>
      </c>
      <c r="E676" s="20">
        <v>46.55</v>
      </c>
      <c r="F676" s="20">
        <v>46.2</v>
      </c>
      <c r="G676" s="20">
        <v>54.26</v>
      </c>
      <c r="H676" s="20">
        <v>50.11</v>
      </c>
      <c r="I676" s="20">
        <v>2.3151999999999999</v>
      </c>
      <c r="J676" s="20">
        <v>6.0269578205999998</v>
      </c>
      <c r="K676" s="20">
        <v>10.10742681042</v>
      </c>
      <c r="L676" s="20">
        <v>63.614050100889997</v>
      </c>
      <c r="M676" s="20">
        <v>3.1973400000000001</v>
      </c>
      <c r="N676" s="20">
        <v>3.3785801499999999</v>
      </c>
      <c r="O676" s="20">
        <v>1.824984436</v>
      </c>
      <c r="P676" s="20">
        <v>2.8623742092</v>
      </c>
      <c r="Q676" s="20">
        <v>2.81</v>
      </c>
      <c r="R676" s="20">
        <v>2.5371226275900001</v>
      </c>
      <c r="S676" s="20">
        <v>3.24</v>
      </c>
      <c r="T676" s="20">
        <v>1104.0899999999999</v>
      </c>
      <c r="U676" s="20">
        <v>1280</v>
      </c>
      <c r="V676" s="20">
        <v>1520.37</v>
      </c>
      <c r="W676" s="20">
        <v>1399.94</v>
      </c>
      <c r="X676" s="20">
        <v>636.66999999999996</v>
      </c>
      <c r="Y676" s="20">
        <v>857.73</v>
      </c>
      <c r="Z676" s="20">
        <v>375.95</v>
      </c>
      <c r="AA676" s="20">
        <v>743.3</v>
      </c>
      <c r="AB676" s="20">
        <v>372.68</v>
      </c>
      <c r="AC676" s="20">
        <v>809.13</v>
      </c>
      <c r="AD676" s="20">
        <v>961.59</v>
      </c>
      <c r="AE676" s="20">
        <v>118.03902916667001</v>
      </c>
      <c r="AF676" s="20">
        <v>171.388588</v>
      </c>
      <c r="AG676" s="20">
        <v>177.47191000000001</v>
      </c>
      <c r="AH676" s="20">
        <v>373</v>
      </c>
      <c r="AI676" s="20">
        <v>362</v>
      </c>
      <c r="AJ676" s="20">
        <v>369.27</v>
      </c>
      <c r="AK676" s="20">
        <v>342.4</v>
      </c>
      <c r="AL676" s="20">
        <v>206.337753252</v>
      </c>
      <c r="AM676" s="20">
        <v>172.709946468</v>
      </c>
      <c r="AN676" s="20">
        <v>0.92603083351000004</v>
      </c>
      <c r="AO676" s="20">
        <v>0.93007406250000002</v>
      </c>
      <c r="AP676" s="20">
        <v>0.66068734788000005</v>
      </c>
      <c r="AQ676" s="20">
        <v>4.2359568679999997</v>
      </c>
      <c r="AR676" s="20">
        <v>1.6093725999999999</v>
      </c>
      <c r="AS676" s="20">
        <v>7.2752999999999997</v>
      </c>
      <c r="AT676" s="20">
        <v>8.7082490000000004</v>
      </c>
      <c r="AU676" s="20">
        <v>0.366955472</v>
      </c>
      <c r="AV676" s="20">
        <v>0.55203684799999997</v>
      </c>
      <c r="AW676" s="20">
        <v>0.30666264199999999</v>
      </c>
      <c r="AX676" s="20">
        <v>4858.4333333333298</v>
      </c>
      <c r="AY676" s="20">
        <v>393.29500000000002</v>
      </c>
      <c r="AZ676" s="20">
        <v>248.08486687429999</v>
      </c>
      <c r="BA676" s="20">
        <v>734.82848581725</v>
      </c>
      <c r="BB676" s="20">
        <v>835.81200000000001</v>
      </c>
      <c r="BC676" s="20">
        <v>455.04342193647</v>
      </c>
      <c r="BD676" s="20">
        <v>1.5218491860000001</v>
      </c>
      <c r="BE676" s="20">
        <v>1.2423999999999999</v>
      </c>
      <c r="BF676" s="20">
        <v>1.3275999999999999</v>
      </c>
      <c r="BG676" s="20">
        <v>123.5</v>
      </c>
      <c r="BH676" s="20">
        <v>423.75</v>
      </c>
      <c r="BI676" s="20">
        <v>380</v>
      </c>
      <c r="BJ676" s="20">
        <v>250.625</v>
      </c>
      <c r="BK676" s="20">
        <v>301.5</v>
      </c>
      <c r="BL676" s="20">
        <v>1516.49</v>
      </c>
      <c r="BM676" s="20">
        <v>53.12</v>
      </c>
      <c r="BN676" s="20">
        <v>5216.09</v>
      </c>
      <c r="BO676" s="20">
        <v>1720.11</v>
      </c>
      <c r="BP676" s="20">
        <v>15794.61</v>
      </c>
      <c r="BQ676" s="20">
        <v>10316.83</v>
      </c>
      <c r="BR676" s="20">
        <v>1724.34</v>
      </c>
      <c r="BS676" s="20">
        <v>1159.25</v>
      </c>
      <c r="BT676" s="20">
        <v>976.91</v>
      </c>
      <c r="BU676" s="20">
        <v>15.813000000000001</v>
      </c>
    </row>
    <row r="677" spans="1:73" s="18" customFormat="1" ht="15" customHeight="1" x14ac:dyDescent="0.35">
      <c r="A677" s="16" t="s">
        <v>863</v>
      </c>
      <c r="B677" s="16">
        <f t="shared" si="10"/>
        <v>2015</v>
      </c>
      <c r="C677" s="17">
        <v>43.113333333329997</v>
      </c>
      <c r="D677" s="17">
        <v>44.42</v>
      </c>
      <c r="E677" s="17">
        <v>42.22</v>
      </c>
      <c r="F677" s="17">
        <v>42.7</v>
      </c>
      <c r="G677" s="17">
        <v>52.47</v>
      </c>
      <c r="H677" s="17">
        <v>53.34</v>
      </c>
      <c r="I677" s="17">
        <v>2.0775000000000001</v>
      </c>
      <c r="J677" s="17">
        <v>5.5008338512300003</v>
      </c>
      <c r="K677" s="17">
        <v>9.5155859138499999</v>
      </c>
      <c r="L677" s="17">
        <v>57.82542281205</v>
      </c>
      <c r="M677" s="17">
        <v>3.36084</v>
      </c>
      <c r="N677" s="17">
        <v>3.2623966759999998</v>
      </c>
      <c r="O677" s="17">
        <v>1.802056388</v>
      </c>
      <c r="P677" s="17">
        <v>2.8215518526799999</v>
      </c>
      <c r="Q677" s="17">
        <v>2.92</v>
      </c>
      <c r="R677" s="17">
        <v>2.4896555580399999</v>
      </c>
      <c r="S677" s="17">
        <v>3.0550000000000002</v>
      </c>
      <c r="T677" s="17">
        <v>1071.07</v>
      </c>
      <c r="U677" s="17">
        <v>1307.8260869565199</v>
      </c>
      <c r="V677" s="17">
        <v>1517.92</v>
      </c>
      <c r="W677" s="17">
        <v>1413.16</v>
      </c>
      <c r="X677" s="17">
        <v>608.21</v>
      </c>
      <c r="Y677" s="17">
        <v>788.75</v>
      </c>
      <c r="Z677" s="17">
        <v>368</v>
      </c>
      <c r="AA677" s="17">
        <v>727.34</v>
      </c>
      <c r="AB677" s="17">
        <v>350.57</v>
      </c>
      <c r="AC677" s="17">
        <v>799.62</v>
      </c>
      <c r="AD677" s="17">
        <v>915.24</v>
      </c>
      <c r="AE677" s="17">
        <v>119.41691666667001</v>
      </c>
      <c r="AF677" s="17">
        <v>166.1565808</v>
      </c>
      <c r="AG677" s="17">
        <v>169.09435400000001</v>
      </c>
      <c r="AH677" s="17">
        <v>368</v>
      </c>
      <c r="AI677" s="17">
        <v>359</v>
      </c>
      <c r="AJ677" s="17">
        <v>366.24</v>
      </c>
      <c r="AK677" s="17">
        <v>353.61</v>
      </c>
      <c r="AL677" s="17">
        <v>203.40560838600001</v>
      </c>
      <c r="AM677" s="17">
        <v>177.10448940000001</v>
      </c>
      <c r="AN677" s="17">
        <v>0.84749967592999997</v>
      </c>
      <c r="AO677" s="17">
        <v>0.93007406250000002</v>
      </c>
      <c r="AP677" s="17">
        <v>0.76780439188000005</v>
      </c>
      <c r="AQ677" s="17">
        <v>4.0291635120000002</v>
      </c>
      <c r="AR677" s="17">
        <v>1.6163345578899999</v>
      </c>
      <c r="AS677" s="17">
        <v>7.5247000000000002</v>
      </c>
      <c r="AT677" s="17">
        <v>9.6319847799999998</v>
      </c>
      <c r="AU677" s="17">
        <v>0.35069278399999998</v>
      </c>
      <c r="AV677" s="17">
        <v>0.56614641600000004</v>
      </c>
      <c r="AW677" s="17">
        <v>0.32077221</v>
      </c>
      <c r="AX677" s="17">
        <v>4813.0916666666699</v>
      </c>
      <c r="AY677" s="17">
        <v>375.86500000000001</v>
      </c>
      <c r="AZ677" s="17">
        <v>242.90293754011</v>
      </c>
      <c r="BA677" s="17">
        <v>728.50367099410005</v>
      </c>
      <c r="BB677" s="17">
        <v>828.61800000000005</v>
      </c>
      <c r="BC677" s="17">
        <v>445.53859850176002</v>
      </c>
      <c r="BD677" s="17">
        <v>1.5260379639999999</v>
      </c>
      <c r="BE677" s="17">
        <v>1.161</v>
      </c>
      <c r="BF677" s="17">
        <v>1.2366999999999999</v>
      </c>
      <c r="BG677" s="17">
        <v>123.5</v>
      </c>
      <c r="BH677" s="17">
        <v>383.875</v>
      </c>
      <c r="BI677" s="17">
        <v>366.4</v>
      </c>
      <c r="BJ677" s="17">
        <v>263.625</v>
      </c>
      <c r="BK677" s="17">
        <v>301.5</v>
      </c>
      <c r="BL677" s="17">
        <v>1467.89</v>
      </c>
      <c r="BM677" s="17">
        <v>46.86</v>
      </c>
      <c r="BN677" s="17">
        <v>4799.8999999999996</v>
      </c>
      <c r="BO677" s="17">
        <v>1618.35</v>
      </c>
      <c r="BP677" s="17">
        <v>14745.29</v>
      </c>
      <c r="BQ677" s="17">
        <v>9244.33</v>
      </c>
      <c r="BR677" s="17">
        <v>1583.31</v>
      </c>
      <c r="BS677" s="17">
        <v>1086.44</v>
      </c>
      <c r="BT677" s="17">
        <v>885.2</v>
      </c>
      <c r="BU677" s="17">
        <v>14.452</v>
      </c>
    </row>
    <row r="678" spans="1:73" s="18" customFormat="1" ht="15" customHeight="1" x14ac:dyDescent="0.35">
      <c r="A678" s="18" t="s">
        <v>864</v>
      </c>
      <c r="B678" s="16">
        <f t="shared" si="10"/>
        <v>2015</v>
      </c>
      <c r="C678" s="20">
        <v>36.573333333329998</v>
      </c>
      <c r="D678" s="20">
        <v>37.72</v>
      </c>
      <c r="E678" s="20">
        <v>34.770000000000003</v>
      </c>
      <c r="F678" s="20">
        <v>37.229999999999997</v>
      </c>
      <c r="G678" s="20">
        <v>52.21</v>
      </c>
      <c r="H678" s="20">
        <v>48.77</v>
      </c>
      <c r="I678" s="20">
        <v>1.9228000000000001</v>
      </c>
      <c r="J678" s="20">
        <v>5.09276298262</v>
      </c>
      <c r="K678" s="20">
        <v>9.0801962921099992</v>
      </c>
      <c r="L678" s="20">
        <v>53.711911475459999</v>
      </c>
      <c r="M678" s="20">
        <v>3.34565</v>
      </c>
      <c r="N678" s="20">
        <v>3.2773880919999998</v>
      </c>
      <c r="O678" s="20">
        <v>1.747822736</v>
      </c>
      <c r="P678" s="20">
        <v>2.8090698931999998</v>
      </c>
      <c r="Q678" s="20">
        <v>2.95</v>
      </c>
      <c r="R678" s="20">
        <v>2.4505430129299999</v>
      </c>
      <c r="S678" s="20">
        <v>3.0266666666700002</v>
      </c>
      <c r="T678" s="20">
        <v>1150</v>
      </c>
      <c r="U678" s="20">
        <v>1335.6521739130401</v>
      </c>
      <c r="V678" s="20">
        <v>1536.52</v>
      </c>
      <c r="W678" s="20">
        <v>1446.03</v>
      </c>
      <c r="X678" s="20">
        <v>607.38</v>
      </c>
      <c r="Y678" s="20">
        <v>849.55</v>
      </c>
      <c r="Z678" s="20">
        <v>368.42</v>
      </c>
      <c r="AA678" s="20">
        <v>765.7</v>
      </c>
      <c r="AB678" s="20">
        <v>338.35</v>
      </c>
      <c r="AC678" s="20">
        <v>820.94</v>
      </c>
      <c r="AD678" s="20">
        <v>898.18</v>
      </c>
      <c r="AE678" s="20">
        <v>119.41691666667001</v>
      </c>
      <c r="AF678" s="20">
        <v>163.948036</v>
      </c>
      <c r="AG678" s="20">
        <v>169.75574</v>
      </c>
      <c r="AH678" s="20">
        <v>363</v>
      </c>
      <c r="AI678" s="20">
        <v>356</v>
      </c>
      <c r="AJ678" s="20">
        <v>360.24</v>
      </c>
      <c r="AK678" s="20">
        <v>371</v>
      </c>
      <c r="AL678" s="20">
        <v>191.98200138300001</v>
      </c>
      <c r="AM678" s="20">
        <v>189.22990050000001</v>
      </c>
      <c r="AN678" s="20">
        <v>0.85975801074000002</v>
      </c>
      <c r="AO678" s="20">
        <v>0.93007406250000002</v>
      </c>
      <c r="AP678" s="20">
        <v>0.76870364606999997</v>
      </c>
      <c r="AQ678" s="20">
        <v>3.8005444179999999</v>
      </c>
      <c r="AR678" s="20">
        <v>1.7366393</v>
      </c>
      <c r="AS678" s="20">
        <v>7.6059999999999999</v>
      </c>
      <c r="AT678" s="20">
        <v>9.8877206999999991</v>
      </c>
      <c r="AU678" s="20">
        <v>0.35506868800000002</v>
      </c>
      <c r="AV678" s="20">
        <v>0.56945334599999997</v>
      </c>
      <c r="AW678" s="20">
        <v>0.32275636800000002</v>
      </c>
      <c r="AX678" s="20">
        <v>4789.6499999999996</v>
      </c>
      <c r="AY678" s="20">
        <v>380.55500000000001</v>
      </c>
      <c r="AZ678" s="20">
        <v>244.61942501985001</v>
      </c>
      <c r="BA678" s="20">
        <v>718.15397401075995</v>
      </c>
      <c r="BB678" s="20">
        <v>816.846</v>
      </c>
      <c r="BC678" s="20">
        <v>448.68702245174001</v>
      </c>
      <c r="BD678" s="20">
        <v>1.551832018</v>
      </c>
      <c r="BE678" s="20">
        <v>1.1611</v>
      </c>
      <c r="BF678" s="20">
        <v>1.2661</v>
      </c>
      <c r="BG678" s="20">
        <v>123.5</v>
      </c>
      <c r="BH678" s="20">
        <v>340.625</v>
      </c>
      <c r="BI678" s="20">
        <v>360</v>
      </c>
      <c r="BJ678" s="20">
        <v>264</v>
      </c>
      <c r="BK678" s="20">
        <v>301.5</v>
      </c>
      <c r="BL678" s="20">
        <v>1497.2</v>
      </c>
      <c r="BM678" s="20">
        <v>40.5</v>
      </c>
      <c r="BN678" s="20">
        <v>4638.83</v>
      </c>
      <c r="BO678" s="20">
        <v>1706.58</v>
      </c>
      <c r="BP678" s="20">
        <v>14691.69</v>
      </c>
      <c r="BQ678" s="20">
        <v>8707.7900000000009</v>
      </c>
      <c r="BR678" s="20">
        <v>1527.79</v>
      </c>
      <c r="BS678" s="20">
        <v>1075.74</v>
      </c>
      <c r="BT678" s="20">
        <v>859.82</v>
      </c>
      <c r="BU678" s="20">
        <v>14.127000000000001</v>
      </c>
    </row>
    <row r="679" spans="1:73" s="18" customFormat="1" ht="15" customHeight="1" x14ac:dyDescent="0.35">
      <c r="A679" s="16" t="s">
        <v>865</v>
      </c>
      <c r="B679" s="16">
        <f t="shared" si="10"/>
        <v>2016</v>
      </c>
      <c r="C679" s="17">
        <v>29.78</v>
      </c>
      <c r="D679" s="17">
        <v>30.8</v>
      </c>
      <c r="E679" s="17">
        <v>27</v>
      </c>
      <c r="F679" s="17">
        <v>31.54</v>
      </c>
      <c r="G679" s="17">
        <v>49.02</v>
      </c>
      <c r="H679" s="17">
        <v>49.09</v>
      </c>
      <c r="I679" s="17">
        <v>2.2744</v>
      </c>
      <c r="J679" s="17">
        <v>4.3981862754099996</v>
      </c>
      <c r="K679" s="17">
        <v>8.4023022052700007</v>
      </c>
      <c r="L679" s="17">
        <v>54.220253687570001</v>
      </c>
      <c r="M679" s="17">
        <v>2.95242</v>
      </c>
      <c r="N679" s="17">
        <v>3.1973603860000002</v>
      </c>
      <c r="O679" s="17">
        <v>1.647071602</v>
      </c>
      <c r="P679" s="17">
        <v>2.5522033511200002</v>
      </c>
      <c r="Q679" s="17">
        <v>2.85</v>
      </c>
      <c r="R679" s="17">
        <v>2.0841100533699999</v>
      </c>
      <c r="S679" s="17">
        <v>2.7225000000000001</v>
      </c>
      <c r="T679" s="17">
        <v>1152</v>
      </c>
      <c r="U679" s="17">
        <v>1307.8260869565199</v>
      </c>
      <c r="V679" s="17">
        <v>1498.6</v>
      </c>
      <c r="W679" s="17">
        <v>1359.9</v>
      </c>
      <c r="X679" s="17">
        <v>611.63</v>
      </c>
      <c r="Y679" s="17">
        <v>895.63</v>
      </c>
      <c r="Z679" s="17">
        <v>373.08</v>
      </c>
      <c r="AA679" s="17">
        <v>736.03</v>
      </c>
      <c r="AB679" s="17">
        <v>336.48</v>
      </c>
      <c r="AC679" s="17">
        <v>781.35</v>
      </c>
      <c r="AD679" s="17">
        <v>885.35</v>
      </c>
      <c r="AE679" s="17">
        <v>118.49832499999999</v>
      </c>
      <c r="AF679" s="17">
        <v>161.0269304</v>
      </c>
      <c r="AG679" s="17">
        <v>164.905576</v>
      </c>
      <c r="AH679" s="17">
        <v>369</v>
      </c>
      <c r="AI679" s="17">
        <v>361</v>
      </c>
      <c r="AJ679" s="17">
        <v>366.19</v>
      </c>
      <c r="AK679" s="17">
        <v>364.91</v>
      </c>
      <c r="AL679" s="17">
        <v>191.72847006000001</v>
      </c>
      <c r="AM679" s="17">
        <v>193.27170419999999</v>
      </c>
      <c r="AN679" s="17">
        <v>0.85580658075000005</v>
      </c>
      <c r="AO679" s="17">
        <v>1.0403050625000001</v>
      </c>
      <c r="AP679" s="17">
        <v>0.69284890973000002</v>
      </c>
      <c r="AQ679" s="17">
        <v>3.6332137599999998</v>
      </c>
      <c r="AR679" s="17">
        <v>1.8507784899999999</v>
      </c>
      <c r="AS679" s="17">
        <v>7.6059999999999999</v>
      </c>
      <c r="AT679" s="17">
        <v>10.471945</v>
      </c>
      <c r="AU679" s="17">
        <v>0.35474212799999999</v>
      </c>
      <c r="AV679" s="17">
        <v>0.56791011199999997</v>
      </c>
      <c r="AW679" s="17">
        <v>0.30974910999999999</v>
      </c>
      <c r="AX679" s="17">
        <v>4730.9583333333303</v>
      </c>
      <c r="AY679" s="17">
        <v>380.20499999999998</v>
      </c>
      <c r="AZ679" s="17">
        <v>251.75631310711</v>
      </c>
      <c r="BA679" s="17">
        <v>690.69852784660998</v>
      </c>
      <c r="BB679" s="17">
        <v>785.61749999999995</v>
      </c>
      <c r="BC679" s="17">
        <v>461.77767976640001</v>
      </c>
      <c r="BD679" s="17">
        <v>1.5156762500000001</v>
      </c>
      <c r="BE679" s="17">
        <v>1.0829</v>
      </c>
      <c r="BF679" s="17">
        <v>1.2338</v>
      </c>
      <c r="BG679" s="17">
        <v>122.6</v>
      </c>
      <c r="BH679" s="17">
        <v>327.125</v>
      </c>
      <c r="BI679" s="17">
        <v>334</v>
      </c>
      <c r="BJ679" s="17">
        <v>233.875</v>
      </c>
      <c r="BK679" s="17">
        <v>301.5</v>
      </c>
      <c r="BL679" s="17">
        <v>1481.1</v>
      </c>
      <c r="BM679" s="17">
        <v>41.88</v>
      </c>
      <c r="BN679" s="17">
        <v>4471.79</v>
      </c>
      <c r="BO679" s="17">
        <v>1646.2</v>
      </c>
      <c r="BP679" s="17">
        <v>13808.08</v>
      </c>
      <c r="BQ679" s="17">
        <v>8507.2900000000009</v>
      </c>
      <c r="BR679" s="17">
        <v>1520.36</v>
      </c>
      <c r="BS679" s="17">
        <v>1097.9100000000001</v>
      </c>
      <c r="BT679" s="17">
        <v>855.25</v>
      </c>
      <c r="BU679" s="17">
        <v>14.106</v>
      </c>
    </row>
    <row r="680" spans="1:73" s="18" customFormat="1" ht="15" customHeight="1" x14ac:dyDescent="0.35">
      <c r="A680" s="18" t="s">
        <v>866</v>
      </c>
      <c r="B680" s="16">
        <f t="shared" si="10"/>
        <v>2016</v>
      </c>
      <c r="C680" s="20">
        <v>31.03</v>
      </c>
      <c r="D680" s="20">
        <v>33.200000000000003</v>
      </c>
      <c r="E680" s="20">
        <v>29.5</v>
      </c>
      <c r="F680" s="20">
        <v>30.39</v>
      </c>
      <c r="G680" s="20">
        <v>50.27</v>
      </c>
      <c r="H680" s="20">
        <v>50.33</v>
      </c>
      <c r="I680" s="20">
        <v>1.9572000000000001</v>
      </c>
      <c r="J680" s="20">
        <v>3.9683785892799999</v>
      </c>
      <c r="K680" s="20">
        <v>8.5618581322799994</v>
      </c>
      <c r="L680" s="20">
        <v>48.433180105040002</v>
      </c>
      <c r="M680" s="20">
        <v>2.9163700000000001</v>
      </c>
      <c r="N680" s="20">
        <v>3.2562237399999998</v>
      </c>
      <c r="O680" s="20">
        <v>1.632300648</v>
      </c>
      <c r="P680" s="20">
        <v>2.35173727427</v>
      </c>
      <c r="Q680" s="20">
        <v>2.83</v>
      </c>
      <c r="R680" s="20">
        <v>1.7452118228</v>
      </c>
      <c r="S680" s="20">
        <v>2.48</v>
      </c>
      <c r="T680" s="20">
        <v>1218.93</v>
      </c>
      <c r="U680" s="20">
        <v>1280</v>
      </c>
      <c r="V680" s="20">
        <v>1511.99</v>
      </c>
      <c r="W680" s="20">
        <v>1317.26</v>
      </c>
      <c r="X680" s="20">
        <v>679.17</v>
      </c>
      <c r="Y680" s="20">
        <v>986.9</v>
      </c>
      <c r="Z680" s="20">
        <v>373.75</v>
      </c>
      <c r="AA680" s="20">
        <v>767.24</v>
      </c>
      <c r="AB680" s="20">
        <v>323.29000000000002</v>
      </c>
      <c r="AC680" s="20">
        <v>779.88</v>
      </c>
      <c r="AD680" s="20">
        <v>898.19</v>
      </c>
      <c r="AE680" s="20">
        <v>114.82395833333</v>
      </c>
      <c r="AF680" s="20">
        <v>159.67660799999999</v>
      </c>
      <c r="AG680" s="20">
        <v>164.905576</v>
      </c>
      <c r="AH680" s="20">
        <v>384</v>
      </c>
      <c r="AI680" s="20">
        <v>374</v>
      </c>
      <c r="AJ680" s="20">
        <v>377.38</v>
      </c>
      <c r="AK680" s="20">
        <v>360.13</v>
      </c>
      <c r="AL680" s="20">
        <v>188.43256286100001</v>
      </c>
      <c r="AM680" s="20">
        <v>187.02528029999999</v>
      </c>
      <c r="AN680" s="20">
        <v>0.9309895654</v>
      </c>
      <c r="AO680" s="20">
        <v>1.0540839375</v>
      </c>
      <c r="AP680" s="20">
        <v>0.69136778517999997</v>
      </c>
      <c r="AQ680" s="20">
        <v>3.8631556260000002</v>
      </c>
      <c r="AR680" s="20">
        <v>1.7668454571400001</v>
      </c>
      <c r="AS680" s="20">
        <v>7.585</v>
      </c>
      <c r="AT680" s="20">
        <v>10.802638</v>
      </c>
      <c r="AU680" s="20">
        <v>0.36241628799999998</v>
      </c>
      <c r="AV680" s="20">
        <v>0.56217810000000001</v>
      </c>
      <c r="AW680" s="20">
        <v>0.292773536</v>
      </c>
      <c r="AX680" s="20">
        <v>4670.3333333333303</v>
      </c>
      <c r="AY680" s="20">
        <v>388.43</v>
      </c>
      <c r="AZ680" s="20">
        <v>259.34475150201001</v>
      </c>
      <c r="BA680" s="20">
        <v>685.85908620163002</v>
      </c>
      <c r="BB680" s="20">
        <v>780.11300000000006</v>
      </c>
      <c r="BC680" s="20">
        <v>475.69658186581</v>
      </c>
      <c r="BD680" s="20">
        <v>1.4676155340000001</v>
      </c>
      <c r="BE680" s="20">
        <v>1.0963000000000001</v>
      </c>
      <c r="BF680" s="20">
        <v>1.2696000000000001</v>
      </c>
      <c r="BG680" s="20">
        <v>114.5</v>
      </c>
      <c r="BH680" s="20">
        <v>326</v>
      </c>
      <c r="BI680" s="20">
        <v>286.25</v>
      </c>
      <c r="BJ680" s="20">
        <v>191.875</v>
      </c>
      <c r="BK680" s="20">
        <v>301.5</v>
      </c>
      <c r="BL680" s="20">
        <v>1531.26</v>
      </c>
      <c r="BM680" s="20">
        <v>46.83</v>
      </c>
      <c r="BN680" s="20">
        <v>4598.62</v>
      </c>
      <c r="BO680" s="20">
        <v>1765.75</v>
      </c>
      <c r="BP680" s="20">
        <v>15610.14</v>
      </c>
      <c r="BQ680" s="20">
        <v>8298.5</v>
      </c>
      <c r="BR680" s="20">
        <v>1709.85</v>
      </c>
      <c r="BS680" s="20">
        <v>1199.5</v>
      </c>
      <c r="BT680" s="20">
        <v>919.35</v>
      </c>
      <c r="BU680" s="20">
        <v>15.167</v>
      </c>
    </row>
    <row r="681" spans="1:73" s="18" customFormat="1" ht="15" customHeight="1" x14ac:dyDescent="0.35">
      <c r="A681" s="16" t="s">
        <v>867</v>
      </c>
      <c r="B681" s="16">
        <f t="shared" si="10"/>
        <v>2016</v>
      </c>
      <c r="C681" s="17">
        <v>37.340000000000003</v>
      </c>
      <c r="D681" s="17">
        <v>39.07</v>
      </c>
      <c r="E681" s="17">
        <v>35.18</v>
      </c>
      <c r="F681" s="17">
        <v>37.770000000000003</v>
      </c>
      <c r="G681" s="17">
        <v>52.21</v>
      </c>
      <c r="H681" s="17">
        <v>52.57</v>
      </c>
      <c r="I681" s="17">
        <v>1.7017</v>
      </c>
      <c r="J681" s="17">
        <v>3.9101802431000001</v>
      </c>
      <c r="K681" s="17">
        <v>7.7366980955100004</v>
      </c>
      <c r="L681" s="17">
        <v>44.494833931949998</v>
      </c>
      <c r="M681" s="17">
        <v>3.0735199999999998</v>
      </c>
      <c r="N681" s="17">
        <v>3.4722765</v>
      </c>
      <c r="O681" s="17">
        <v>1.6666927199999999</v>
      </c>
      <c r="P681" s="17">
        <v>2.3128862265099999</v>
      </c>
      <c r="Q681" s="17">
        <v>2.87</v>
      </c>
      <c r="R681" s="17">
        <v>1.7661586795299999</v>
      </c>
      <c r="S681" s="17">
        <v>2.3025000000000002</v>
      </c>
      <c r="T681" s="17">
        <v>1440.48</v>
      </c>
      <c r="U681" s="17">
        <v>1280</v>
      </c>
      <c r="V681" s="17">
        <v>1443.58</v>
      </c>
      <c r="W681" s="17">
        <v>1300.73</v>
      </c>
      <c r="X681" s="17">
        <v>715.95</v>
      </c>
      <c r="Y681" s="17">
        <v>1210.5999999999999</v>
      </c>
      <c r="Z681" s="17">
        <v>380.97</v>
      </c>
      <c r="AA681" s="17">
        <v>765.61</v>
      </c>
      <c r="AB681" s="17">
        <v>319.13</v>
      </c>
      <c r="AC681" s="17">
        <v>766.26</v>
      </c>
      <c r="AD681" s="17">
        <v>859.19</v>
      </c>
      <c r="AE681" s="17">
        <v>112.98677499999999</v>
      </c>
      <c r="AF681" s="17">
        <v>159.13726639999999</v>
      </c>
      <c r="AG681" s="17">
        <v>160.49633600000001</v>
      </c>
      <c r="AH681" s="17">
        <v>384</v>
      </c>
      <c r="AI681" s="17">
        <v>375</v>
      </c>
      <c r="AJ681" s="17">
        <v>374.9</v>
      </c>
      <c r="AK681" s="17">
        <v>360.2</v>
      </c>
      <c r="AL681" s="17">
        <v>189.68919637499999</v>
      </c>
      <c r="AM681" s="17">
        <v>191.06708399999999</v>
      </c>
      <c r="AN681" s="17">
        <v>0.93921695233000002</v>
      </c>
      <c r="AO681" s="17">
        <v>1.0127473124999999</v>
      </c>
      <c r="AP681" s="17">
        <v>0.68200496207000005</v>
      </c>
      <c r="AQ681" s="17">
        <v>4.0333522899999998</v>
      </c>
      <c r="AR681" s="17">
        <v>1.8548871</v>
      </c>
      <c r="AS681" s="17">
        <v>7.3855000000000004</v>
      </c>
      <c r="AT681" s="17">
        <v>10.670360799999999</v>
      </c>
      <c r="AU681" s="17">
        <v>0.36284081600000001</v>
      </c>
      <c r="AV681" s="17">
        <v>0.580255984</v>
      </c>
      <c r="AW681" s="17">
        <v>0.340393328</v>
      </c>
      <c r="AX681" s="17">
        <v>4569.6750000000002</v>
      </c>
      <c r="AY681" s="17">
        <v>388.88499999999999</v>
      </c>
      <c r="AZ681" s="17">
        <v>263.61625807948002</v>
      </c>
      <c r="BA681" s="17">
        <v>681.40296666713004</v>
      </c>
      <c r="BB681" s="17">
        <v>775.04449999999997</v>
      </c>
      <c r="BC681" s="17">
        <v>483.53148527740001</v>
      </c>
      <c r="BD681" s="17">
        <v>1.443144252</v>
      </c>
      <c r="BE681" s="17">
        <v>1.2835000000000001</v>
      </c>
      <c r="BF681" s="17">
        <v>1.4562999999999999</v>
      </c>
      <c r="BG681" s="17">
        <v>114.5</v>
      </c>
      <c r="BH681" s="17">
        <v>338.125</v>
      </c>
      <c r="BI681" s="17">
        <v>291.25</v>
      </c>
      <c r="BJ681" s="17">
        <v>201.75</v>
      </c>
      <c r="BK681" s="17">
        <v>301.5</v>
      </c>
      <c r="BL681" s="17">
        <v>1531.01</v>
      </c>
      <c r="BM681" s="17">
        <v>56.2</v>
      </c>
      <c r="BN681" s="17">
        <v>4953.8</v>
      </c>
      <c r="BO681" s="17">
        <v>1802.19</v>
      </c>
      <c r="BP681" s="17">
        <v>16897.599999999999</v>
      </c>
      <c r="BQ681" s="17">
        <v>8717.25</v>
      </c>
      <c r="BR681" s="17">
        <v>1801.69</v>
      </c>
      <c r="BS681" s="17">
        <v>1245.1400000000001</v>
      </c>
      <c r="BT681" s="17">
        <v>967.73</v>
      </c>
      <c r="BU681" s="17">
        <v>15.465</v>
      </c>
    </row>
    <row r="682" spans="1:73" s="18" customFormat="1" ht="15" customHeight="1" x14ac:dyDescent="0.35">
      <c r="A682" s="18" t="s">
        <v>868</v>
      </c>
      <c r="B682" s="16">
        <f t="shared" si="10"/>
        <v>2016</v>
      </c>
      <c r="C682" s="20">
        <v>40.75</v>
      </c>
      <c r="D682" s="20">
        <v>42.25</v>
      </c>
      <c r="E682" s="20">
        <v>39.04</v>
      </c>
      <c r="F682" s="20">
        <v>40.96</v>
      </c>
      <c r="G682" s="20">
        <v>50.69</v>
      </c>
      <c r="H682" s="20">
        <v>52.35</v>
      </c>
      <c r="I682" s="20">
        <v>1.9047000000000001</v>
      </c>
      <c r="J682" s="20">
        <v>3.9700750897899999</v>
      </c>
      <c r="K682" s="20">
        <v>6.8249795642500004</v>
      </c>
      <c r="L682" s="20">
        <v>46.626993177279999</v>
      </c>
      <c r="M682" s="20">
        <v>3.0785</v>
      </c>
      <c r="N682" s="20">
        <v>3.399964964</v>
      </c>
      <c r="O682" s="20">
        <v>1.7676643160000001</v>
      </c>
      <c r="P682" s="20">
        <v>2.5375545113400002</v>
      </c>
      <c r="Q682" s="20">
        <v>2.99</v>
      </c>
      <c r="R682" s="20">
        <v>2.5101635340100001</v>
      </c>
      <c r="S682" s="20">
        <v>2.1124999999999998</v>
      </c>
      <c r="T682" s="20">
        <v>1580.95</v>
      </c>
      <c r="U682" s="20">
        <v>1294.46956521739</v>
      </c>
      <c r="V682" s="20">
        <v>1474.33</v>
      </c>
      <c r="W682" s="20">
        <v>1314.38</v>
      </c>
      <c r="X682" s="20">
        <v>775</v>
      </c>
      <c r="Y682" s="20">
        <v>1299.05</v>
      </c>
      <c r="Z682" s="20">
        <v>395.14</v>
      </c>
      <c r="AA682" s="20">
        <v>794.13</v>
      </c>
      <c r="AB682" s="20">
        <v>346.19</v>
      </c>
      <c r="AC682" s="20">
        <v>808.51</v>
      </c>
      <c r="AD682" s="20">
        <v>875.95</v>
      </c>
      <c r="AE682" s="20">
        <v>112.52747916667001</v>
      </c>
      <c r="AF682" s="20">
        <v>164.4125784</v>
      </c>
      <c r="AG682" s="20">
        <v>162.260032</v>
      </c>
      <c r="AH682" s="20">
        <v>395</v>
      </c>
      <c r="AI682" s="20">
        <v>386</v>
      </c>
      <c r="AJ682" s="20">
        <v>383.53</v>
      </c>
      <c r="AK682" s="20">
        <v>371</v>
      </c>
      <c r="AL682" s="20">
        <v>192.76096718700001</v>
      </c>
      <c r="AM682" s="20">
        <v>187.392717</v>
      </c>
      <c r="AN682" s="20">
        <v>0.93965644332999998</v>
      </c>
      <c r="AO682" s="20">
        <v>0.99345688750000005</v>
      </c>
      <c r="AP682" s="20">
        <v>0.71379624277999998</v>
      </c>
      <c r="AQ682" s="20">
        <v>3.9630249119999998</v>
      </c>
      <c r="AR682" s="20">
        <v>1.93376668571</v>
      </c>
      <c r="AS682" s="20">
        <v>7.3855000000000004</v>
      </c>
      <c r="AT682" s="20">
        <v>10.527060499999999</v>
      </c>
      <c r="AU682" s="20">
        <v>0.37015576</v>
      </c>
      <c r="AV682" s="20">
        <v>0.61508898000000001</v>
      </c>
      <c r="AW682" s="20">
        <v>0.33576362599999998</v>
      </c>
      <c r="AX682" s="20">
        <v>4625</v>
      </c>
      <c r="AY682" s="20">
        <v>396.72500000000002</v>
      </c>
      <c r="AZ682" s="20">
        <v>271.70013712617998</v>
      </c>
      <c r="BA682" s="20">
        <v>685.76325567399999</v>
      </c>
      <c r="BB682" s="20">
        <v>780.00400000000002</v>
      </c>
      <c r="BC682" s="20">
        <v>498.35913692047001</v>
      </c>
      <c r="BD682" s="20">
        <v>1.5273607360000001</v>
      </c>
      <c r="BE682" s="20">
        <v>1.4885999999999999</v>
      </c>
      <c r="BF682" s="20">
        <v>1.7074</v>
      </c>
      <c r="BG682" s="20">
        <v>114.125</v>
      </c>
      <c r="BH682" s="20">
        <v>330.5</v>
      </c>
      <c r="BI682" s="20">
        <v>295</v>
      </c>
      <c r="BJ682" s="20">
        <v>196.25</v>
      </c>
      <c r="BK682" s="20">
        <v>301.5</v>
      </c>
      <c r="BL682" s="20">
        <v>1571.23</v>
      </c>
      <c r="BM682" s="20">
        <v>60.92</v>
      </c>
      <c r="BN682" s="20">
        <v>4872.74</v>
      </c>
      <c r="BO682" s="20">
        <v>1732.27</v>
      </c>
      <c r="BP682" s="20">
        <v>17032.71</v>
      </c>
      <c r="BQ682" s="20">
        <v>8878.86</v>
      </c>
      <c r="BR682" s="20">
        <v>1855.37</v>
      </c>
      <c r="BS682" s="20">
        <v>1242.26</v>
      </c>
      <c r="BT682" s="20">
        <v>994.19</v>
      </c>
      <c r="BU682" s="20">
        <v>16.36</v>
      </c>
    </row>
    <row r="683" spans="1:73" s="18" customFormat="1" ht="15" customHeight="1" x14ac:dyDescent="0.35">
      <c r="A683" s="16" t="s">
        <v>869</v>
      </c>
      <c r="B683" s="16">
        <f t="shared" si="10"/>
        <v>2016</v>
      </c>
      <c r="C683" s="17">
        <v>45.93666666667</v>
      </c>
      <c r="D683" s="17">
        <v>47.13</v>
      </c>
      <c r="E683" s="17">
        <v>43.95</v>
      </c>
      <c r="F683" s="17">
        <v>46.73</v>
      </c>
      <c r="G683" s="17">
        <v>51.31</v>
      </c>
      <c r="H683" s="17">
        <v>54.24</v>
      </c>
      <c r="I683" s="17">
        <v>1.9219999999999999</v>
      </c>
      <c r="J683" s="17">
        <v>4.3291918650600003</v>
      </c>
      <c r="K683" s="17">
        <v>6.2688925069200003</v>
      </c>
      <c r="L683" s="17">
        <v>48.16755906969</v>
      </c>
      <c r="M683" s="17">
        <v>3.0986600000000002</v>
      </c>
      <c r="N683" s="17">
        <v>3.4213497780000002</v>
      </c>
      <c r="O683" s="17">
        <v>1.8503375660000001</v>
      </c>
      <c r="P683" s="17">
        <v>2.57487716258</v>
      </c>
      <c r="Q683" s="17">
        <v>3.08</v>
      </c>
      <c r="R683" s="17">
        <v>2.4326314877400002</v>
      </c>
      <c r="S683" s="17">
        <v>2.2120000000000002</v>
      </c>
      <c r="T683" s="17">
        <v>1439.5</v>
      </c>
      <c r="U683" s="17">
        <v>1200</v>
      </c>
      <c r="V683" s="17">
        <v>1500.81</v>
      </c>
      <c r="W683" s="17">
        <v>1322.77</v>
      </c>
      <c r="X683" s="17">
        <v>753.42</v>
      </c>
      <c r="Y683" s="17">
        <v>1218.25</v>
      </c>
      <c r="Z683" s="17">
        <v>422.55</v>
      </c>
      <c r="AA683" s="17">
        <v>795.64</v>
      </c>
      <c r="AB683" s="17">
        <v>421.64</v>
      </c>
      <c r="AC683" s="17">
        <v>805.59</v>
      </c>
      <c r="AD683" s="17">
        <v>881</v>
      </c>
      <c r="AE683" s="17">
        <v>112.06818333333</v>
      </c>
      <c r="AF683" s="17">
        <v>168.9556456</v>
      </c>
      <c r="AG683" s="17">
        <v>158.51217800000001</v>
      </c>
      <c r="AH683" s="17">
        <v>433</v>
      </c>
      <c r="AI683" s="17">
        <v>415</v>
      </c>
      <c r="AJ683" s="17">
        <v>414.38</v>
      </c>
      <c r="AK683" s="17">
        <v>377.31</v>
      </c>
      <c r="AL683" s="17">
        <v>189.850868523</v>
      </c>
      <c r="AM683" s="17">
        <v>171.96037559999999</v>
      </c>
      <c r="AN683" s="17">
        <v>0.92890044681999995</v>
      </c>
      <c r="AO683" s="17">
        <v>0.9851895625</v>
      </c>
      <c r="AP683" s="17">
        <v>0.76362550473000002</v>
      </c>
      <c r="AQ683" s="17">
        <v>4.041729846</v>
      </c>
      <c r="AR683" s="17">
        <v>2.0555456952400002</v>
      </c>
      <c r="AS683" s="17">
        <v>7.3855000000000004</v>
      </c>
      <c r="AT683" s="17">
        <v>10.471945</v>
      </c>
      <c r="AU683" s="17">
        <v>0.36930670399999999</v>
      </c>
      <c r="AV683" s="17">
        <v>0.60097941200000005</v>
      </c>
      <c r="AW683" s="17">
        <v>0.37500586200000002</v>
      </c>
      <c r="AX683" s="17">
        <v>4680.3583333333299</v>
      </c>
      <c r="AY683" s="17">
        <v>395.815</v>
      </c>
      <c r="AZ683" s="17">
        <v>273.27137896929997</v>
      </c>
      <c r="BA683" s="17">
        <v>696.35252897639998</v>
      </c>
      <c r="BB683" s="17">
        <v>792.04849999999999</v>
      </c>
      <c r="BC683" s="17">
        <v>501.24114771779</v>
      </c>
      <c r="BD683" s="17">
        <v>1.549406936</v>
      </c>
      <c r="BE683" s="17">
        <v>1.3583000000000001</v>
      </c>
      <c r="BF683" s="17">
        <v>1.6287</v>
      </c>
      <c r="BG683" s="17">
        <v>110.5</v>
      </c>
      <c r="BH683" s="17">
        <v>313.5</v>
      </c>
      <c r="BI683" s="17">
        <v>295</v>
      </c>
      <c r="BJ683" s="17">
        <v>198.375</v>
      </c>
      <c r="BK683" s="17">
        <v>301.5</v>
      </c>
      <c r="BL683" s="17">
        <v>1550.63</v>
      </c>
      <c r="BM683" s="17">
        <v>55.13</v>
      </c>
      <c r="BN683" s="17">
        <v>4694.54</v>
      </c>
      <c r="BO683" s="17">
        <v>1707.8</v>
      </c>
      <c r="BP683" s="17">
        <v>16706.95</v>
      </c>
      <c r="BQ683" s="17">
        <v>8660.35</v>
      </c>
      <c r="BR683" s="17">
        <v>1869.03</v>
      </c>
      <c r="BS683" s="17">
        <v>1260.95</v>
      </c>
      <c r="BT683" s="17">
        <v>1035.8599999999999</v>
      </c>
      <c r="BU683" s="17">
        <v>16.946999999999999</v>
      </c>
    </row>
    <row r="684" spans="1:73" s="18" customFormat="1" ht="15" customHeight="1" x14ac:dyDescent="0.35">
      <c r="A684" s="18" t="s">
        <v>870</v>
      </c>
      <c r="B684" s="16">
        <f t="shared" si="10"/>
        <v>2016</v>
      </c>
      <c r="C684" s="20">
        <v>47.68666666667</v>
      </c>
      <c r="D684" s="20">
        <v>48.48</v>
      </c>
      <c r="E684" s="20">
        <v>45.83</v>
      </c>
      <c r="F684" s="20">
        <v>48.75</v>
      </c>
      <c r="G684" s="20">
        <v>52.85</v>
      </c>
      <c r="H684" s="20">
        <v>58.59</v>
      </c>
      <c r="I684" s="20">
        <v>2.5666000000000002</v>
      </c>
      <c r="J684" s="20">
        <v>4.7557204668899997</v>
      </c>
      <c r="K684" s="20">
        <v>6.4018011694899997</v>
      </c>
      <c r="L684" s="20">
        <v>58.112927318339999</v>
      </c>
      <c r="M684" s="20">
        <v>3.1208</v>
      </c>
      <c r="N684" s="20">
        <v>3.6475437899999998</v>
      </c>
      <c r="O684" s="20">
        <v>1.8946504280000001</v>
      </c>
      <c r="P684" s="20">
        <v>2.6481127368999999</v>
      </c>
      <c r="Q684" s="20">
        <v>2.96</v>
      </c>
      <c r="R684" s="20">
        <v>2.5768382107100001</v>
      </c>
      <c r="S684" s="20">
        <v>2.4075000000000002</v>
      </c>
      <c r="T684" s="20">
        <v>1547.95</v>
      </c>
      <c r="U684" s="20">
        <v>1195</v>
      </c>
      <c r="V684" s="20">
        <v>1517.12</v>
      </c>
      <c r="W684" s="20">
        <v>1365.86</v>
      </c>
      <c r="X684" s="20">
        <v>718.18</v>
      </c>
      <c r="Y684" s="20">
        <v>1337.27</v>
      </c>
      <c r="Z684" s="20">
        <v>457.4</v>
      </c>
      <c r="AA684" s="20">
        <v>799.91</v>
      </c>
      <c r="AB684" s="20">
        <v>467.73</v>
      </c>
      <c r="AC684" s="20">
        <v>793.48</v>
      </c>
      <c r="AD684" s="20">
        <v>860.23</v>
      </c>
      <c r="AE684" s="20">
        <v>108.39381666667001</v>
      </c>
      <c r="AF684" s="20">
        <v>179.87239199999999</v>
      </c>
      <c r="AG684" s="20">
        <v>166.66927200000001</v>
      </c>
      <c r="AH684" s="20">
        <v>441</v>
      </c>
      <c r="AI684" s="20">
        <v>422</v>
      </c>
      <c r="AJ684" s="20">
        <v>426.79</v>
      </c>
      <c r="AK684" s="20">
        <v>372.46</v>
      </c>
      <c r="AL684" s="20">
        <v>187.01425719900001</v>
      </c>
      <c r="AM684" s="20">
        <v>173.0626857</v>
      </c>
      <c r="AN684" s="20">
        <v>0.94227349262000004</v>
      </c>
      <c r="AO684" s="20">
        <v>0.99345688750000005</v>
      </c>
      <c r="AP684" s="20">
        <v>0.87545040893000003</v>
      </c>
      <c r="AQ684" s="20">
        <v>4.1050024399999998</v>
      </c>
      <c r="AR684" s="20">
        <v>2.154515</v>
      </c>
      <c r="AS684" s="20">
        <v>7.3353999999999999</v>
      </c>
      <c r="AT684" s="20">
        <v>10.471945</v>
      </c>
      <c r="AU684" s="20">
        <v>0.36682484799999998</v>
      </c>
      <c r="AV684" s="20">
        <v>0.61001835400000004</v>
      </c>
      <c r="AW684" s="20">
        <v>0.42879858999999998</v>
      </c>
      <c r="AX684" s="20">
        <v>4809.95</v>
      </c>
      <c r="AY684" s="20">
        <v>393.15499999999997</v>
      </c>
      <c r="AZ684" s="20">
        <v>282.26210320389998</v>
      </c>
      <c r="BA684" s="20">
        <v>681.11547508425997</v>
      </c>
      <c r="BB684" s="20">
        <v>774.71749999999997</v>
      </c>
      <c r="BC684" s="20">
        <v>517.73215731844004</v>
      </c>
      <c r="BD684" s="20">
        <v>1.6336234199999999</v>
      </c>
      <c r="BE684" s="20">
        <v>1.2641</v>
      </c>
      <c r="BF684" s="20">
        <v>1.4944</v>
      </c>
      <c r="BG684" s="20">
        <v>110.5</v>
      </c>
      <c r="BH684" s="20">
        <v>306.625</v>
      </c>
      <c r="BI684" s="20">
        <v>285</v>
      </c>
      <c r="BJ684" s="20">
        <v>142.625</v>
      </c>
      <c r="BK684" s="20">
        <v>301.5</v>
      </c>
      <c r="BL684" s="20">
        <v>1593.51</v>
      </c>
      <c r="BM684" s="20">
        <v>51.98</v>
      </c>
      <c r="BN684" s="20">
        <v>4641.97</v>
      </c>
      <c r="BO684" s="20">
        <v>1712.77</v>
      </c>
      <c r="BP684" s="20">
        <v>16966.689999999999</v>
      </c>
      <c r="BQ684" s="20">
        <v>8928.35</v>
      </c>
      <c r="BR684" s="20">
        <v>2026.19</v>
      </c>
      <c r="BS684" s="20">
        <v>1276.4000000000001</v>
      </c>
      <c r="BT684" s="20">
        <v>984.14</v>
      </c>
      <c r="BU684" s="20">
        <v>17.286000000000001</v>
      </c>
    </row>
    <row r="685" spans="1:73" s="18" customFormat="1" ht="15" customHeight="1" x14ac:dyDescent="0.35">
      <c r="A685" s="16" t="s">
        <v>871</v>
      </c>
      <c r="B685" s="16">
        <f t="shared" si="10"/>
        <v>2016</v>
      </c>
      <c r="C685" s="17">
        <v>44.126666666669998</v>
      </c>
      <c r="D685" s="17">
        <v>45.07</v>
      </c>
      <c r="E685" s="17">
        <v>42.62</v>
      </c>
      <c r="F685" s="17">
        <v>44.69</v>
      </c>
      <c r="G685" s="17">
        <v>61.24</v>
      </c>
      <c r="H685" s="17">
        <v>62.39</v>
      </c>
      <c r="I685" s="17">
        <v>2.7879</v>
      </c>
      <c r="J685" s="17">
        <v>4.6747376913499998</v>
      </c>
      <c r="K685" s="17">
        <v>6.7571186470500004</v>
      </c>
      <c r="L685" s="17">
        <v>60.655991369200002</v>
      </c>
      <c r="M685" s="17">
        <v>3.0499800000000001</v>
      </c>
      <c r="N685" s="17">
        <v>3.7866553120000002</v>
      </c>
      <c r="O685" s="17">
        <v>2.0022358840000001</v>
      </c>
      <c r="P685" s="17">
        <v>2.7724328782300001</v>
      </c>
      <c r="Q685" s="17">
        <v>3.18</v>
      </c>
      <c r="R685" s="17">
        <v>2.7047986346999999</v>
      </c>
      <c r="S685" s="17">
        <v>2.4325000000000001</v>
      </c>
      <c r="T685" s="17">
        <v>1515</v>
      </c>
      <c r="U685" s="17">
        <v>1327.7777777777801</v>
      </c>
      <c r="V685" s="17">
        <v>1493.28</v>
      </c>
      <c r="W685" s="17">
        <v>1415.37</v>
      </c>
      <c r="X685" s="17">
        <v>678.16</v>
      </c>
      <c r="Y685" s="17">
        <v>1290</v>
      </c>
      <c r="Z685" s="17">
        <v>431.08</v>
      </c>
      <c r="AA685" s="17">
        <v>796.67</v>
      </c>
      <c r="AB685" s="17">
        <v>439.9</v>
      </c>
      <c r="AC685" s="17">
        <v>767.83</v>
      </c>
      <c r="AD685" s="17">
        <v>832.86</v>
      </c>
      <c r="AE685" s="17">
        <v>107.01592916667001</v>
      </c>
      <c r="AF685" s="17">
        <v>161.75917519999999</v>
      </c>
      <c r="AG685" s="17">
        <v>145.174227</v>
      </c>
      <c r="AH685" s="17">
        <v>442</v>
      </c>
      <c r="AI685" s="17">
        <v>424</v>
      </c>
      <c r="AJ685" s="17">
        <v>417.89</v>
      </c>
      <c r="AK685" s="17">
        <v>361.57</v>
      </c>
      <c r="AL685" s="17">
        <v>166.514963706</v>
      </c>
      <c r="AM685" s="17">
        <v>151.75135710000001</v>
      </c>
      <c r="AN685" s="17">
        <v>0.92840991887000002</v>
      </c>
      <c r="AO685" s="17">
        <v>1.00930259375</v>
      </c>
      <c r="AP685" s="17">
        <v>0.96775620733000001</v>
      </c>
      <c r="AQ685" s="17">
        <v>4.2555779859999996</v>
      </c>
      <c r="AR685" s="17">
        <v>1.9621118</v>
      </c>
      <c r="AS685" s="17">
        <v>7.1485000000000003</v>
      </c>
      <c r="AT685" s="17">
        <v>10.471945</v>
      </c>
      <c r="AU685" s="17">
        <v>0.36140395199999997</v>
      </c>
      <c r="AV685" s="17">
        <v>0.62060053000000004</v>
      </c>
      <c r="AW685" s="17">
        <v>0.43210552000000002</v>
      </c>
      <c r="AX685" s="17">
        <v>4856.5833333333303</v>
      </c>
      <c r="AY685" s="17">
        <v>387.34500000000003</v>
      </c>
      <c r="AZ685" s="17">
        <v>285.97679178593</v>
      </c>
      <c r="BA685" s="17">
        <v>630.42112597140999</v>
      </c>
      <c r="BB685" s="17">
        <v>717.05650000000003</v>
      </c>
      <c r="BC685" s="17">
        <v>524.54573133887004</v>
      </c>
      <c r="BD685" s="17">
        <v>1.787064972</v>
      </c>
      <c r="BE685" s="17">
        <v>1.2816000000000001</v>
      </c>
      <c r="BF685" s="17">
        <v>1.5931999999999999</v>
      </c>
      <c r="BG685" s="17">
        <v>110.5</v>
      </c>
      <c r="BH685" s="17">
        <v>305.2</v>
      </c>
      <c r="BI685" s="17">
        <v>281</v>
      </c>
      <c r="BJ685" s="17">
        <v>181</v>
      </c>
      <c r="BK685" s="17">
        <v>282.5</v>
      </c>
      <c r="BL685" s="17">
        <v>1629.05</v>
      </c>
      <c r="BM685" s="17">
        <v>57.26</v>
      </c>
      <c r="BN685" s="17">
        <v>4864.8999999999996</v>
      </c>
      <c r="BO685" s="17">
        <v>1834.79</v>
      </c>
      <c r="BP685" s="17">
        <v>17826.23</v>
      </c>
      <c r="BQ685" s="17">
        <v>10262.86</v>
      </c>
      <c r="BR685" s="17">
        <v>2183.25</v>
      </c>
      <c r="BS685" s="17">
        <v>1336.66</v>
      </c>
      <c r="BT685" s="17">
        <v>1087.5</v>
      </c>
      <c r="BU685" s="17">
        <v>19.992000000000001</v>
      </c>
    </row>
    <row r="686" spans="1:73" s="18" customFormat="1" ht="15" customHeight="1" x14ac:dyDescent="0.35">
      <c r="A686" s="18" t="s">
        <v>872</v>
      </c>
      <c r="B686" s="16">
        <f t="shared" si="10"/>
        <v>2016</v>
      </c>
      <c r="C686" s="20">
        <v>44.876666666669998</v>
      </c>
      <c r="D686" s="20">
        <v>46.14</v>
      </c>
      <c r="E686" s="20">
        <v>43.74</v>
      </c>
      <c r="F686" s="20">
        <v>44.75</v>
      </c>
      <c r="G686" s="20">
        <v>67.39</v>
      </c>
      <c r="H686" s="20">
        <v>66.34</v>
      </c>
      <c r="I686" s="20">
        <v>2.7913000000000001</v>
      </c>
      <c r="J686" s="20">
        <v>4.0474899302000003</v>
      </c>
      <c r="K686" s="20">
        <v>7.1386747240500004</v>
      </c>
      <c r="L686" s="20">
        <v>57.973862286150002</v>
      </c>
      <c r="M686" s="20">
        <v>3.0324900000000001</v>
      </c>
      <c r="N686" s="20">
        <v>3.6936203480000001</v>
      </c>
      <c r="O686" s="20">
        <v>2.0236206980000002</v>
      </c>
      <c r="P686" s="20">
        <v>2.7752354889799999</v>
      </c>
      <c r="Q686" s="20">
        <v>3.46</v>
      </c>
      <c r="R686" s="20">
        <v>2.5557064669299998</v>
      </c>
      <c r="S686" s="20">
        <v>2.31</v>
      </c>
      <c r="T686" s="20">
        <v>1575</v>
      </c>
      <c r="U686" s="20">
        <v>1565.63</v>
      </c>
      <c r="V686" s="20">
        <v>1539.99</v>
      </c>
      <c r="W686" s="20">
        <v>1433</v>
      </c>
      <c r="X686" s="20">
        <v>771.02</v>
      </c>
      <c r="Y686" s="20">
        <v>1423.7</v>
      </c>
      <c r="Z686" s="20">
        <v>412.17</v>
      </c>
      <c r="AA686" s="20">
        <v>824.42</v>
      </c>
      <c r="AB686" s="20">
        <v>398.7</v>
      </c>
      <c r="AC686" s="20">
        <v>817.52</v>
      </c>
      <c r="AD686" s="20">
        <v>830.35</v>
      </c>
      <c r="AE686" s="20">
        <v>95.533533333329999</v>
      </c>
      <c r="AF686" s="20">
        <v>150.15348879999999</v>
      </c>
      <c r="AG686" s="20">
        <v>152.66993500000001</v>
      </c>
      <c r="AH686" s="20">
        <v>415</v>
      </c>
      <c r="AI686" s="20">
        <v>403</v>
      </c>
      <c r="AJ686" s="20">
        <v>393.78</v>
      </c>
      <c r="AK686" s="20">
        <v>347.46</v>
      </c>
      <c r="AL686" s="20">
        <v>159.280135083</v>
      </c>
      <c r="AM686" s="20">
        <v>149.1793002</v>
      </c>
      <c r="AN686" s="20">
        <v>0.90134392314</v>
      </c>
      <c r="AO686" s="20">
        <v>1.0430608374999999</v>
      </c>
      <c r="AP686" s="20">
        <v>0.95923974110999999</v>
      </c>
      <c r="AQ686" s="20">
        <v>4.2394842600000002</v>
      </c>
      <c r="AR686" s="20">
        <v>1.7416498</v>
      </c>
      <c r="AS686" s="20">
        <v>6.8342999999999998</v>
      </c>
      <c r="AT686" s="20">
        <v>10.84011654</v>
      </c>
      <c r="AU686" s="20">
        <v>0.36604110400000001</v>
      </c>
      <c r="AV686" s="20">
        <v>0.62919854799999997</v>
      </c>
      <c r="AW686" s="20">
        <v>0.44379000600000001</v>
      </c>
      <c r="AX686" s="20">
        <v>4889.7083333333303</v>
      </c>
      <c r="AY686" s="20">
        <v>392.315</v>
      </c>
      <c r="AZ686" s="20">
        <v>294.02650888805999</v>
      </c>
      <c r="BA686" s="20">
        <v>628.45660015512999</v>
      </c>
      <c r="BB686" s="20">
        <v>714.822</v>
      </c>
      <c r="BC686" s="20">
        <v>539.31072229507004</v>
      </c>
      <c r="BD686" s="20">
        <v>1.7694280120000001</v>
      </c>
      <c r="BE686" s="20">
        <v>1.2972999999999999</v>
      </c>
      <c r="BF686" s="20">
        <v>1.5519000000000001</v>
      </c>
      <c r="BG686" s="20">
        <v>109.75</v>
      </c>
      <c r="BH686" s="20">
        <v>318.0625</v>
      </c>
      <c r="BI686" s="20">
        <v>281.25</v>
      </c>
      <c r="BJ686" s="20">
        <v>186.25</v>
      </c>
      <c r="BK686" s="20">
        <v>206.5</v>
      </c>
      <c r="BL686" s="20">
        <v>1639.28</v>
      </c>
      <c r="BM686" s="20">
        <v>60.89</v>
      </c>
      <c r="BN686" s="20">
        <v>4751.67</v>
      </c>
      <c r="BO686" s="20">
        <v>1835.52</v>
      </c>
      <c r="BP686" s="20">
        <v>18427.02</v>
      </c>
      <c r="BQ686" s="20">
        <v>10335.99</v>
      </c>
      <c r="BR686" s="20">
        <v>2279.14</v>
      </c>
      <c r="BS686" s="20">
        <v>1340.17</v>
      </c>
      <c r="BT686" s="20">
        <v>1121.6500000000001</v>
      </c>
      <c r="BU686" s="20">
        <v>19.587</v>
      </c>
    </row>
    <row r="687" spans="1:73" s="18" customFormat="1" ht="15" customHeight="1" x14ac:dyDescent="0.35">
      <c r="A687" s="16" t="s">
        <v>873</v>
      </c>
      <c r="B687" s="16">
        <f t="shared" si="10"/>
        <v>2016</v>
      </c>
      <c r="C687" s="17">
        <v>45.043333333329997</v>
      </c>
      <c r="D687" s="17">
        <v>46.19</v>
      </c>
      <c r="E687" s="17">
        <v>43.74</v>
      </c>
      <c r="F687" s="17">
        <v>45.2</v>
      </c>
      <c r="G687" s="17">
        <v>72.72</v>
      </c>
      <c r="H687" s="17">
        <v>68.33</v>
      </c>
      <c r="I687" s="17">
        <v>2.9689000000000001</v>
      </c>
      <c r="J687" s="17">
        <v>4.2536141699499996</v>
      </c>
      <c r="K687" s="17">
        <v>7.5397929008100002</v>
      </c>
      <c r="L687" s="17">
        <v>61.382189464619998</v>
      </c>
      <c r="M687" s="17">
        <v>2.8811900000000001</v>
      </c>
      <c r="N687" s="17">
        <v>3.88674506</v>
      </c>
      <c r="O687" s="17">
        <v>2.1358358559999999</v>
      </c>
      <c r="P687" s="17">
        <v>2.7907128300299999</v>
      </c>
      <c r="Q687" s="17">
        <v>3.6</v>
      </c>
      <c r="R687" s="17">
        <v>2.4421384901000001</v>
      </c>
      <c r="S687" s="17">
        <v>2.33</v>
      </c>
      <c r="T687" s="17">
        <v>1557.39</v>
      </c>
      <c r="U687" s="17">
        <v>1550</v>
      </c>
      <c r="V687" s="17">
        <v>1536.8</v>
      </c>
      <c r="W687" s="17">
        <v>1433</v>
      </c>
      <c r="X687" s="17">
        <v>797.85</v>
      </c>
      <c r="Y687" s="17">
        <v>1443.86</v>
      </c>
      <c r="Z687" s="17">
        <v>403.53</v>
      </c>
      <c r="AA687" s="17">
        <v>837.21</v>
      </c>
      <c r="AB687" s="17">
        <v>368.05</v>
      </c>
      <c r="AC687" s="17">
        <v>849.65</v>
      </c>
      <c r="AD687" s="17">
        <v>865.73</v>
      </c>
      <c r="AE687" s="17">
        <v>89.562687499999996</v>
      </c>
      <c r="AF687" s="17">
        <v>148.42523360000001</v>
      </c>
      <c r="AG687" s="17">
        <v>145.394689</v>
      </c>
      <c r="AH687" s="17">
        <v>384</v>
      </c>
      <c r="AI687" s="17">
        <v>378</v>
      </c>
      <c r="AJ687" s="17">
        <v>365.27</v>
      </c>
      <c r="AK687" s="17">
        <v>342.73</v>
      </c>
      <c r="AL687" s="17">
        <v>157.56053132700001</v>
      </c>
      <c r="AM687" s="17">
        <v>150.649047</v>
      </c>
      <c r="AN687" s="17">
        <v>0.90870264846000004</v>
      </c>
      <c r="AO687" s="17">
        <v>0.99896843749999997</v>
      </c>
      <c r="AP687" s="17">
        <v>1.05064628532</v>
      </c>
      <c r="AQ687" s="17">
        <v>4.1180096979999998</v>
      </c>
      <c r="AR687" s="17">
        <v>1.70490613333</v>
      </c>
      <c r="AS687" s="17">
        <v>6.9077999999999999</v>
      </c>
      <c r="AT687" s="17">
        <v>11.88069718</v>
      </c>
      <c r="AU687" s="17">
        <v>0.36613907200000001</v>
      </c>
      <c r="AV687" s="17">
        <v>0.61619128999999995</v>
      </c>
      <c r="AW687" s="17">
        <v>0.47465468599999999</v>
      </c>
      <c r="AX687" s="17">
        <v>4957.0166666666701</v>
      </c>
      <c r="AY687" s="17">
        <v>392.42</v>
      </c>
      <c r="AZ687" s="17">
        <v>292.15097178524002</v>
      </c>
      <c r="BA687" s="17">
        <v>630.03780386092001</v>
      </c>
      <c r="BB687" s="17">
        <v>716.62049999999999</v>
      </c>
      <c r="BC687" s="17">
        <v>535.87056557777998</v>
      </c>
      <c r="BD687" s="17">
        <v>1.7165171319999999</v>
      </c>
      <c r="BE687" s="17">
        <v>1.3576999999999999</v>
      </c>
      <c r="BF687" s="17">
        <v>1.5727</v>
      </c>
      <c r="BG687" s="17">
        <v>109</v>
      </c>
      <c r="BH687" s="17">
        <v>320</v>
      </c>
      <c r="BI687" s="17">
        <v>287</v>
      </c>
      <c r="BJ687" s="17">
        <v>187.3</v>
      </c>
      <c r="BK687" s="17">
        <v>206.5</v>
      </c>
      <c r="BL687" s="17">
        <v>1592.36</v>
      </c>
      <c r="BM687" s="17">
        <v>57.79</v>
      </c>
      <c r="BN687" s="17">
        <v>4722.2</v>
      </c>
      <c r="BO687" s="17">
        <v>1947.64</v>
      </c>
      <c r="BP687" s="17">
        <v>19499.52</v>
      </c>
      <c r="BQ687" s="17">
        <v>10191.780000000001</v>
      </c>
      <c r="BR687" s="17">
        <v>2292.31</v>
      </c>
      <c r="BS687" s="17">
        <v>1326.61</v>
      </c>
      <c r="BT687" s="17">
        <v>1046.71</v>
      </c>
      <c r="BU687" s="17">
        <v>19.356999999999999</v>
      </c>
    </row>
    <row r="688" spans="1:73" s="18" customFormat="1" ht="15" customHeight="1" x14ac:dyDescent="0.35">
      <c r="A688" s="18" t="s">
        <v>874</v>
      </c>
      <c r="B688" s="16">
        <f t="shared" si="10"/>
        <v>2016</v>
      </c>
      <c r="C688" s="20">
        <v>49.293333333329997</v>
      </c>
      <c r="D688" s="20">
        <v>49.73</v>
      </c>
      <c r="E688" s="20">
        <v>48.26</v>
      </c>
      <c r="F688" s="20">
        <v>49.89</v>
      </c>
      <c r="G688" s="20">
        <v>94.2</v>
      </c>
      <c r="H688" s="20">
        <v>83.79</v>
      </c>
      <c r="I688" s="20">
        <v>2.9491999999999998</v>
      </c>
      <c r="J688" s="20">
        <v>5.3368188834500003</v>
      </c>
      <c r="K688" s="20">
        <v>7.6528666460099997</v>
      </c>
      <c r="L688" s="20">
        <v>66.369097111390005</v>
      </c>
      <c r="M688" s="20">
        <v>2.7113499999999999</v>
      </c>
      <c r="N688" s="20">
        <v>3.9453879519999999</v>
      </c>
      <c r="O688" s="20">
        <v>2.2850886300000002</v>
      </c>
      <c r="P688" s="20">
        <v>2.8882686298800002</v>
      </c>
      <c r="Q688" s="20">
        <v>3.88</v>
      </c>
      <c r="R688" s="20">
        <v>2.3908058896300002</v>
      </c>
      <c r="S688" s="20">
        <v>2.3940000000000001</v>
      </c>
      <c r="T688" s="20">
        <v>1473.57</v>
      </c>
      <c r="U688" s="20">
        <v>1550</v>
      </c>
      <c r="V688" s="20">
        <v>1487.98</v>
      </c>
      <c r="W688" s="20">
        <v>1433</v>
      </c>
      <c r="X688" s="20">
        <v>749.75</v>
      </c>
      <c r="Y688" s="20">
        <v>1331.19</v>
      </c>
      <c r="Z688" s="20">
        <v>401.87</v>
      </c>
      <c r="AA688" s="20">
        <v>861.26</v>
      </c>
      <c r="AB688" s="20">
        <v>361.88</v>
      </c>
      <c r="AC688" s="20">
        <v>914.14</v>
      </c>
      <c r="AD688" s="20">
        <v>873</v>
      </c>
      <c r="AE688" s="20">
        <v>91.859166666670006</v>
      </c>
      <c r="AF688" s="20">
        <v>152.25967679999999</v>
      </c>
      <c r="AG688" s="20">
        <v>148.70161899999999</v>
      </c>
      <c r="AH688" s="20">
        <v>369</v>
      </c>
      <c r="AI688" s="20">
        <v>365</v>
      </c>
      <c r="AJ688" s="20">
        <v>349.9</v>
      </c>
      <c r="AK688" s="20">
        <v>336.39</v>
      </c>
      <c r="AL688" s="20">
        <v>164.36913337799999</v>
      </c>
      <c r="AM688" s="20">
        <v>151.75135710000001</v>
      </c>
      <c r="AN688" s="20">
        <v>0.89723924451000003</v>
      </c>
      <c r="AO688" s="20">
        <v>0.96796596874999996</v>
      </c>
      <c r="AP688" s="20">
        <v>1.06466407133</v>
      </c>
      <c r="AQ688" s="20">
        <v>4.0366592199999998</v>
      </c>
      <c r="AR688" s="20">
        <v>1.5873264</v>
      </c>
      <c r="AS688" s="20">
        <v>7.2752999999999997</v>
      </c>
      <c r="AT688" s="20">
        <v>12.290756500000001</v>
      </c>
      <c r="AU688" s="20">
        <v>0.360163024</v>
      </c>
      <c r="AV688" s="20">
        <v>0.62985993399999995</v>
      </c>
      <c r="AW688" s="20">
        <v>0.489866564</v>
      </c>
      <c r="AX688" s="20">
        <v>4906.0333333333301</v>
      </c>
      <c r="AY688" s="20">
        <v>386.01499999999999</v>
      </c>
      <c r="AZ688" s="20">
        <v>286.85858570933999</v>
      </c>
      <c r="BA688" s="20">
        <v>591.60976228387995</v>
      </c>
      <c r="BB688" s="20">
        <v>672.91150000000005</v>
      </c>
      <c r="BC688" s="20">
        <v>526.16313964516996</v>
      </c>
      <c r="BD688" s="20">
        <v>1.731067624</v>
      </c>
      <c r="BE688" s="20">
        <v>1.4765999999999999</v>
      </c>
      <c r="BF688" s="20">
        <v>1.6576</v>
      </c>
      <c r="BG688" s="20">
        <v>109</v>
      </c>
      <c r="BH688" s="20">
        <v>310</v>
      </c>
      <c r="BI688" s="20">
        <v>285</v>
      </c>
      <c r="BJ688" s="20">
        <v>187.5</v>
      </c>
      <c r="BK688" s="20">
        <v>206.5</v>
      </c>
      <c r="BL688" s="20">
        <v>1665.9</v>
      </c>
      <c r="BM688" s="20">
        <v>59.09</v>
      </c>
      <c r="BN688" s="20">
        <v>4731.26</v>
      </c>
      <c r="BO688" s="20">
        <v>2024.49</v>
      </c>
      <c r="BP688" s="20">
        <v>20099.759999999998</v>
      </c>
      <c r="BQ688" s="20">
        <v>10259.74</v>
      </c>
      <c r="BR688" s="20">
        <v>2311.5</v>
      </c>
      <c r="BS688" s="20">
        <v>1266.55</v>
      </c>
      <c r="BT688" s="20">
        <v>959.14</v>
      </c>
      <c r="BU688" s="20">
        <v>17.655000000000001</v>
      </c>
    </row>
    <row r="689" spans="1:73" s="18" customFormat="1" ht="15" customHeight="1" x14ac:dyDescent="0.35">
      <c r="A689" s="16" t="s">
        <v>875</v>
      </c>
      <c r="B689" s="16">
        <f t="shared" si="10"/>
        <v>2016</v>
      </c>
      <c r="C689" s="17">
        <v>45.26</v>
      </c>
      <c r="D689" s="17">
        <v>46.44</v>
      </c>
      <c r="E689" s="17">
        <v>43.77</v>
      </c>
      <c r="F689" s="17">
        <v>45.57</v>
      </c>
      <c r="G689" s="17">
        <v>103.43</v>
      </c>
      <c r="H689" s="17">
        <v>89.15</v>
      </c>
      <c r="I689" s="17">
        <v>2.5009000000000001</v>
      </c>
      <c r="J689" s="17">
        <v>5.6931795011500004</v>
      </c>
      <c r="K689" s="17">
        <v>7.5925887519600002</v>
      </c>
      <c r="L689" s="17">
        <v>62.578513627669999</v>
      </c>
      <c r="M689" s="17">
        <v>2.4785499999999998</v>
      </c>
      <c r="N689" s="17">
        <v>4.0591463440000002</v>
      </c>
      <c r="O689" s="17">
        <v>2.2866318639999998</v>
      </c>
      <c r="P689" s="17">
        <v>3.03436186364</v>
      </c>
      <c r="Q689" s="17">
        <v>4.01</v>
      </c>
      <c r="R689" s="17">
        <v>2.4130855909100002</v>
      </c>
      <c r="S689" s="17">
        <v>2.68</v>
      </c>
      <c r="T689" s="17">
        <v>1553.41</v>
      </c>
      <c r="U689" s="17">
        <v>1563.64</v>
      </c>
      <c r="V689" s="17">
        <v>1459.81</v>
      </c>
      <c r="W689" s="17">
        <v>1433</v>
      </c>
      <c r="X689" s="17">
        <v>766.93</v>
      </c>
      <c r="Y689" s="17">
        <v>1512.95</v>
      </c>
      <c r="Z689" s="17">
        <v>397.76</v>
      </c>
      <c r="AA689" s="17">
        <v>885.11</v>
      </c>
      <c r="AB689" s="17">
        <v>357</v>
      </c>
      <c r="AC689" s="17">
        <v>918.26</v>
      </c>
      <c r="AD689" s="17">
        <v>873</v>
      </c>
      <c r="AE689" s="17">
        <v>91.859166666670006</v>
      </c>
      <c r="AF689" s="17">
        <v>151.80300800000001</v>
      </c>
      <c r="AG689" s="17">
        <v>144.29237900000001</v>
      </c>
      <c r="AH689" s="17">
        <v>365</v>
      </c>
      <c r="AI689" s="17">
        <v>357</v>
      </c>
      <c r="AJ689" s="17">
        <v>339.59</v>
      </c>
      <c r="AK689" s="17">
        <v>338</v>
      </c>
      <c r="AL689" s="17">
        <v>167.27555767499999</v>
      </c>
      <c r="AM689" s="17">
        <v>150.649047</v>
      </c>
      <c r="AN689" s="17">
        <v>0.85847031974999999</v>
      </c>
      <c r="AO689" s="17">
        <v>0.95763181249999996</v>
      </c>
      <c r="AP689" s="17">
        <v>1.1377681477699999</v>
      </c>
      <c r="AQ689" s="17">
        <v>4.2985680759999996</v>
      </c>
      <c r="AR689" s="17">
        <v>1.75597983</v>
      </c>
      <c r="AS689" s="17">
        <v>7.3634000000000004</v>
      </c>
      <c r="AT689" s="17">
        <v>12.493581539999999</v>
      </c>
      <c r="AU689" s="17">
        <v>0.35297870399999998</v>
      </c>
      <c r="AV689" s="17">
        <v>0.63404871200000001</v>
      </c>
      <c r="AW689" s="17">
        <v>0.44621508799999998</v>
      </c>
      <c r="AX689" s="17">
        <v>4878.2833333333301</v>
      </c>
      <c r="AY689" s="17">
        <v>378.315</v>
      </c>
      <c r="AZ689" s="17">
        <v>275.14033294746002</v>
      </c>
      <c r="BA689" s="17">
        <v>595.49089865262999</v>
      </c>
      <c r="BB689" s="17">
        <v>677.32600000000002</v>
      </c>
      <c r="BC689" s="17">
        <v>504.66922950439999</v>
      </c>
      <c r="BD689" s="17">
        <v>1.739886104</v>
      </c>
      <c r="BE689" s="17">
        <v>1.6586000000000001</v>
      </c>
      <c r="BF689" s="17">
        <v>1.8706</v>
      </c>
      <c r="BG689" s="17">
        <v>103</v>
      </c>
      <c r="BH689" s="17">
        <v>298</v>
      </c>
      <c r="BI689" s="17">
        <v>285</v>
      </c>
      <c r="BJ689" s="17">
        <v>205</v>
      </c>
      <c r="BK689" s="17">
        <v>206.5</v>
      </c>
      <c r="BL689" s="17">
        <v>1737.11</v>
      </c>
      <c r="BM689" s="17">
        <v>73.099999999999994</v>
      </c>
      <c r="BN689" s="17">
        <v>5450.93</v>
      </c>
      <c r="BO689" s="17">
        <v>2180.58</v>
      </c>
      <c r="BP689" s="17">
        <v>21126.09</v>
      </c>
      <c r="BQ689" s="17">
        <v>11128.91</v>
      </c>
      <c r="BR689" s="17">
        <v>2566.1999999999998</v>
      </c>
      <c r="BS689" s="17">
        <v>1238.3499999999999</v>
      </c>
      <c r="BT689" s="17">
        <v>955.14</v>
      </c>
      <c r="BU689" s="17">
        <v>17.407</v>
      </c>
    </row>
    <row r="690" spans="1:73" s="18" customFormat="1" ht="15" customHeight="1" x14ac:dyDescent="0.35">
      <c r="A690" s="18" t="s">
        <v>876</v>
      </c>
      <c r="B690" s="16">
        <f t="shared" si="10"/>
        <v>2016</v>
      </c>
      <c r="C690" s="20">
        <v>52.62</v>
      </c>
      <c r="D690" s="20">
        <v>54.07</v>
      </c>
      <c r="E690" s="20">
        <v>51.78</v>
      </c>
      <c r="F690" s="20">
        <v>52.01</v>
      </c>
      <c r="G690" s="20">
        <v>88.15</v>
      </c>
      <c r="H690" s="20">
        <v>80.19</v>
      </c>
      <c r="I690" s="20">
        <v>3.5817999999999999</v>
      </c>
      <c r="J690" s="20">
        <v>5.4235014224000002</v>
      </c>
      <c r="K690" s="20">
        <v>7.5917541522900001</v>
      </c>
      <c r="L690" s="20">
        <v>74.4216778981</v>
      </c>
      <c r="M690" s="20">
        <v>2.2953100000000002</v>
      </c>
      <c r="N690" s="20">
        <v>3.5666342360000001</v>
      </c>
      <c r="O690" s="20">
        <v>2.2454054700000001</v>
      </c>
      <c r="P690" s="20">
        <v>2.9808206027200002</v>
      </c>
      <c r="Q690" s="20">
        <v>3.91</v>
      </c>
      <c r="R690" s="20">
        <v>2.3591284748299999</v>
      </c>
      <c r="S690" s="20">
        <v>2.67333333333</v>
      </c>
      <c r="T690" s="20">
        <v>1727.14</v>
      </c>
      <c r="U690" s="20">
        <v>1600</v>
      </c>
      <c r="V690" s="20">
        <v>1423.35</v>
      </c>
      <c r="W690" s="20">
        <v>1439.3</v>
      </c>
      <c r="X690" s="20">
        <v>811.38</v>
      </c>
      <c r="Y690" s="20">
        <v>1666.43</v>
      </c>
      <c r="Z690" s="20">
        <v>416.07</v>
      </c>
      <c r="AA690" s="20">
        <v>916.7</v>
      </c>
      <c r="AB690" s="20">
        <v>355.95</v>
      </c>
      <c r="AC690" s="20">
        <v>930.43</v>
      </c>
      <c r="AD690" s="20">
        <v>873</v>
      </c>
      <c r="AE690" s="20">
        <v>91.859166666670006</v>
      </c>
      <c r="AF690" s="20">
        <v>152.44864319999999</v>
      </c>
      <c r="AG690" s="20">
        <v>153.110859</v>
      </c>
      <c r="AH690" s="20">
        <v>373</v>
      </c>
      <c r="AI690" s="20">
        <v>364</v>
      </c>
      <c r="AJ690" s="20">
        <v>354.42</v>
      </c>
      <c r="AK690" s="20">
        <v>341</v>
      </c>
      <c r="AL690" s="20">
        <v>161.16875972099999</v>
      </c>
      <c r="AM690" s="20">
        <v>141.83056619999999</v>
      </c>
      <c r="AN690" s="20">
        <v>0.83229172491000003</v>
      </c>
      <c r="AO690" s="20">
        <v>0.95763181249999996</v>
      </c>
      <c r="AP690" s="20">
        <v>1.0769891435500001</v>
      </c>
      <c r="AQ690" s="20">
        <v>4.1431423660000002</v>
      </c>
      <c r="AR690" s="20">
        <v>1.8623789904800001</v>
      </c>
      <c r="AS690" s="20">
        <v>7.5010000000000003</v>
      </c>
      <c r="AT690" s="20">
        <v>13.203469180000001</v>
      </c>
      <c r="AU690" s="20">
        <v>0.34452080000000002</v>
      </c>
      <c r="AV690" s="20">
        <v>0.64463088800000001</v>
      </c>
      <c r="AW690" s="20">
        <v>0.40763423799999998</v>
      </c>
      <c r="AX690" s="20">
        <v>4912.0583333333298</v>
      </c>
      <c r="AY690" s="20">
        <v>369.25</v>
      </c>
      <c r="AZ690" s="20">
        <v>256.41846705353998</v>
      </c>
      <c r="BA690" s="20">
        <v>598.07832289846999</v>
      </c>
      <c r="BB690" s="20">
        <v>680.26900000000001</v>
      </c>
      <c r="BC690" s="20">
        <v>470.32911828059002</v>
      </c>
      <c r="BD690" s="20">
        <v>1.7526729000000001</v>
      </c>
      <c r="BE690" s="20">
        <v>1.9279999999999999</v>
      </c>
      <c r="BF690" s="20">
        <v>2.226</v>
      </c>
      <c r="BG690" s="20">
        <v>97.5</v>
      </c>
      <c r="BH690" s="20">
        <v>296.625</v>
      </c>
      <c r="BI690" s="20">
        <v>277.5</v>
      </c>
      <c r="BJ690" s="20">
        <v>217.75</v>
      </c>
      <c r="BK690" s="20">
        <v>206.5</v>
      </c>
      <c r="BL690" s="20">
        <v>1727.74</v>
      </c>
      <c r="BM690" s="20">
        <v>80.02</v>
      </c>
      <c r="BN690" s="20">
        <v>5660.35</v>
      </c>
      <c r="BO690" s="20">
        <v>2209.84</v>
      </c>
      <c r="BP690" s="20">
        <v>21204.35</v>
      </c>
      <c r="BQ690" s="20">
        <v>10972.27</v>
      </c>
      <c r="BR690" s="20">
        <v>2664.81</v>
      </c>
      <c r="BS690" s="20">
        <v>1157.3599999999999</v>
      </c>
      <c r="BT690" s="20">
        <v>918.38</v>
      </c>
      <c r="BU690" s="20">
        <v>16.431999999999999</v>
      </c>
    </row>
    <row r="691" spans="1:73" s="18" customFormat="1" ht="15" customHeight="1" x14ac:dyDescent="0.35">
      <c r="A691" s="16" t="s">
        <v>877</v>
      </c>
      <c r="B691" s="16">
        <f t="shared" si="10"/>
        <v>2017</v>
      </c>
      <c r="C691" s="17">
        <v>53.59</v>
      </c>
      <c r="D691" s="17">
        <v>54.89</v>
      </c>
      <c r="E691" s="17">
        <v>53.37</v>
      </c>
      <c r="F691" s="17">
        <v>52.51</v>
      </c>
      <c r="G691" s="17">
        <v>83.73</v>
      </c>
      <c r="H691" s="17">
        <v>86.49</v>
      </c>
      <c r="I691" s="17">
        <v>3.2608000000000001</v>
      </c>
      <c r="J691" s="17">
        <v>6.1443492547999998</v>
      </c>
      <c r="K691" s="17">
        <v>8.0422768605100003</v>
      </c>
      <c r="L691" s="17">
        <v>74.255772337750003</v>
      </c>
      <c r="M691" s="17">
        <v>2.1940900000000001</v>
      </c>
      <c r="N691" s="17">
        <v>3.7172097819999999</v>
      </c>
      <c r="O691" s="17">
        <v>2.3880443840000001</v>
      </c>
      <c r="P691" s="17">
        <v>3.0441348482900001</v>
      </c>
      <c r="Q691" s="17">
        <v>3.95</v>
      </c>
      <c r="R691" s="17">
        <v>2.13640454486</v>
      </c>
      <c r="S691" s="17">
        <v>3.0459999999999998</v>
      </c>
      <c r="T691" s="17">
        <v>1818.64</v>
      </c>
      <c r="U691" s="17">
        <v>1643.64</v>
      </c>
      <c r="V691" s="17">
        <v>1397.52</v>
      </c>
      <c r="W691" s="17">
        <v>1427.78</v>
      </c>
      <c r="X691" s="17">
        <v>825</v>
      </c>
      <c r="Y691" s="17">
        <v>1737.27</v>
      </c>
      <c r="Z691" s="17">
        <v>412</v>
      </c>
      <c r="AA691" s="17">
        <v>876.85</v>
      </c>
      <c r="AB691" s="17">
        <v>371.05</v>
      </c>
      <c r="AC691" s="17">
        <v>890.82</v>
      </c>
      <c r="AD691" s="17">
        <v>873</v>
      </c>
      <c r="AE691" s="17">
        <v>91.859166666670006</v>
      </c>
      <c r="AF691" s="17">
        <v>159.98761519999999</v>
      </c>
      <c r="AG691" s="17">
        <v>156.197327</v>
      </c>
      <c r="AH691" s="17">
        <v>377</v>
      </c>
      <c r="AI691" s="17">
        <v>369</v>
      </c>
      <c r="AJ691" s="17">
        <v>355.91</v>
      </c>
      <c r="AK691" s="17">
        <v>336.55</v>
      </c>
      <c r="AL691" s="17">
        <v>173.606492016</v>
      </c>
      <c r="AM691" s="17">
        <v>153.2211039</v>
      </c>
      <c r="AN691" s="17">
        <v>0.83396158676999999</v>
      </c>
      <c r="AO691" s="17">
        <v>1.00241315625</v>
      </c>
      <c r="AP691" s="17">
        <v>0.93501277512000003</v>
      </c>
      <c r="AQ691" s="17">
        <v>4.0747991460000001</v>
      </c>
      <c r="AR691" s="17">
        <v>1.9400656000000001</v>
      </c>
      <c r="AS691" s="17">
        <v>7.5167000000000002</v>
      </c>
      <c r="AT691" s="17">
        <v>13.410703460000001</v>
      </c>
      <c r="AU691" s="17">
        <v>0.34670875200000001</v>
      </c>
      <c r="AV691" s="17">
        <v>0.64904012799999999</v>
      </c>
      <c r="AW691" s="17">
        <v>0.448199246</v>
      </c>
      <c r="AX691" s="17">
        <v>4904.8833333333296</v>
      </c>
      <c r="AY691" s="17">
        <v>371.59500000000003</v>
      </c>
      <c r="AZ691" s="17">
        <v>258.60132057778998</v>
      </c>
      <c r="BA691" s="17">
        <v>590.65145700765004</v>
      </c>
      <c r="BB691" s="17">
        <v>671.82150000000001</v>
      </c>
      <c r="BC691" s="17">
        <v>474.33296240772</v>
      </c>
      <c r="BD691" s="17">
        <v>1.815063646</v>
      </c>
      <c r="BE691" s="17">
        <v>2.1623000000000001</v>
      </c>
      <c r="BF691" s="17">
        <v>2.5583999999999998</v>
      </c>
      <c r="BG691" s="17">
        <v>96.875</v>
      </c>
      <c r="BH691" s="17">
        <v>308</v>
      </c>
      <c r="BI691" s="17">
        <v>270</v>
      </c>
      <c r="BJ691" s="17">
        <v>233.75</v>
      </c>
      <c r="BK691" s="17">
        <v>206.5</v>
      </c>
      <c r="BL691" s="17">
        <v>1791.24</v>
      </c>
      <c r="BM691" s="17">
        <v>80.41</v>
      </c>
      <c r="BN691" s="17">
        <v>5754.56</v>
      </c>
      <c r="BO691" s="17">
        <v>2242.62</v>
      </c>
      <c r="BP691" s="17">
        <v>20691.79</v>
      </c>
      <c r="BQ691" s="17">
        <v>9971.4599999999991</v>
      </c>
      <c r="BR691" s="17">
        <v>2714.8</v>
      </c>
      <c r="BS691" s="17">
        <v>1192.0999999999999</v>
      </c>
      <c r="BT691" s="17">
        <v>971.15</v>
      </c>
      <c r="BU691" s="17">
        <v>16.902000000000001</v>
      </c>
    </row>
    <row r="692" spans="1:73" s="18" customFormat="1" ht="15" customHeight="1" x14ac:dyDescent="0.35">
      <c r="A692" s="18" t="s">
        <v>878</v>
      </c>
      <c r="B692" s="16">
        <f t="shared" si="10"/>
        <v>2017</v>
      </c>
      <c r="C692" s="20">
        <v>54.353333333329999</v>
      </c>
      <c r="D692" s="20">
        <v>55.49</v>
      </c>
      <c r="E692" s="20">
        <v>54.17</v>
      </c>
      <c r="F692" s="20">
        <v>53.4</v>
      </c>
      <c r="G692" s="20">
        <v>79.98</v>
      </c>
      <c r="H692" s="20">
        <v>83.6</v>
      </c>
      <c r="I692" s="20">
        <v>2.8233000000000001</v>
      </c>
      <c r="J692" s="20">
        <v>6.0515836448</v>
      </c>
      <c r="K692" s="20">
        <v>8.4149873154599995</v>
      </c>
      <c r="L692" s="20">
        <v>68.754550643249999</v>
      </c>
      <c r="M692" s="20">
        <v>2.0340799999999999</v>
      </c>
      <c r="N692" s="20">
        <v>3.6673853699999999</v>
      </c>
      <c r="O692" s="20">
        <v>2.347699838</v>
      </c>
      <c r="P692" s="20">
        <v>2.9601471321799999</v>
      </c>
      <c r="Q692" s="20">
        <v>3.97</v>
      </c>
      <c r="R692" s="20">
        <v>1.8504413965299999</v>
      </c>
      <c r="S692" s="20">
        <v>3.06</v>
      </c>
      <c r="T692" s="20">
        <v>1688.25</v>
      </c>
      <c r="U692" s="20">
        <v>1653.5</v>
      </c>
      <c r="V692" s="20">
        <v>1350.87</v>
      </c>
      <c r="W692" s="20">
        <v>1359.9</v>
      </c>
      <c r="X692" s="20">
        <v>808.61</v>
      </c>
      <c r="Y692" s="20">
        <v>1566.5</v>
      </c>
      <c r="Z692" s="20">
        <v>394.53120000000001</v>
      </c>
      <c r="AA692" s="20">
        <v>839.6</v>
      </c>
      <c r="AB692" s="20">
        <v>373.6</v>
      </c>
      <c r="AC692" s="20">
        <v>874.38</v>
      </c>
      <c r="AD692" s="20">
        <v>873</v>
      </c>
      <c r="AE692" s="20">
        <v>91.859166666670006</v>
      </c>
      <c r="AF692" s="20">
        <v>162.8575424</v>
      </c>
      <c r="AG692" s="20">
        <v>157.07917499999999</v>
      </c>
      <c r="AH692" s="20">
        <v>367</v>
      </c>
      <c r="AI692" s="20">
        <v>361</v>
      </c>
      <c r="AJ692" s="20">
        <v>348.75</v>
      </c>
      <c r="AK692" s="20">
        <v>335.34</v>
      </c>
      <c r="AL692" s="20">
        <v>181.00299278700001</v>
      </c>
      <c r="AM692" s="20">
        <v>155.05828740000001</v>
      </c>
      <c r="AN692" s="20">
        <v>0.83208504177999998</v>
      </c>
      <c r="AO692" s="20">
        <v>1.0540839375</v>
      </c>
      <c r="AP692" s="20">
        <v>0.90258672673999996</v>
      </c>
      <c r="AQ692" s="20">
        <v>4.2262565399999996</v>
      </c>
      <c r="AR692" s="20">
        <v>1.9411679100000001</v>
      </c>
      <c r="AS692" s="20">
        <v>7.3689999999999998</v>
      </c>
      <c r="AT692" s="20">
        <v>13.642188559999999</v>
      </c>
      <c r="AU692" s="20">
        <v>0.34749249599999998</v>
      </c>
      <c r="AV692" s="20">
        <v>0.67439325800000005</v>
      </c>
      <c r="AW692" s="20">
        <v>0.44731739799999998</v>
      </c>
      <c r="AX692" s="20">
        <v>4870.4916666666704</v>
      </c>
      <c r="AY692" s="20">
        <v>372.435</v>
      </c>
      <c r="AZ692" s="20">
        <v>263.45295597270001</v>
      </c>
      <c r="BA692" s="20">
        <v>598.26998395372004</v>
      </c>
      <c r="BB692" s="20">
        <v>680.48699999999997</v>
      </c>
      <c r="BC692" s="20">
        <v>483.2319524989</v>
      </c>
      <c r="BD692" s="20">
        <v>1.8772339300000001</v>
      </c>
      <c r="BE692" s="20">
        <v>2.2328999999999999</v>
      </c>
      <c r="BF692" s="20">
        <v>2.7088999999999999</v>
      </c>
      <c r="BG692" s="20">
        <v>95</v>
      </c>
      <c r="BH692" s="20">
        <v>326</v>
      </c>
      <c r="BI692" s="20">
        <v>278.75</v>
      </c>
      <c r="BJ692" s="20">
        <v>191.875</v>
      </c>
      <c r="BK692" s="20">
        <v>301.5</v>
      </c>
      <c r="BL692" s="20">
        <v>1860.75</v>
      </c>
      <c r="BM692" s="20">
        <v>89.44</v>
      </c>
      <c r="BN692" s="20">
        <v>5940.91</v>
      </c>
      <c r="BO692" s="20">
        <v>2311.5</v>
      </c>
      <c r="BP692" s="20">
        <v>19446.47</v>
      </c>
      <c r="BQ692" s="20">
        <v>10643.3</v>
      </c>
      <c r="BR692" s="20">
        <v>2845.55</v>
      </c>
      <c r="BS692" s="20">
        <v>1234.2</v>
      </c>
      <c r="BT692" s="20">
        <v>1007.63</v>
      </c>
      <c r="BU692" s="20">
        <v>17.933</v>
      </c>
    </row>
    <row r="693" spans="1:73" s="18" customFormat="1" ht="15" customHeight="1" x14ac:dyDescent="0.35">
      <c r="A693" s="16" t="s">
        <v>879</v>
      </c>
      <c r="B693" s="16">
        <f t="shared" si="10"/>
        <v>2017</v>
      </c>
      <c r="C693" s="17">
        <v>50.903333333330004</v>
      </c>
      <c r="D693" s="17">
        <v>51.97</v>
      </c>
      <c r="E693" s="17">
        <v>51.16</v>
      </c>
      <c r="F693" s="17">
        <v>49.58</v>
      </c>
      <c r="G693" s="17">
        <v>80.900000000000006</v>
      </c>
      <c r="H693" s="17">
        <v>79.11</v>
      </c>
      <c r="I693" s="17">
        <v>2.8875000000000002</v>
      </c>
      <c r="J693" s="17">
        <v>5.0009450765399999</v>
      </c>
      <c r="K693" s="17">
        <v>8.2459830610699996</v>
      </c>
      <c r="L693" s="17">
        <v>64.424949059750006</v>
      </c>
      <c r="M693" s="17">
        <v>2.0638000000000001</v>
      </c>
      <c r="N693" s="17">
        <v>3.5306989299999998</v>
      </c>
      <c r="O693" s="17">
        <v>2.3529909259999999</v>
      </c>
      <c r="P693" s="17">
        <v>2.8743858089400001</v>
      </c>
      <c r="Q693" s="17">
        <v>4.01</v>
      </c>
      <c r="R693" s="17">
        <v>1.6906574268300001</v>
      </c>
      <c r="S693" s="17">
        <v>2.9224999999999999</v>
      </c>
      <c r="T693" s="17">
        <v>1542.39</v>
      </c>
      <c r="U693" s="17">
        <v>1641.3</v>
      </c>
      <c r="V693" s="17">
        <v>1305.67</v>
      </c>
      <c r="W693" s="17">
        <v>1398.98</v>
      </c>
      <c r="X693" s="17">
        <v>778.7</v>
      </c>
      <c r="Y693" s="17">
        <v>1229.57</v>
      </c>
      <c r="Z693" s="17">
        <v>383.68159200000002</v>
      </c>
      <c r="AA693" s="17">
        <v>814.94</v>
      </c>
      <c r="AB693" s="17">
        <v>360.7</v>
      </c>
      <c r="AC693" s="17">
        <v>847.32</v>
      </c>
      <c r="AD693" s="17">
        <v>835.17</v>
      </c>
      <c r="AE693" s="17">
        <v>93.696349999999995</v>
      </c>
      <c r="AF693" s="17">
        <v>158.96404720000001</v>
      </c>
      <c r="AG693" s="17">
        <v>151.126701</v>
      </c>
      <c r="AH693" s="17">
        <v>370</v>
      </c>
      <c r="AI693" s="17">
        <v>364</v>
      </c>
      <c r="AJ693" s="17">
        <v>358.43</v>
      </c>
      <c r="AK693" s="17">
        <v>343.56</v>
      </c>
      <c r="AL693" s="17">
        <v>176.53863688199999</v>
      </c>
      <c r="AM693" s="17">
        <v>154.32341400000001</v>
      </c>
      <c r="AN693" s="17">
        <v>0.84993557435</v>
      </c>
      <c r="AO693" s="17">
        <v>1.0678628125</v>
      </c>
      <c r="AP693" s="17">
        <v>0.92125947563999999</v>
      </c>
      <c r="AQ693" s="17">
        <v>4.3461878680000003</v>
      </c>
      <c r="AR693" s="17">
        <v>2.12602050435</v>
      </c>
      <c r="AS693" s="17">
        <v>7.3975</v>
      </c>
      <c r="AT693" s="17">
        <v>13.778874999999999</v>
      </c>
      <c r="AU693" s="17">
        <v>0.34899467200000001</v>
      </c>
      <c r="AV693" s="17">
        <v>0.66028368999999998</v>
      </c>
      <c r="AW693" s="17">
        <v>0.39859529599999999</v>
      </c>
      <c r="AX693" s="17">
        <v>4864.7083333333303</v>
      </c>
      <c r="AY693" s="17">
        <v>374.04500000000002</v>
      </c>
      <c r="AZ693" s="17">
        <v>263.47627245698999</v>
      </c>
      <c r="BA693" s="17">
        <v>591.22644017338996</v>
      </c>
      <c r="BB693" s="17">
        <v>672.47550000000001</v>
      </c>
      <c r="BC693" s="17">
        <v>483.27472017325999</v>
      </c>
      <c r="BD693" s="17">
        <v>1.9131692360000001</v>
      </c>
      <c r="BE693" s="17">
        <v>1.966</v>
      </c>
      <c r="BF693" s="17">
        <v>2.3496999999999999</v>
      </c>
      <c r="BG693" s="17">
        <v>97.5</v>
      </c>
      <c r="BH693" s="17">
        <v>325.625</v>
      </c>
      <c r="BI693" s="17">
        <v>288</v>
      </c>
      <c r="BJ693" s="17">
        <v>223.5</v>
      </c>
      <c r="BK693" s="17">
        <v>206.5</v>
      </c>
      <c r="BL693" s="17">
        <v>1901.47</v>
      </c>
      <c r="BM693" s="17">
        <v>87.65</v>
      </c>
      <c r="BN693" s="17">
        <v>5824.63</v>
      </c>
      <c r="BO693" s="17">
        <v>2280.92</v>
      </c>
      <c r="BP693" s="17">
        <v>19875.2</v>
      </c>
      <c r="BQ693" s="17">
        <v>10204.66</v>
      </c>
      <c r="BR693" s="17">
        <v>2776.88</v>
      </c>
      <c r="BS693" s="17">
        <v>1231.42</v>
      </c>
      <c r="BT693" s="17">
        <v>962.87</v>
      </c>
      <c r="BU693" s="17">
        <v>17.631</v>
      </c>
    </row>
    <row r="694" spans="1:73" s="18" customFormat="1" ht="15" customHeight="1" x14ac:dyDescent="0.35">
      <c r="A694" s="18" t="s">
        <v>880</v>
      </c>
      <c r="B694" s="16">
        <f t="shared" si="10"/>
        <v>2017</v>
      </c>
      <c r="C694" s="20">
        <v>52.163333333330002</v>
      </c>
      <c r="D694" s="20">
        <v>52.98</v>
      </c>
      <c r="E694" s="20">
        <v>52.45</v>
      </c>
      <c r="F694" s="20">
        <v>51.06</v>
      </c>
      <c r="G694" s="20">
        <v>83.65</v>
      </c>
      <c r="H694" s="20">
        <v>78.89</v>
      </c>
      <c r="I694" s="20">
        <v>3.0819999999999999</v>
      </c>
      <c r="J694" s="20">
        <v>5.0109139183</v>
      </c>
      <c r="K694" s="20">
        <v>8.7631187546899998</v>
      </c>
      <c r="L694" s="20">
        <v>67.184583077260001</v>
      </c>
      <c r="M694" s="20">
        <v>1.96116</v>
      </c>
      <c r="N694" s="20">
        <v>3.4259794800000001</v>
      </c>
      <c r="O694" s="20">
        <v>2.2835453960000001</v>
      </c>
      <c r="P694" s="20">
        <v>3.0341561189099999</v>
      </c>
      <c r="Q694" s="20">
        <v>4.05</v>
      </c>
      <c r="R694" s="20">
        <v>2.1799683567399999</v>
      </c>
      <c r="S694" s="20">
        <v>2.8725000000000001</v>
      </c>
      <c r="T694" s="20">
        <v>1589.72</v>
      </c>
      <c r="U694" s="20">
        <v>1600</v>
      </c>
      <c r="V694" s="20">
        <v>1297.58</v>
      </c>
      <c r="W694" s="20">
        <v>1421.4</v>
      </c>
      <c r="X694" s="20">
        <v>752.06</v>
      </c>
      <c r="Y694" s="20">
        <v>1085.56</v>
      </c>
      <c r="Z694" s="20">
        <v>387.44</v>
      </c>
      <c r="AA694" s="20">
        <v>794.04</v>
      </c>
      <c r="AB694" s="20">
        <v>345.7</v>
      </c>
      <c r="AC694" s="20">
        <v>839.33</v>
      </c>
      <c r="AD694" s="20">
        <v>797.67</v>
      </c>
      <c r="AE694" s="20">
        <v>94.155645833329999</v>
      </c>
      <c r="AF694" s="20">
        <v>156.44055839999999</v>
      </c>
      <c r="AG694" s="20">
        <v>149.80392900000001</v>
      </c>
      <c r="AH694" s="20">
        <v>380</v>
      </c>
      <c r="AI694" s="20">
        <v>369</v>
      </c>
      <c r="AJ694" s="20">
        <v>358.53</v>
      </c>
      <c r="AK694" s="20">
        <v>344.65</v>
      </c>
      <c r="AL694" s="20">
        <v>172.19186072100001</v>
      </c>
      <c r="AM694" s="20">
        <v>166.08138840000001</v>
      </c>
      <c r="AN694" s="20">
        <v>0.86942916885999999</v>
      </c>
      <c r="AO694" s="20">
        <v>1.0644180937500001</v>
      </c>
      <c r="AP694" s="20">
        <v>0.84937203722999999</v>
      </c>
      <c r="AQ694" s="20">
        <v>4.4103423099999999</v>
      </c>
      <c r="AR694" s="20">
        <v>2.1605276</v>
      </c>
      <c r="AS694" s="20">
        <v>8.4384999999999994</v>
      </c>
      <c r="AT694" s="20">
        <v>13.778874999999999</v>
      </c>
      <c r="AU694" s="20">
        <v>0.34984372800000002</v>
      </c>
      <c r="AV694" s="20">
        <v>0.633166864</v>
      </c>
      <c r="AW694" s="20">
        <v>0.36288045200000002</v>
      </c>
      <c r="AX694" s="20">
        <v>4708.6166666666704</v>
      </c>
      <c r="AY694" s="20">
        <v>374.95499999999998</v>
      </c>
      <c r="AZ694" s="20">
        <v>270.34311682633</v>
      </c>
      <c r="BA694" s="20">
        <v>605.26561247023005</v>
      </c>
      <c r="BB694" s="20">
        <v>688.44399999999996</v>
      </c>
      <c r="BC694" s="20">
        <v>495.87005659622002</v>
      </c>
      <c r="BD694" s="20">
        <v>1.9189012480000001</v>
      </c>
      <c r="BE694" s="20">
        <v>1.6543000000000001</v>
      </c>
      <c r="BF694" s="20">
        <v>2.2094999999999998</v>
      </c>
      <c r="BG694" s="20">
        <v>95.625</v>
      </c>
      <c r="BH694" s="20">
        <v>313.125</v>
      </c>
      <c r="BI694" s="20">
        <v>285</v>
      </c>
      <c r="BJ694" s="20">
        <v>207.875</v>
      </c>
      <c r="BK694" s="20">
        <v>206.5</v>
      </c>
      <c r="BL694" s="20">
        <v>1921.22</v>
      </c>
      <c r="BM694" s="20">
        <v>70.22</v>
      </c>
      <c r="BN694" s="20">
        <v>5683.9</v>
      </c>
      <c r="BO694" s="20">
        <v>2220.61</v>
      </c>
      <c r="BP694" s="20">
        <v>19910.32</v>
      </c>
      <c r="BQ694" s="20">
        <v>9609.2800000000007</v>
      </c>
      <c r="BR694" s="20">
        <v>2614.92</v>
      </c>
      <c r="BS694" s="20">
        <v>1266.8800000000001</v>
      </c>
      <c r="BT694" s="20">
        <v>960.84</v>
      </c>
      <c r="BU694" s="20">
        <v>18.033000000000001</v>
      </c>
    </row>
    <row r="695" spans="1:73" s="18" customFormat="1" ht="15" customHeight="1" x14ac:dyDescent="0.35">
      <c r="A695" s="16" t="s">
        <v>881</v>
      </c>
      <c r="B695" s="16">
        <f t="shared" si="10"/>
        <v>2017</v>
      </c>
      <c r="C695" s="17">
        <v>49.893333333329998</v>
      </c>
      <c r="D695" s="17">
        <v>50.87</v>
      </c>
      <c r="E695" s="17">
        <v>50.31</v>
      </c>
      <c r="F695" s="17">
        <v>48.5</v>
      </c>
      <c r="G695" s="17">
        <v>74.42</v>
      </c>
      <c r="H695" s="17">
        <v>74.41</v>
      </c>
      <c r="I695" s="17">
        <v>3.1248</v>
      </c>
      <c r="J695" s="17">
        <v>5.0584359784700004</v>
      </c>
      <c r="K695" s="17">
        <v>9.0968085204900007</v>
      </c>
      <c r="L695" s="17">
        <v>68.156310846389999</v>
      </c>
      <c r="M695" s="17">
        <v>1.9834799999999999</v>
      </c>
      <c r="N695" s="17">
        <v>3.3069299999999999</v>
      </c>
      <c r="O695" s="17">
        <v>2.1684642319999998</v>
      </c>
      <c r="P695" s="17">
        <v>3.19804977706</v>
      </c>
      <c r="Q695" s="17">
        <v>4.0199999999999996</v>
      </c>
      <c r="R695" s="17">
        <v>2.6341493311700002</v>
      </c>
      <c r="S695" s="17">
        <v>2.94</v>
      </c>
      <c r="T695" s="17">
        <v>1719.29</v>
      </c>
      <c r="U695" s="17">
        <v>1593.04</v>
      </c>
      <c r="V695" s="17">
        <v>1330.3</v>
      </c>
      <c r="W695" s="17">
        <v>1453.05</v>
      </c>
      <c r="X695" s="17">
        <v>762.75</v>
      </c>
      <c r="Y695" s="17">
        <v>1098.57</v>
      </c>
      <c r="Z695" s="17">
        <v>389.72</v>
      </c>
      <c r="AA695" s="17">
        <v>825.06</v>
      </c>
      <c r="AB695" s="17">
        <v>344.35</v>
      </c>
      <c r="AC695" s="17">
        <v>842.05</v>
      </c>
      <c r="AD695" s="17">
        <v>795</v>
      </c>
      <c r="AE695" s="17">
        <v>94.155645833329999</v>
      </c>
      <c r="AF695" s="17">
        <v>158.5900512</v>
      </c>
      <c r="AG695" s="17">
        <v>159.94518099999999</v>
      </c>
      <c r="AH695" s="17">
        <v>421</v>
      </c>
      <c r="AI695" s="17">
        <v>399</v>
      </c>
      <c r="AJ695" s="17">
        <v>394.95</v>
      </c>
      <c r="AK695" s="17">
        <v>345</v>
      </c>
      <c r="AL695" s="17">
        <v>174.97335654</v>
      </c>
      <c r="AM695" s="17">
        <v>180.41141970000001</v>
      </c>
      <c r="AN695" s="17">
        <v>0.91497765146999999</v>
      </c>
      <c r="AO695" s="17">
        <v>1.0850864062500001</v>
      </c>
      <c r="AP695" s="17">
        <v>0.75680175230000002</v>
      </c>
      <c r="AQ695" s="17">
        <v>4.6041284080000002</v>
      </c>
      <c r="AR695" s="17">
        <v>2.3348930000000001</v>
      </c>
      <c r="AS695" s="17">
        <v>8.5730000000000004</v>
      </c>
      <c r="AT695" s="17">
        <v>14.29255146</v>
      </c>
      <c r="AU695" s="17">
        <v>0.36084880000000003</v>
      </c>
      <c r="AV695" s="17">
        <v>0.62655300400000002</v>
      </c>
      <c r="AW695" s="17">
        <v>0.354061972</v>
      </c>
      <c r="AX695" s="17">
        <v>4582.0583333333298</v>
      </c>
      <c r="AY695" s="17">
        <v>386.75</v>
      </c>
      <c r="AZ695" s="17">
        <v>265.28412069965998</v>
      </c>
      <c r="BA695" s="17">
        <v>619.40061529470995</v>
      </c>
      <c r="BB695" s="17">
        <v>704.52149999999995</v>
      </c>
      <c r="BC695" s="17">
        <v>486.59072030276002</v>
      </c>
      <c r="BD695" s="17">
        <v>1.9541751679999999</v>
      </c>
      <c r="BE695" s="17">
        <v>1.5306</v>
      </c>
      <c r="BF695" s="17">
        <v>2.0971000000000002</v>
      </c>
      <c r="BG695" s="17">
        <v>92.5</v>
      </c>
      <c r="BH695" s="17">
        <v>309.25</v>
      </c>
      <c r="BI695" s="17">
        <v>275</v>
      </c>
      <c r="BJ695" s="17">
        <v>178.75</v>
      </c>
      <c r="BK695" s="17">
        <v>206.5</v>
      </c>
      <c r="BL695" s="17">
        <v>1913.02</v>
      </c>
      <c r="BM695" s="17">
        <v>62.43</v>
      </c>
      <c r="BN695" s="17">
        <v>5599.56</v>
      </c>
      <c r="BO695" s="17">
        <v>2125.11</v>
      </c>
      <c r="BP695" s="17">
        <v>20200.330000000002</v>
      </c>
      <c r="BQ695" s="17">
        <v>9155.1200000000008</v>
      </c>
      <c r="BR695" s="17">
        <v>2590.21</v>
      </c>
      <c r="BS695" s="17">
        <v>1246.04</v>
      </c>
      <c r="BT695" s="17">
        <v>930.27</v>
      </c>
      <c r="BU695" s="17">
        <v>16.745000000000001</v>
      </c>
    </row>
    <row r="696" spans="1:73" s="18" customFormat="1" ht="15" customHeight="1" x14ac:dyDescent="0.35">
      <c r="A696" s="18" t="s">
        <v>882</v>
      </c>
      <c r="B696" s="16">
        <f t="shared" si="10"/>
        <v>2017</v>
      </c>
      <c r="C696" s="20">
        <v>46.166666666669997</v>
      </c>
      <c r="D696" s="20">
        <v>46.89</v>
      </c>
      <c r="E696" s="20">
        <v>46.44</v>
      </c>
      <c r="F696" s="20">
        <v>45.17</v>
      </c>
      <c r="G696" s="20">
        <v>81.09</v>
      </c>
      <c r="H696" s="20">
        <v>79.2</v>
      </c>
      <c r="I696" s="20">
        <v>2.9409999999999998</v>
      </c>
      <c r="J696" s="20">
        <v>4.8867667856299999</v>
      </c>
      <c r="K696" s="20">
        <v>8.8827097046999999</v>
      </c>
      <c r="L696" s="20">
        <v>64.963197608740003</v>
      </c>
      <c r="M696" s="20">
        <v>1.9982500000000001</v>
      </c>
      <c r="N696" s="20">
        <v>3.157456764</v>
      </c>
      <c r="O696" s="20">
        <v>2.2476100899999998</v>
      </c>
      <c r="P696" s="20">
        <v>3.2376042981199999</v>
      </c>
      <c r="Q696" s="20">
        <v>3.95</v>
      </c>
      <c r="R696" s="20">
        <v>2.6253128943499999</v>
      </c>
      <c r="S696" s="20">
        <v>3.1375000000000002</v>
      </c>
      <c r="T696" s="20">
        <v>1869.76</v>
      </c>
      <c r="U696" s="20">
        <v>1592.27</v>
      </c>
      <c r="V696" s="20">
        <v>1332.77</v>
      </c>
      <c r="W696" s="20">
        <v>1463.07</v>
      </c>
      <c r="X696" s="20">
        <v>735.14</v>
      </c>
      <c r="Y696" s="20">
        <v>1030.83</v>
      </c>
      <c r="Z696" s="20">
        <v>378.59</v>
      </c>
      <c r="AA696" s="20">
        <v>832.95</v>
      </c>
      <c r="AB696" s="20">
        <v>330.32</v>
      </c>
      <c r="AC696" s="20">
        <v>847.47</v>
      </c>
      <c r="AD696" s="20">
        <v>794.36</v>
      </c>
      <c r="AE696" s="20">
        <v>94.155645833329999</v>
      </c>
      <c r="AF696" s="20">
        <v>157.93260559999999</v>
      </c>
      <c r="AG696" s="20">
        <v>165.015807</v>
      </c>
      <c r="AH696" s="20">
        <v>458</v>
      </c>
      <c r="AI696" s="20">
        <v>430</v>
      </c>
      <c r="AJ696" s="20">
        <v>440.86</v>
      </c>
      <c r="AK696" s="20">
        <v>357.18</v>
      </c>
      <c r="AL696" s="20">
        <v>183.36193640100001</v>
      </c>
      <c r="AM696" s="20">
        <v>189.5973372</v>
      </c>
      <c r="AN696" s="20">
        <v>0.93177443079</v>
      </c>
      <c r="AO696" s="20">
        <v>1.0954205625</v>
      </c>
      <c r="AP696" s="20">
        <v>0.72268299014000004</v>
      </c>
      <c r="AQ696" s="20">
        <v>4.6784241020000001</v>
      </c>
      <c r="AR696" s="20">
        <v>2.4341008999999998</v>
      </c>
      <c r="AS696" s="20">
        <v>9.1918000000000006</v>
      </c>
      <c r="AT696" s="20">
        <v>14.85693418</v>
      </c>
      <c r="AU696" s="20">
        <v>0.36662891199999997</v>
      </c>
      <c r="AV696" s="20">
        <v>0.613545746</v>
      </c>
      <c r="AW696" s="20">
        <v>0.30644218000000001</v>
      </c>
      <c r="AX696" s="20">
        <v>4517.45</v>
      </c>
      <c r="AY696" s="20">
        <v>392.94499999999999</v>
      </c>
      <c r="AZ696" s="20">
        <v>268.39329268765999</v>
      </c>
      <c r="BA696" s="20">
        <v>613.17163099918002</v>
      </c>
      <c r="BB696" s="20">
        <v>697.43650000000002</v>
      </c>
      <c r="BC696" s="20">
        <v>492.29364075348002</v>
      </c>
      <c r="BD696" s="20">
        <v>1.868635912</v>
      </c>
      <c r="BE696" s="20">
        <v>1.4397</v>
      </c>
      <c r="BF696" s="20">
        <v>1.7195</v>
      </c>
      <c r="BG696" s="20">
        <v>92.5</v>
      </c>
      <c r="BH696" s="20">
        <v>310.3</v>
      </c>
      <c r="BI696" s="20">
        <v>275</v>
      </c>
      <c r="BJ696" s="20">
        <v>191</v>
      </c>
      <c r="BK696" s="20">
        <v>206.5</v>
      </c>
      <c r="BL696" s="20">
        <v>1885.29</v>
      </c>
      <c r="BM696" s="20">
        <v>57.48</v>
      </c>
      <c r="BN696" s="20">
        <v>5719.76</v>
      </c>
      <c r="BO696" s="20">
        <v>2132.9299999999998</v>
      </c>
      <c r="BP696" s="20">
        <v>19658.84</v>
      </c>
      <c r="BQ696" s="20">
        <v>8931.76</v>
      </c>
      <c r="BR696" s="20">
        <v>2573.4</v>
      </c>
      <c r="BS696" s="20">
        <v>1260.26</v>
      </c>
      <c r="BT696" s="20">
        <v>930.73</v>
      </c>
      <c r="BU696" s="20">
        <v>16.931000000000001</v>
      </c>
    </row>
    <row r="697" spans="1:73" s="18" customFormat="1" ht="15" customHeight="1" x14ac:dyDescent="0.35">
      <c r="A697" s="16" t="s">
        <v>883</v>
      </c>
      <c r="B697" s="16">
        <f t="shared" si="10"/>
        <v>2017</v>
      </c>
      <c r="C697" s="17">
        <v>47.656666666669999</v>
      </c>
      <c r="D697" s="17">
        <v>48.69</v>
      </c>
      <c r="E697" s="17">
        <v>47.63</v>
      </c>
      <c r="F697" s="17">
        <v>46.65</v>
      </c>
      <c r="G697" s="17">
        <v>87.49</v>
      </c>
      <c r="H697" s="17">
        <v>81.69</v>
      </c>
      <c r="I697" s="17">
        <v>2.9613999999999998</v>
      </c>
      <c r="J697" s="17">
        <v>5.0039208322600004</v>
      </c>
      <c r="K697" s="17">
        <v>8.8584823273400009</v>
      </c>
      <c r="L697" s="17">
        <v>65.751455615490002</v>
      </c>
      <c r="M697" s="17">
        <v>1.98858</v>
      </c>
      <c r="N697" s="17">
        <v>3.2994342919999999</v>
      </c>
      <c r="O697" s="17">
        <v>2.313528228</v>
      </c>
      <c r="P697" s="17">
        <v>3.2258837908600002</v>
      </c>
      <c r="Q697" s="17">
        <v>3.86</v>
      </c>
      <c r="R697" s="17">
        <v>2.8316513725900001</v>
      </c>
      <c r="S697" s="17">
        <v>2.9860000000000002</v>
      </c>
      <c r="T697" s="17">
        <v>1644.05</v>
      </c>
      <c r="U697" s="17">
        <v>1485.71</v>
      </c>
      <c r="V697" s="17">
        <v>1355.22</v>
      </c>
      <c r="W697" s="17">
        <v>1496.94</v>
      </c>
      <c r="X697" s="17">
        <v>720.48</v>
      </c>
      <c r="Y697" s="17">
        <v>1033.57</v>
      </c>
      <c r="Z697" s="17">
        <v>410.23</v>
      </c>
      <c r="AA697" s="17">
        <v>835.6</v>
      </c>
      <c r="AB697" s="17">
        <v>340.86</v>
      </c>
      <c r="AC697" s="17">
        <v>905.99</v>
      </c>
      <c r="AD697" s="17">
        <v>793</v>
      </c>
      <c r="AE697" s="17">
        <v>94.155645833329999</v>
      </c>
      <c r="AF697" s="17">
        <v>157.511368</v>
      </c>
      <c r="AG697" s="17">
        <v>163.69303500000001</v>
      </c>
      <c r="AH697" s="17">
        <v>417</v>
      </c>
      <c r="AI697" s="17">
        <v>399</v>
      </c>
      <c r="AJ697" s="17">
        <v>397.43</v>
      </c>
      <c r="AK697" s="17">
        <v>385.87</v>
      </c>
      <c r="AL697" s="17">
        <v>201.77051507100001</v>
      </c>
      <c r="AM697" s="17">
        <v>202.4576217</v>
      </c>
      <c r="AN697" s="17">
        <v>0.93605395646</v>
      </c>
      <c r="AO697" s="17">
        <v>1.0954205625</v>
      </c>
      <c r="AP697" s="17">
        <v>0.69692200227000001</v>
      </c>
      <c r="AQ697" s="17">
        <v>4.6660782300000001</v>
      </c>
      <c r="AR697" s="17">
        <v>2.3457156800000001</v>
      </c>
      <c r="AS697" s="17">
        <v>9.3696999999999999</v>
      </c>
      <c r="AT697" s="17">
        <v>14.72906622</v>
      </c>
      <c r="AU697" s="17">
        <v>0.37577259200000002</v>
      </c>
      <c r="AV697" s="17">
        <v>0.589294926</v>
      </c>
      <c r="AW697" s="17">
        <v>0.32231544400000001</v>
      </c>
      <c r="AX697" s="17">
        <v>4515.0083333333296</v>
      </c>
      <c r="AY697" s="17">
        <v>402.745</v>
      </c>
      <c r="AZ697" s="17">
        <v>264.62385799924999</v>
      </c>
      <c r="BA697" s="17">
        <v>622.32344638721997</v>
      </c>
      <c r="BB697" s="17">
        <v>707.846</v>
      </c>
      <c r="BC697" s="17">
        <v>485.37965006556999</v>
      </c>
      <c r="BD697" s="17">
        <v>1.853864958</v>
      </c>
      <c r="BE697" s="17">
        <v>1.5165999999999999</v>
      </c>
      <c r="BF697" s="17">
        <v>1.7493000000000001</v>
      </c>
      <c r="BG697" s="17">
        <v>92.5</v>
      </c>
      <c r="BH697" s="17">
        <v>313.75</v>
      </c>
      <c r="BI697" s="17">
        <v>275.75</v>
      </c>
      <c r="BJ697" s="17">
        <v>181</v>
      </c>
      <c r="BK697" s="17">
        <v>207.25</v>
      </c>
      <c r="BL697" s="17">
        <v>1902.96</v>
      </c>
      <c r="BM697" s="17">
        <v>67.739999999999995</v>
      </c>
      <c r="BN697" s="17">
        <v>5985.12</v>
      </c>
      <c r="BO697" s="17">
        <v>2269.86</v>
      </c>
      <c r="BP697" s="17">
        <v>20223.48</v>
      </c>
      <c r="BQ697" s="17">
        <v>9491.39</v>
      </c>
      <c r="BR697" s="17">
        <v>2787.19</v>
      </c>
      <c r="BS697" s="17">
        <v>1236.8399999999999</v>
      </c>
      <c r="BT697" s="17">
        <v>918.9</v>
      </c>
      <c r="BU697" s="17">
        <v>16.152000000000001</v>
      </c>
    </row>
    <row r="698" spans="1:73" s="18" customFormat="1" ht="15" customHeight="1" x14ac:dyDescent="0.35">
      <c r="A698" s="18" t="s">
        <v>884</v>
      </c>
      <c r="B698" s="16">
        <f t="shared" si="10"/>
        <v>2017</v>
      </c>
      <c r="C698" s="20">
        <v>49.943333333330003</v>
      </c>
      <c r="D698" s="20">
        <v>51.37</v>
      </c>
      <c r="E698" s="20">
        <v>50.43</v>
      </c>
      <c r="F698" s="20">
        <v>48.03</v>
      </c>
      <c r="G698" s="20">
        <v>98.58</v>
      </c>
      <c r="H698" s="20">
        <v>87.84</v>
      </c>
      <c r="I698" s="20">
        <v>2.8757000000000001</v>
      </c>
      <c r="J698" s="20">
        <v>5.4766011818699996</v>
      </c>
      <c r="K698" s="20">
        <v>8.9154154071599994</v>
      </c>
      <c r="L698" s="20">
        <v>66.996449707880004</v>
      </c>
      <c r="M698" s="20">
        <v>1.9885600000000001</v>
      </c>
      <c r="N698" s="20">
        <v>3.304284456</v>
      </c>
      <c r="O698" s="20">
        <v>2.3042688240000002</v>
      </c>
      <c r="P698" s="20">
        <v>3.26449979065</v>
      </c>
      <c r="Q698" s="20">
        <v>4.13</v>
      </c>
      <c r="R698" s="20">
        <v>2.7668327052800001</v>
      </c>
      <c r="S698" s="20">
        <v>2.8966666666699998</v>
      </c>
      <c r="T698" s="20">
        <v>1845</v>
      </c>
      <c r="U698" s="20">
        <v>1432.61</v>
      </c>
      <c r="V698" s="20">
        <v>1386.11</v>
      </c>
      <c r="W698" s="20">
        <v>1510.17</v>
      </c>
      <c r="X698" s="20">
        <v>717.95</v>
      </c>
      <c r="Y698" s="20">
        <v>1174.3499999999999</v>
      </c>
      <c r="Z698" s="20">
        <v>392.87</v>
      </c>
      <c r="AA698" s="20">
        <v>861.72</v>
      </c>
      <c r="AB698" s="20">
        <v>330.17</v>
      </c>
      <c r="AC698" s="20">
        <v>875.36</v>
      </c>
      <c r="AD698" s="20">
        <v>815.74</v>
      </c>
      <c r="AE698" s="20">
        <v>96.452124999999995</v>
      </c>
      <c r="AF698" s="20">
        <v>148.49609599999999</v>
      </c>
      <c r="AG698" s="20">
        <v>169.865971</v>
      </c>
      <c r="AH698" s="20">
        <v>393</v>
      </c>
      <c r="AI698" s="20">
        <v>381</v>
      </c>
      <c r="AJ698" s="20">
        <v>376.14</v>
      </c>
      <c r="AK698" s="20">
        <v>390.37</v>
      </c>
      <c r="AL698" s="20">
        <v>172.68422589900001</v>
      </c>
      <c r="AM698" s="20">
        <v>171.22550219999999</v>
      </c>
      <c r="AN698" s="20">
        <v>0.93543700733000001</v>
      </c>
      <c r="AO698" s="20">
        <v>1.0954205625</v>
      </c>
      <c r="AP698" s="20">
        <v>0.71697008112000005</v>
      </c>
      <c r="AQ698" s="20">
        <v>4.4738353660000003</v>
      </c>
      <c r="AR698" s="20">
        <v>2.1921591043499999</v>
      </c>
      <c r="AS698" s="20">
        <v>8.8903999999999996</v>
      </c>
      <c r="AT698" s="20">
        <v>12.8419115</v>
      </c>
      <c r="AU698" s="20">
        <v>0.38556939200000001</v>
      </c>
      <c r="AV698" s="20">
        <v>0.55358008199999997</v>
      </c>
      <c r="AW698" s="20">
        <v>0.31680389399999997</v>
      </c>
      <c r="AX698" s="20">
        <v>4432.1916666666702</v>
      </c>
      <c r="AY698" s="20">
        <v>413.245</v>
      </c>
      <c r="AZ698" s="20">
        <v>270.95825998830998</v>
      </c>
      <c r="BA698" s="20">
        <v>621.22139531954997</v>
      </c>
      <c r="BB698" s="20">
        <v>706.59249999999997</v>
      </c>
      <c r="BC698" s="20">
        <v>496.99836745586998</v>
      </c>
      <c r="BD698" s="20">
        <v>1.749145508</v>
      </c>
      <c r="BE698" s="20">
        <v>1.5462</v>
      </c>
      <c r="BF698" s="20">
        <v>1.8368</v>
      </c>
      <c r="BG698" s="20">
        <v>88.75</v>
      </c>
      <c r="BH698" s="20">
        <v>320.75</v>
      </c>
      <c r="BI698" s="20">
        <v>280.5</v>
      </c>
      <c r="BJ698" s="20">
        <v>192.625</v>
      </c>
      <c r="BK698" s="20">
        <v>215.5</v>
      </c>
      <c r="BL698" s="20">
        <v>2030.01</v>
      </c>
      <c r="BM698" s="20">
        <v>76.069999999999993</v>
      </c>
      <c r="BN698" s="20">
        <v>6485.63</v>
      </c>
      <c r="BO698" s="20">
        <v>2348.4699999999998</v>
      </c>
      <c r="BP698" s="20">
        <v>20521</v>
      </c>
      <c r="BQ698" s="20">
        <v>10889.98</v>
      </c>
      <c r="BR698" s="20">
        <v>2980.73</v>
      </c>
      <c r="BS698" s="20">
        <v>1283.04</v>
      </c>
      <c r="BT698" s="20">
        <v>972.7</v>
      </c>
      <c r="BU698" s="20">
        <v>16.952000000000002</v>
      </c>
    </row>
    <row r="699" spans="1:73" s="18" customFormat="1" ht="15" customHeight="1" x14ac:dyDescent="0.35">
      <c r="A699" s="16" t="s">
        <v>885</v>
      </c>
      <c r="B699" s="16">
        <f t="shared" si="10"/>
        <v>2017</v>
      </c>
      <c r="C699" s="17">
        <v>52.95</v>
      </c>
      <c r="D699" s="17">
        <v>55.16</v>
      </c>
      <c r="E699" s="17">
        <v>53.86</v>
      </c>
      <c r="F699" s="17">
        <v>49.83</v>
      </c>
      <c r="G699" s="17">
        <v>97.82</v>
      </c>
      <c r="H699" s="17">
        <v>92.26</v>
      </c>
      <c r="I699" s="17">
        <v>2.9630000000000001</v>
      </c>
      <c r="J699" s="17">
        <v>5.9611499719900003</v>
      </c>
      <c r="K699" s="17">
        <v>8.6420299979399999</v>
      </c>
      <c r="L699" s="17">
        <v>70.174880739399995</v>
      </c>
      <c r="M699" s="17">
        <v>1.9983</v>
      </c>
      <c r="N699" s="17">
        <v>3.2310910719999999</v>
      </c>
      <c r="O699" s="17">
        <v>2.186542116</v>
      </c>
      <c r="P699" s="17">
        <v>3.2817630230899999</v>
      </c>
      <c r="Q699" s="17">
        <v>4.2699999999999996</v>
      </c>
      <c r="R699" s="17">
        <v>2.6177890692700001</v>
      </c>
      <c r="S699" s="17">
        <v>2.9575</v>
      </c>
      <c r="T699" s="17">
        <v>1600.95</v>
      </c>
      <c r="U699" s="17">
        <v>1382.14</v>
      </c>
      <c r="V699" s="17">
        <v>1406.1</v>
      </c>
      <c r="W699" s="17">
        <v>1504.65</v>
      </c>
      <c r="X699" s="17">
        <v>754.25</v>
      </c>
      <c r="Y699" s="17">
        <v>1336.05</v>
      </c>
      <c r="Z699" s="17">
        <v>393.95</v>
      </c>
      <c r="AA699" s="17">
        <v>889.44</v>
      </c>
      <c r="AB699" s="17">
        <v>342.07</v>
      </c>
      <c r="AC699" s="17">
        <v>872.87</v>
      </c>
      <c r="AD699" s="17">
        <v>822.24</v>
      </c>
      <c r="AE699" s="17">
        <v>96.452124999999995</v>
      </c>
      <c r="AF699" s="17">
        <v>147.2914352</v>
      </c>
      <c r="AG699" s="17">
        <v>169.75574</v>
      </c>
      <c r="AH699" s="17">
        <v>402</v>
      </c>
      <c r="AI699" s="17">
        <v>388</v>
      </c>
      <c r="AJ699" s="17">
        <v>384.81</v>
      </c>
      <c r="AK699" s="17">
        <v>382</v>
      </c>
      <c r="AL699" s="17">
        <v>176.898724848</v>
      </c>
      <c r="AM699" s="17">
        <v>178.5742362</v>
      </c>
      <c r="AN699" s="17">
        <v>0.92601960097000002</v>
      </c>
      <c r="AO699" s="17">
        <v>1.0952001005000001</v>
      </c>
      <c r="AP699" s="17">
        <v>0.78901621145</v>
      </c>
      <c r="AQ699" s="17">
        <v>4.3012136200000004</v>
      </c>
      <c r="AR699" s="17">
        <v>2.1142305800000001</v>
      </c>
      <c r="AS699" s="17">
        <v>8.5539000000000005</v>
      </c>
      <c r="AT699" s="17">
        <v>12.12541</v>
      </c>
      <c r="AU699" s="17">
        <v>0.38925952000000003</v>
      </c>
      <c r="AV699" s="17">
        <v>0.59414509000000004</v>
      </c>
      <c r="AW699" s="17">
        <v>0.31724481799999998</v>
      </c>
      <c r="AX699" s="17">
        <v>4395.3583333333299</v>
      </c>
      <c r="AY699" s="17">
        <v>417.2</v>
      </c>
      <c r="AZ699" s="17">
        <v>268.92668495858999</v>
      </c>
      <c r="BA699" s="17">
        <v>637.65633080699001</v>
      </c>
      <c r="BB699" s="17">
        <v>725.28599999999994</v>
      </c>
      <c r="BC699" s="17">
        <v>493.27200209914997</v>
      </c>
      <c r="BD699" s="17">
        <v>1.7769237200000001</v>
      </c>
      <c r="BE699" s="17">
        <v>1.6082000000000001</v>
      </c>
      <c r="BF699" s="17">
        <v>1.8582000000000001</v>
      </c>
      <c r="BG699" s="17">
        <v>85</v>
      </c>
      <c r="BH699" s="17">
        <v>325.89999999999998</v>
      </c>
      <c r="BI699" s="17">
        <v>283.2</v>
      </c>
      <c r="BJ699" s="17">
        <v>219</v>
      </c>
      <c r="BK699" s="17">
        <v>215.5</v>
      </c>
      <c r="BL699" s="17">
        <v>2096.4899999999998</v>
      </c>
      <c r="BM699" s="17">
        <v>71.53</v>
      </c>
      <c r="BN699" s="17">
        <v>6577.17</v>
      </c>
      <c r="BO699" s="17">
        <v>2374.39</v>
      </c>
      <c r="BP699" s="17">
        <v>20796.62</v>
      </c>
      <c r="BQ699" s="17">
        <v>11215.79</v>
      </c>
      <c r="BR699" s="17">
        <v>3116.86</v>
      </c>
      <c r="BS699" s="17">
        <v>1314.07</v>
      </c>
      <c r="BT699" s="17">
        <v>964.1</v>
      </c>
      <c r="BU699" s="17">
        <v>17.431999999999999</v>
      </c>
    </row>
    <row r="700" spans="1:73" s="18" customFormat="1" ht="15" customHeight="1" x14ac:dyDescent="0.35">
      <c r="A700" s="18" t="s">
        <v>886</v>
      </c>
      <c r="B700" s="16">
        <f t="shared" si="10"/>
        <v>2017</v>
      </c>
      <c r="C700" s="20">
        <v>54.92</v>
      </c>
      <c r="D700" s="20">
        <v>57.62</v>
      </c>
      <c r="E700" s="20">
        <v>55.58</v>
      </c>
      <c r="F700" s="20">
        <v>51.56</v>
      </c>
      <c r="G700" s="20">
        <v>97.11</v>
      </c>
      <c r="H700" s="20">
        <v>91.43</v>
      </c>
      <c r="I700" s="20">
        <v>2.8637999999999999</v>
      </c>
      <c r="J700" s="20">
        <v>6.17632034854</v>
      </c>
      <c r="K700" s="20">
        <v>8.3138988925999993</v>
      </c>
      <c r="L700" s="20">
        <v>69.770865285300005</v>
      </c>
      <c r="M700" s="20">
        <v>2.0970499999999999</v>
      </c>
      <c r="N700" s="20">
        <v>3.102120802</v>
      </c>
      <c r="O700" s="20">
        <v>2.1691256179999998</v>
      </c>
      <c r="P700" s="20">
        <v>3.29433559267</v>
      </c>
      <c r="Q700" s="20">
        <v>4.1900000000000004</v>
      </c>
      <c r="R700" s="20">
        <v>2.6350067780000002</v>
      </c>
      <c r="S700" s="20">
        <v>3.0579999999999998</v>
      </c>
      <c r="T700" s="20">
        <v>1484.77</v>
      </c>
      <c r="U700" s="20">
        <v>1325</v>
      </c>
      <c r="V700" s="20">
        <v>1379.14</v>
      </c>
      <c r="W700" s="20">
        <v>1481.11</v>
      </c>
      <c r="X700" s="20">
        <v>746.79</v>
      </c>
      <c r="Y700" s="20">
        <v>1418.86</v>
      </c>
      <c r="Z700" s="20">
        <v>396.52</v>
      </c>
      <c r="AA700" s="20">
        <v>880.6</v>
      </c>
      <c r="AB700" s="20">
        <v>353.27</v>
      </c>
      <c r="AC700" s="20">
        <v>897.25</v>
      </c>
      <c r="AD700" s="20">
        <v>804.82</v>
      </c>
      <c r="AE700" s="20">
        <v>96.452124999999995</v>
      </c>
      <c r="AF700" s="20">
        <v>148.62207359999999</v>
      </c>
      <c r="AG700" s="20">
        <v>170.96828099999999</v>
      </c>
      <c r="AH700" s="20">
        <v>394</v>
      </c>
      <c r="AI700" s="20">
        <v>379</v>
      </c>
      <c r="AJ700" s="20">
        <v>375.68</v>
      </c>
      <c r="AK700" s="20">
        <v>376.19</v>
      </c>
      <c r="AL700" s="20">
        <v>177.00528149100001</v>
      </c>
      <c r="AM700" s="20">
        <v>175.63474260000001</v>
      </c>
      <c r="AN700" s="20">
        <v>0.92183663766000001</v>
      </c>
      <c r="AO700" s="20">
        <v>1.0816416874999999</v>
      </c>
      <c r="AP700" s="20">
        <v>0.82186543828000003</v>
      </c>
      <c r="AQ700" s="20">
        <v>4.2509482839999997</v>
      </c>
      <c r="AR700" s="20">
        <v>1.9771433</v>
      </c>
      <c r="AS700" s="20">
        <v>8.2423000000000002</v>
      </c>
      <c r="AT700" s="20">
        <v>11.953449640000001</v>
      </c>
      <c r="AU700" s="20">
        <v>0.38400190400000001</v>
      </c>
      <c r="AV700" s="20">
        <v>0.59723155800000005</v>
      </c>
      <c r="AW700" s="20">
        <v>0.31614250799999999</v>
      </c>
      <c r="AX700" s="20">
        <v>4513.1416666666701</v>
      </c>
      <c r="AY700" s="20">
        <v>411.565</v>
      </c>
      <c r="AZ700" s="20">
        <v>263.61625807948002</v>
      </c>
      <c r="BA700" s="20">
        <v>632.52939757912998</v>
      </c>
      <c r="BB700" s="20">
        <v>719.45450000000005</v>
      </c>
      <c r="BC700" s="20">
        <v>483.53148527740001</v>
      </c>
      <c r="BD700" s="20">
        <v>1.7328313200000001</v>
      </c>
      <c r="BE700" s="20">
        <v>1.4569000000000001</v>
      </c>
      <c r="BF700" s="20">
        <v>1.6372</v>
      </c>
      <c r="BG700" s="20">
        <v>80</v>
      </c>
      <c r="BH700" s="20">
        <v>322.375</v>
      </c>
      <c r="BI700" s="20">
        <v>283.5</v>
      </c>
      <c r="BJ700" s="20">
        <v>252.5</v>
      </c>
      <c r="BK700" s="20">
        <v>215.5</v>
      </c>
      <c r="BL700" s="20">
        <v>2131.4899999999998</v>
      </c>
      <c r="BM700" s="20">
        <v>61.66</v>
      </c>
      <c r="BN700" s="20">
        <v>6807.6</v>
      </c>
      <c r="BO700" s="20">
        <v>2498.2199999999998</v>
      </c>
      <c r="BP700" s="20">
        <v>20376.09</v>
      </c>
      <c r="BQ700" s="20">
        <v>11335.77</v>
      </c>
      <c r="BR700" s="20">
        <v>3264.6</v>
      </c>
      <c r="BS700" s="20">
        <v>1279.51</v>
      </c>
      <c r="BT700" s="20">
        <v>921</v>
      </c>
      <c r="BU700" s="20">
        <v>16.940999999999999</v>
      </c>
    </row>
    <row r="701" spans="1:73" s="18" customFormat="1" ht="15" customHeight="1" x14ac:dyDescent="0.35">
      <c r="A701" s="16" t="s">
        <v>887</v>
      </c>
      <c r="B701" s="16">
        <f t="shared" si="10"/>
        <v>2017</v>
      </c>
      <c r="C701" s="17">
        <v>59.933333333329998</v>
      </c>
      <c r="D701" s="17">
        <v>62.57</v>
      </c>
      <c r="E701" s="17">
        <v>60.58</v>
      </c>
      <c r="F701" s="17">
        <v>56.65</v>
      </c>
      <c r="G701" s="17">
        <v>96.64</v>
      </c>
      <c r="H701" s="17">
        <v>91.39</v>
      </c>
      <c r="I701" s="17">
        <v>2.9912999999999998</v>
      </c>
      <c r="J701" s="17">
        <v>6.6945990398199999</v>
      </c>
      <c r="K701" s="17">
        <v>8.4506656764100008</v>
      </c>
      <c r="L701" s="17">
        <v>73.87568661553</v>
      </c>
      <c r="M701" s="17">
        <v>2.1278999999999999</v>
      </c>
      <c r="N701" s="17">
        <v>3.10630958</v>
      </c>
      <c r="O701" s="17">
        <v>2.0134794459999998</v>
      </c>
      <c r="P701" s="17">
        <v>3.23464256332</v>
      </c>
      <c r="Q701" s="17">
        <v>4.1100000000000003</v>
      </c>
      <c r="R701" s="17">
        <v>2.6139276899700001</v>
      </c>
      <c r="S701" s="17">
        <v>2.98</v>
      </c>
      <c r="T701" s="17">
        <v>1554.32</v>
      </c>
      <c r="U701" s="17">
        <v>1259.55</v>
      </c>
      <c r="V701" s="17">
        <v>1385.62</v>
      </c>
      <c r="W701" s="17">
        <v>1502.29</v>
      </c>
      <c r="X701" s="17">
        <v>728.86</v>
      </c>
      <c r="Y701" s="17">
        <v>1444.77</v>
      </c>
      <c r="Z701" s="17">
        <v>393.85</v>
      </c>
      <c r="AA701" s="17">
        <v>886.77</v>
      </c>
      <c r="AB701" s="17">
        <v>350.91</v>
      </c>
      <c r="AC701" s="17">
        <v>962.98</v>
      </c>
      <c r="AD701" s="17">
        <v>809.86</v>
      </c>
      <c r="AE701" s="17">
        <v>108.39381666667001</v>
      </c>
      <c r="AF701" s="17">
        <v>148.7047464</v>
      </c>
      <c r="AG701" s="17">
        <v>167.661351</v>
      </c>
      <c r="AH701" s="17">
        <v>402</v>
      </c>
      <c r="AI701" s="17">
        <v>386</v>
      </c>
      <c r="AJ701" s="17">
        <v>378.82</v>
      </c>
      <c r="AK701" s="17">
        <v>379.01</v>
      </c>
      <c r="AL701" s="17">
        <v>175.664137536</v>
      </c>
      <c r="AM701" s="17">
        <v>179.67654630000001</v>
      </c>
      <c r="AN701" s="17">
        <v>0.92527722275000002</v>
      </c>
      <c r="AO701" s="17">
        <v>1.0781969687499999</v>
      </c>
      <c r="AP701" s="17">
        <v>0.85847037380000002</v>
      </c>
      <c r="AQ701" s="17">
        <v>4.3314169140000001</v>
      </c>
      <c r="AR701" s="17">
        <v>1.9621118</v>
      </c>
      <c r="AS701" s="17">
        <v>7.5536000000000003</v>
      </c>
      <c r="AT701" s="17">
        <v>12.17391164</v>
      </c>
      <c r="AU701" s="17">
        <v>0.383348784</v>
      </c>
      <c r="AV701" s="17">
        <v>0.60164079800000003</v>
      </c>
      <c r="AW701" s="17">
        <v>0.33047253799999998</v>
      </c>
      <c r="AX701" s="17">
        <v>4594.4833333333299</v>
      </c>
      <c r="AY701" s="17">
        <v>410.86500000000001</v>
      </c>
      <c r="AZ701" s="17">
        <v>263.84989829758001</v>
      </c>
      <c r="BA701" s="17">
        <v>633.43978759155004</v>
      </c>
      <c r="BB701" s="17">
        <v>720.49</v>
      </c>
      <c r="BC701" s="17">
        <v>483.96003396592999</v>
      </c>
      <c r="BD701" s="17">
        <v>1.772734942</v>
      </c>
      <c r="BE701" s="17">
        <v>1.4286000000000001</v>
      </c>
      <c r="BF701" s="17">
        <v>1.5688</v>
      </c>
      <c r="BG701" s="17">
        <v>80</v>
      </c>
      <c r="BH701" s="17">
        <v>344</v>
      </c>
      <c r="BI701" s="17">
        <v>295</v>
      </c>
      <c r="BJ701" s="17">
        <v>280</v>
      </c>
      <c r="BK701" s="17">
        <v>215.5</v>
      </c>
      <c r="BL701" s="17">
        <v>2097.44</v>
      </c>
      <c r="BM701" s="17">
        <v>64.239999999999995</v>
      </c>
      <c r="BN701" s="17">
        <v>6826.55</v>
      </c>
      <c r="BO701" s="17">
        <v>2461.4299999999998</v>
      </c>
      <c r="BP701" s="17">
        <v>19557.52</v>
      </c>
      <c r="BQ701" s="17">
        <v>11972</v>
      </c>
      <c r="BR701" s="17">
        <v>3229.31</v>
      </c>
      <c r="BS701" s="17">
        <v>1281.9000000000001</v>
      </c>
      <c r="BT701" s="17">
        <v>934.05</v>
      </c>
      <c r="BU701" s="17">
        <v>16.977</v>
      </c>
    </row>
    <row r="702" spans="1:73" s="18" customFormat="1" ht="15" customHeight="1" x14ac:dyDescent="0.35">
      <c r="A702" s="18" t="s">
        <v>888</v>
      </c>
      <c r="B702" s="16">
        <f t="shared" si="10"/>
        <v>2017</v>
      </c>
      <c r="C702" s="20">
        <v>61.18666666667</v>
      </c>
      <c r="D702" s="20">
        <v>64.209999999999994</v>
      </c>
      <c r="E702" s="20">
        <v>61.41</v>
      </c>
      <c r="F702" s="20">
        <v>57.94</v>
      </c>
      <c r="G702" s="20">
        <v>100.81</v>
      </c>
      <c r="H702" s="20">
        <v>95.48</v>
      </c>
      <c r="I702" s="20">
        <v>2.7583000000000002</v>
      </c>
      <c r="J702" s="20">
        <v>7.1389336141299999</v>
      </c>
      <c r="K702" s="20">
        <v>8.6471138152999991</v>
      </c>
      <c r="L702" s="20">
        <v>73.291727463640001</v>
      </c>
      <c r="M702" s="20">
        <v>1.9176800000000001</v>
      </c>
      <c r="N702" s="20">
        <v>3.0295888039999999</v>
      </c>
      <c r="O702" s="20">
        <v>1.931026658</v>
      </c>
      <c r="P702" s="20">
        <v>3.1321481661299999</v>
      </c>
      <c r="Q702" s="20">
        <v>4.1100000000000003</v>
      </c>
      <c r="R702" s="20">
        <v>2.4964444983899998</v>
      </c>
      <c r="S702" s="20">
        <v>2.79</v>
      </c>
      <c r="T702" s="20">
        <v>1450.66</v>
      </c>
      <c r="U702" s="20">
        <v>1231.43</v>
      </c>
      <c r="V702" s="20">
        <v>1476.7</v>
      </c>
      <c r="W702" s="20">
        <v>1510.17</v>
      </c>
      <c r="X702" s="20">
        <v>679.17</v>
      </c>
      <c r="Y702" s="20">
        <v>1305.6600000000001</v>
      </c>
      <c r="Z702" s="20">
        <v>387.15454999999997</v>
      </c>
      <c r="AA702" s="20">
        <v>867.19</v>
      </c>
      <c r="AB702" s="20">
        <v>359.9</v>
      </c>
      <c r="AC702" s="20">
        <v>901.97</v>
      </c>
      <c r="AD702" s="20">
        <v>800.76</v>
      </c>
      <c r="AE702" s="20">
        <v>119.87621249999999</v>
      </c>
      <c r="AF702" s="20">
        <v>148.98032240000001</v>
      </c>
      <c r="AG702" s="20">
        <v>175.157059</v>
      </c>
      <c r="AH702" s="20">
        <v>406</v>
      </c>
      <c r="AI702" s="20">
        <v>391</v>
      </c>
      <c r="AJ702" s="20">
        <v>388.5</v>
      </c>
      <c r="AK702" s="20">
        <v>383.24</v>
      </c>
      <c r="AL702" s="20">
        <v>172.49315881499999</v>
      </c>
      <c r="AM702" s="20">
        <v>184.0857867</v>
      </c>
      <c r="AN702" s="20">
        <v>0.91247520109000002</v>
      </c>
      <c r="AO702" s="20">
        <v>1.0954205625</v>
      </c>
      <c r="AP702" s="20">
        <v>0.77346440358000002</v>
      </c>
      <c r="AQ702" s="20">
        <v>4.2833561979999999</v>
      </c>
      <c r="AR702" s="20">
        <v>1.9655927789500001</v>
      </c>
      <c r="AS702" s="20">
        <v>7.9366000000000003</v>
      </c>
      <c r="AT702" s="20">
        <v>12.235640999999999</v>
      </c>
      <c r="AU702" s="20">
        <v>0.38658172800000001</v>
      </c>
      <c r="AV702" s="20">
        <v>0.59370416599999998</v>
      </c>
      <c r="AW702" s="20">
        <v>0.31702435600000001</v>
      </c>
      <c r="AX702" s="20">
        <v>4629.9833333333299</v>
      </c>
      <c r="AY702" s="20">
        <v>414.33</v>
      </c>
      <c r="AZ702" s="20">
        <v>263.61625807948002</v>
      </c>
      <c r="BA702" s="20">
        <v>642.20828086911001</v>
      </c>
      <c r="BB702" s="20">
        <v>730.46349999999995</v>
      </c>
      <c r="BC702" s="20">
        <v>483.53148527740001</v>
      </c>
      <c r="BD702" s="20">
        <v>1.8831864039999999</v>
      </c>
      <c r="BE702" s="20">
        <v>1.46</v>
      </c>
      <c r="BF702" s="20">
        <v>1.6518999999999999</v>
      </c>
      <c r="BG702" s="20">
        <v>80</v>
      </c>
      <c r="BH702" s="20">
        <v>357.25</v>
      </c>
      <c r="BI702" s="20">
        <v>308.75</v>
      </c>
      <c r="BJ702" s="20">
        <v>214.625</v>
      </c>
      <c r="BK702" s="20">
        <v>215.5</v>
      </c>
      <c r="BL702" s="20">
        <v>2080.4699999999998</v>
      </c>
      <c r="BM702" s="20">
        <v>72.25</v>
      </c>
      <c r="BN702" s="20">
        <v>6833.89</v>
      </c>
      <c r="BO702" s="20">
        <v>2509.92</v>
      </c>
      <c r="BP702" s="20">
        <v>19476.37</v>
      </c>
      <c r="BQ702" s="20">
        <v>11495.11</v>
      </c>
      <c r="BR702" s="20">
        <v>3195.95</v>
      </c>
      <c r="BS702" s="20">
        <v>1264.45</v>
      </c>
      <c r="BT702" s="20">
        <v>907.2</v>
      </c>
      <c r="BU702" s="20">
        <v>16.164999999999999</v>
      </c>
    </row>
    <row r="703" spans="1:73" s="18" customFormat="1" ht="15" customHeight="1" x14ac:dyDescent="0.35">
      <c r="A703" s="16" t="s">
        <v>889</v>
      </c>
      <c r="B703" s="16">
        <f t="shared" si="10"/>
        <v>2018</v>
      </c>
      <c r="C703" s="17">
        <v>66.226666666669999</v>
      </c>
      <c r="D703" s="17">
        <v>68.989999999999995</v>
      </c>
      <c r="E703" s="17">
        <v>66.02</v>
      </c>
      <c r="F703" s="17">
        <v>63.67</v>
      </c>
      <c r="G703" s="17">
        <v>106.45</v>
      </c>
      <c r="H703" s="17">
        <v>97.48</v>
      </c>
      <c r="I703" s="17">
        <v>3.8555999999999999</v>
      </c>
      <c r="J703" s="17">
        <v>6.6622550131400002</v>
      </c>
      <c r="K703" s="17">
        <v>9.3424638758499992</v>
      </c>
      <c r="L703" s="17">
        <v>84.821629275619998</v>
      </c>
      <c r="M703" s="17">
        <v>1.95183</v>
      </c>
      <c r="N703" s="17">
        <v>3.0602330219999998</v>
      </c>
      <c r="O703" s="17">
        <v>1.9543956300000001</v>
      </c>
      <c r="P703" s="17">
        <v>3.10220474156</v>
      </c>
      <c r="Q703" s="17">
        <v>4.16</v>
      </c>
      <c r="R703" s="17">
        <v>2.1886142246800002</v>
      </c>
      <c r="S703" s="17">
        <v>2.9580000000000002</v>
      </c>
      <c r="T703" s="17">
        <v>1393.86</v>
      </c>
      <c r="U703" s="17">
        <v>1180.22</v>
      </c>
      <c r="V703" s="17">
        <v>1596.54</v>
      </c>
      <c r="W703" s="17">
        <v>1433</v>
      </c>
      <c r="X703" s="17">
        <v>703.45</v>
      </c>
      <c r="Y703" s="17">
        <v>1265</v>
      </c>
      <c r="Z703" s="17">
        <v>389.53</v>
      </c>
      <c r="AA703" s="17">
        <v>870.5</v>
      </c>
      <c r="AB703" s="17">
        <v>375.74</v>
      </c>
      <c r="AC703" s="17">
        <v>848.38</v>
      </c>
      <c r="AD703" s="17">
        <v>799.04</v>
      </c>
      <c r="AE703" s="17">
        <v>121.71339583333</v>
      </c>
      <c r="AF703" s="17">
        <v>155.83822799999999</v>
      </c>
      <c r="AG703" s="17">
        <v>178.463989</v>
      </c>
      <c r="AH703" s="17">
        <v>442</v>
      </c>
      <c r="AI703" s="17">
        <v>422</v>
      </c>
      <c r="AJ703" s="17">
        <v>410.83</v>
      </c>
      <c r="AK703" s="17">
        <v>380.94</v>
      </c>
      <c r="AL703" s="17">
        <v>178.34275107900001</v>
      </c>
      <c r="AM703" s="17">
        <v>192.16939410000001</v>
      </c>
      <c r="AN703" s="17">
        <v>0.97835499248000002</v>
      </c>
      <c r="AO703" s="17">
        <v>1.1340014125</v>
      </c>
      <c r="AP703" s="17">
        <v>0.75648436846</v>
      </c>
      <c r="AQ703" s="17">
        <v>4.2959225319999996</v>
      </c>
      <c r="AR703" s="17">
        <v>2.0701381799999998</v>
      </c>
      <c r="AS703" s="17">
        <v>7.7161999999999997</v>
      </c>
      <c r="AT703" s="17">
        <v>12.35909972</v>
      </c>
      <c r="AU703" s="17">
        <v>0.398109296</v>
      </c>
      <c r="AV703" s="17">
        <v>0.58620845799999999</v>
      </c>
      <c r="AW703" s="17">
        <v>0.31063095800000001</v>
      </c>
      <c r="AX703" s="17">
        <v>4649.4416666666702</v>
      </c>
      <c r="AY703" s="17">
        <v>426.685</v>
      </c>
      <c r="AZ703" s="17">
        <v>268.29653951799003</v>
      </c>
      <c r="BA703" s="17">
        <v>661.08689481093995</v>
      </c>
      <c r="BB703" s="17">
        <v>751.93650000000002</v>
      </c>
      <c r="BC703" s="17">
        <v>492.1161736876</v>
      </c>
      <c r="BD703" s="17">
        <v>2.007526972</v>
      </c>
      <c r="BE703" s="17">
        <v>1.5021</v>
      </c>
      <c r="BF703" s="17">
        <v>1.7223999999999999</v>
      </c>
      <c r="BG703" s="17">
        <v>80</v>
      </c>
      <c r="BH703" s="17">
        <v>360.375</v>
      </c>
      <c r="BI703" s="17">
        <v>320</v>
      </c>
      <c r="BJ703" s="17">
        <v>219.625</v>
      </c>
      <c r="BK703" s="17">
        <v>215.5</v>
      </c>
      <c r="BL703" s="17">
        <v>2209.73</v>
      </c>
      <c r="BM703" s="17">
        <v>76.34</v>
      </c>
      <c r="BN703" s="17">
        <v>7065.85</v>
      </c>
      <c r="BO703" s="17">
        <v>2584.09</v>
      </c>
      <c r="BP703" s="17">
        <v>20696.91</v>
      </c>
      <c r="BQ703" s="17">
        <v>12864.88</v>
      </c>
      <c r="BR703" s="17">
        <v>3441.52</v>
      </c>
      <c r="BS703" s="17">
        <v>1331.3</v>
      </c>
      <c r="BT703" s="17">
        <v>990.12</v>
      </c>
      <c r="BU703" s="17">
        <v>17.126999999999999</v>
      </c>
    </row>
    <row r="704" spans="1:73" s="18" customFormat="1" ht="15" customHeight="1" x14ac:dyDescent="0.35">
      <c r="A704" s="18" t="s">
        <v>890</v>
      </c>
      <c r="B704" s="16">
        <f t="shared" si="10"/>
        <v>2018</v>
      </c>
      <c r="C704" s="20">
        <v>63.46</v>
      </c>
      <c r="D704" s="20">
        <v>65.42</v>
      </c>
      <c r="E704" s="20">
        <v>62.79</v>
      </c>
      <c r="F704" s="20">
        <v>62.17</v>
      </c>
      <c r="G704" s="20">
        <v>105.95</v>
      </c>
      <c r="H704" s="20">
        <v>92.68</v>
      </c>
      <c r="I704" s="20">
        <v>2.6707999999999998</v>
      </c>
      <c r="J704" s="20">
        <v>6.7187497665000002</v>
      </c>
      <c r="K704" s="20">
        <v>9.8256931101900005</v>
      </c>
      <c r="L704" s="20">
        <v>71.030120423979994</v>
      </c>
      <c r="M704" s="20">
        <v>2.1227999999999998</v>
      </c>
      <c r="N704" s="20">
        <v>3.0044561359999999</v>
      </c>
      <c r="O704" s="20">
        <v>1.9674028880000001</v>
      </c>
      <c r="P704" s="20">
        <v>2.99959870594</v>
      </c>
      <c r="Q704" s="20">
        <v>4.0999999999999996</v>
      </c>
      <c r="R704" s="20">
        <v>1.9112961178100001</v>
      </c>
      <c r="S704" s="20">
        <v>2.9874999999999998</v>
      </c>
      <c r="T704" s="20">
        <v>1244.25</v>
      </c>
      <c r="U704" s="20">
        <v>1160</v>
      </c>
      <c r="V704" s="20">
        <v>1605.89</v>
      </c>
      <c r="W704" s="20">
        <v>1433</v>
      </c>
      <c r="X704" s="20">
        <v>709.44</v>
      </c>
      <c r="Y704" s="20">
        <v>1145.3800000000001</v>
      </c>
      <c r="Z704" s="20">
        <v>416.28</v>
      </c>
      <c r="AA704" s="20">
        <v>843.56</v>
      </c>
      <c r="AB704" s="20">
        <v>421.13</v>
      </c>
      <c r="AC704" s="20">
        <v>827.48</v>
      </c>
      <c r="AD704" s="20">
        <v>806</v>
      </c>
      <c r="AE704" s="20">
        <v>129.06212916666999</v>
      </c>
      <c r="AF704" s="20">
        <v>163.357516</v>
      </c>
      <c r="AG704" s="20">
        <v>187.39269999999999</v>
      </c>
      <c r="AH704" s="20">
        <v>425</v>
      </c>
      <c r="AI704" s="20">
        <v>411</v>
      </c>
      <c r="AJ704" s="20">
        <v>407.8</v>
      </c>
      <c r="AK704" s="20">
        <v>395.43</v>
      </c>
      <c r="AL704" s="20">
        <v>190.56002135400001</v>
      </c>
      <c r="AM704" s="20">
        <v>192.16939410000001</v>
      </c>
      <c r="AN704" s="20">
        <v>1.0742119114199999</v>
      </c>
      <c r="AO704" s="20">
        <v>1.2676565</v>
      </c>
      <c r="AP704" s="20">
        <v>0.77753749612</v>
      </c>
      <c r="AQ704" s="20">
        <v>4.3536835759999999</v>
      </c>
      <c r="AR704" s="20">
        <v>1.9841580000000001</v>
      </c>
      <c r="AS704" s="20">
        <v>7.8677999999999999</v>
      </c>
      <c r="AT704" s="20">
        <v>12.7316805</v>
      </c>
      <c r="AU704" s="20">
        <v>0.40356284799999997</v>
      </c>
      <c r="AV704" s="20">
        <v>0.56945334599999997</v>
      </c>
      <c r="AW704" s="20">
        <v>0.29894647200000002</v>
      </c>
      <c r="AX704" s="20">
        <v>4628.1666666666697</v>
      </c>
      <c r="AY704" s="20">
        <v>432.53</v>
      </c>
      <c r="AZ704" s="20">
        <v>275.80307601367002</v>
      </c>
      <c r="BA704" s="20">
        <v>670.09496440755004</v>
      </c>
      <c r="BB704" s="20">
        <v>762.1825</v>
      </c>
      <c r="BC704" s="20">
        <v>505.88484929012998</v>
      </c>
      <c r="BD704" s="20">
        <v>1.9460180739999999</v>
      </c>
      <c r="BE704" s="20">
        <v>1.4618</v>
      </c>
      <c r="BF704" s="20">
        <v>1.72</v>
      </c>
      <c r="BG704" s="20">
        <v>82.5</v>
      </c>
      <c r="BH704" s="20">
        <v>370</v>
      </c>
      <c r="BI704" s="20">
        <v>320</v>
      </c>
      <c r="BJ704" s="20">
        <v>232.5</v>
      </c>
      <c r="BK704" s="20">
        <v>215.5</v>
      </c>
      <c r="BL704" s="20">
        <v>2181.79</v>
      </c>
      <c r="BM704" s="20">
        <v>77.459999999999994</v>
      </c>
      <c r="BN704" s="20">
        <v>7006.52</v>
      </c>
      <c r="BO704" s="20">
        <v>2581.06</v>
      </c>
      <c r="BP704" s="20">
        <v>21651.55</v>
      </c>
      <c r="BQ704" s="20">
        <v>13595.88</v>
      </c>
      <c r="BR704" s="20">
        <v>3532.9</v>
      </c>
      <c r="BS704" s="20">
        <v>1330.73</v>
      </c>
      <c r="BT704" s="20">
        <v>987.26</v>
      </c>
      <c r="BU704" s="20">
        <v>16.582000000000001</v>
      </c>
    </row>
    <row r="705" spans="1:73" s="18" customFormat="1" ht="15" customHeight="1" x14ac:dyDescent="0.35">
      <c r="A705" s="16" t="s">
        <v>891</v>
      </c>
      <c r="B705" s="16">
        <f t="shared" si="10"/>
        <v>2018</v>
      </c>
      <c r="C705" s="17">
        <v>64.166666666669997</v>
      </c>
      <c r="D705" s="17">
        <v>66.45</v>
      </c>
      <c r="E705" s="17">
        <v>63.29</v>
      </c>
      <c r="F705" s="17">
        <v>62.76</v>
      </c>
      <c r="G705" s="17">
        <v>96.66</v>
      </c>
      <c r="H705" s="17">
        <v>89.5</v>
      </c>
      <c r="I705" s="17">
        <v>2.6989000000000001</v>
      </c>
      <c r="J705" s="17">
        <v>6.6973876403599997</v>
      </c>
      <c r="K705" s="17">
        <v>10.110069091050001</v>
      </c>
      <c r="L705" s="17">
        <v>71.462457292739998</v>
      </c>
      <c r="M705" s="17">
        <v>2.5039500000000001</v>
      </c>
      <c r="N705" s="17">
        <v>2.9768983859999998</v>
      </c>
      <c r="O705" s="17">
        <v>1.944033916</v>
      </c>
      <c r="P705" s="17">
        <v>2.8355024763899999</v>
      </c>
      <c r="Q705" s="17">
        <v>3.95</v>
      </c>
      <c r="R705" s="17">
        <v>1.7515074291699999</v>
      </c>
      <c r="S705" s="17">
        <v>2.8050000000000002</v>
      </c>
      <c r="T705" s="17">
        <v>1118.6300000000001</v>
      </c>
      <c r="U705" s="17">
        <v>1227.05</v>
      </c>
      <c r="V705" s="17">
        <v>1604.08</v>
      </c>
      <c r="W705" s="17">
        <v>1435.63</v>
      </c>
      <c r="X705" s="17">
        <v>706.19</v>
      </c>
      <c r="Y705" s="17">
        <v>1016.19</v>
      </c>
      <c r="Z705" s="17">
        <v>430.11</v>
      </c>
      <c r="AA705" s="17">
        <v>836.68</v>
      </c>
      <c r="AB705" s="17">
        <v>445.36</v>
      </c>
      <c r="AC705" s="17">
        <v>800.24</v>
      </c>
      <c r="AD705" s="17">
        <v>800.91</v>
      </c>
      <c r="AE705" s="17">
        <v>130.89931250000001</v>
      </c>
      <c r="AF705" s="17">
        <v>171.99879200000001</v>
      </c>
      <c r="AG705" s="17">
        <v>181.219764</v>
      </c>
      <c r="AH705" s="17">
        <v>430</v>
      </c>
      <c r="AI705" s="17">
        <v>418</v>
      </c>
      <c r="AJ705" s="17">
        <v>403.5</v>
      </c>
      <c r="AK705" s="17">
        <v>409.92</v>
      </c>
      <c r="AL705" s="17">
        <v>198.860416407</v>
      </c>
      <c r="AM705" s="17">
        <v>192.16939410000001</v>
      </c>
      <c r="AN705" s="17">
        <v>1.1122749168499999</v>
      </c>
      <c r="AO705" s="17">
        <v>1.1643149374999999</v>
      </c>
      <c r="AP705" s="17">
        <v>0.73516675427</v>
      </c>
      <c r="AQ705" s="17">
        <v>4.4394432940000002</v>
      </c>
      <c r="AR705" s="17">
        <v>2.2010374924999998</v>
      </c>
      <c r="AS705" s="17">
        <v>8.0520999999999994</v>
      </c>
      <c r="AT705" s="17">
        <v>12.786796000000001</v>
      </c>
      <c r="AU705" s="17">
        <v>0.402779104</v>
      </c>
      <c r="AV705" s="17">
        <v>0.54520252599999997</v>
      </c>
      <c r="AW705" s="17">
        <v>0.27513657600000002</v>
      </c>
      <c r="AX705" s="17">
        <v>4741.4916666666704</v>
      </c>
      <c r="AY705" s="17">
        <v>431.69</v>
      </c>
      <c r="AZ705" s="17">
        <v>280.71837835846998</v>
      </c>
      <c r="BA705" s="17">
        <v>669.37623545038002</v>
      </c>
      <c r="BB705" s="17">
        <v>761.36500000000001</v>
      </c>
      <c r="BC705" s="17">
        <v>514.90061888143998</v>
      </c>
      <c r="BD705" s="17">
        <v>2.0313368679999999</v>
      </c>
      <c r="BE705" s="17">
        <v>1.4404999999999999</v>
      </c>
      <c r="BF705" s="17">
        <v>1.7579</v>
      </c>
      <c r="BG705" s="17">
        <v>84.7</v>
      </c>
      <c r="BH705" s="17">
        <v>378</v>
      </c>
      <c r="BI705" s="17">
        <v>324</v>
      </c>
      <c r="BJ705" s="17">
        <v>232.5</v>
      </c>
      <c r="BK705" s="17">
        <v>215.5</v>
      </c>
      <c r="BL705" s="17">
        <v>2069.2399999999998</v>
      </c>
      <c r="BM705" s="17">
        <v>70.349999999999994</v>
      </c>
      <c r="BN705" s="17">
        <v>6799.18</v>
      </c>
      <c r="BO705" s="17">
        <v>2390</v>
      </c>
      <c r="BP705" s="17">
        <v>21211.94</v>
      </c>
      <c r="BQ705" s="17">
        <v>13392.5</v>
      </c>
      <c r="BR705" s="17">
        <v>3269.18</v>
      </c>
      <c r="BS705" s="17">
        <v>1324.66</v>
      </c>
      <c r="BT705" s="17">
        <v>954.57</v>
      </c>
      <c r="BU705" s="17">
        <v>16.472999999999999</v>
      </c>
    </row>
    <row r="706" spans="1:73" s="18" customFormat="1" ht="15" customHeight="1" x14ac:dyDescent="0.35">
      <c r="A706" s="18" t="s">
        <v>892</v>
      </c>
      <c r="B706" s="16">
        <f t="shared" si="10"/>
        <v>2018</v>
      </c>
      <c r="C706" s="20">
        <v>68.793333333329997</v>
      </c>
      <c r="D706" s="20">
        <v>71.63</v>
      </c>
      <c r="E706" s="20">
        <v>68.430000000000007</v>
      </c>
      <c r="F706" s="20">
        <v>66.319999999999993</v>
      </c>
      <c r="G706" s="20">
        <v>93.69</v>
      </c>
      <c r="H706" s="20">
        <v>92.32</v>
      </c>
      <c r="I706" s="20">
        <v>2.7791000000000001</v>
      </c>
      <c r="J706" s="20">
        <v>6.9278582024200004</v>
      </c>
      <c r="K706" s="20">
        <v>10.09046974822</v>
      </c>
      <c r="L706" s="20">
        <v>73.518728054999997</v>
      </c>
      <c r="M706" s="20">
        <v>2.6247400000000001</v>
      </c>
      <c r="N706" s="20">
        <v>2.9616865080000001</v>
      </c>
      <c r="O706" s="20">
        <v>1.9468999220000001</v>
      </c>
      <c r="P706" s="20">
        <v>2.9478436449799998</v>
      </c>
      <c r="Q706" s="20">
        <v>3.88</v>
      </c>
      <c r="R706" s="20">
        <v>2.27853093494</v>
      </c>
      <c r="S706" s="20">
        <v>2.6850000000000001</v>
      </c>
      <c r="T706" s="20">
        <v>1131.18</v>
      </c>
      <c r="U706" s="20">
        <v>1379.76</v>
      </c>
      <c r="V706" s="20">
        <v>1577.89</v>
      </c>
      <c r="W706" s="20">
        <v>1444.03</v>
      </c>
      <c r="X706" s="20">
        <v>701.18</v>
      </c>
      <c r="Y706" s="20">
        <v>1006.71</v>
      </c>
      <c r="Z706" s="20">
        <v>439.07</v>
      </c>
      <c r="AA706" s="20">
        <v>831.85</v>
      </c>
      <c r="AB706" s="20">
        <v>461.62</v>
      </c>
      <c r="AC706" s="20">
        <v>793.31</v>
      </c>
      <c r="AD706" s="20">
        <v>799.33</v>
      </c>
      <c r="AE706" s="20">
        <v>130.89931250000001</v>
      </c>
      <c r="AF706" s="20">
        <v>175.6049008</v>
      </c>
      <c r="AG706" s="20">
        <v>178.57422</v>
      </c>
      <c r="AH706" s="20">
        <v>451</v>
      </c>
      <c r="AI706" s="20">
        <v>436</v>
      </c>
      <c r="AJ706" s="20">
        <v>430.24</v>
      </c>
      <c r="AK706" s="20">
        <v>413.43</v>
      </c>
      <c r="AL706" s="20">
        <v>198.79427780099999</v>
      </c>
      <c r="AM706" s="20">
        <v>213.84815939999999</v>
      </c>
      <c r="AN706" s="20">
        <v>1.1131894896800001</v>
      </c>
      <c r="AO706" s="20">
        <v>1.1574255</v>
      </c>
      <c r="AP706" s="20">
        <v>0.75833577415999998</v>
      </c>
      <c r="AQ706" s="20">
        <v>4.37837532</v>
      </c>
      <c r="AR706" s="20">
        <v>2.3624707919999999</v>
      </c>
      <c r="AS706" s="20">
        <v>8.3827999999999996</v>
      </c>
      <c r="AT706" s="20">
        <v>12.82868378</v>
      </c>
      <c r="AU706" s="20">
        <v>0.400950368</v>
      </c>
      <c r="AV706" s="20">
        <v>0.54939130400000002</v>
      </c>
      <c r="AW706" s="20">
        <v>0.26521578600000001</v>
      </c>
      <c r="AX706" s="20">
        <v>4842.1000000000004</v>
      </c>
      <c r="AY706" s="20">
        <v>429.73</v>
      </c>
      <c r="AZ706" s="20">
        <v>276.70028836245001</v>
      </c>
      <c r="BA706" s="20">
        <v>674.35942288679996</v>
      </c>
      <c r="BB706" s="20">
        <v>767.03300000000002</v>
      </c>
      <c r="BC706" s="20">
        <v>507.53053845503001</v>
      </c>
      <c r="BD706" s="20">
        <v>2.033541488</v>
      </c>
      <c r="BE706" s="20">
        <v>1.3914</v>
      </c>
      <c r="BF706" s="20">
        <v>1.7318</v>
      </c>
      <c r="BG706" s="20">
        <v>88</v>
      </c>
      <c r="BH706" s="20">
        <v>384.75</v>
      </c>
      <c r="BI706" s="20">
        <v>325</v>
      </c>
      <c r="BJ706" s="20">
        <v>230.625</v>
      </c>
      <c r="BK706" s="20">
        <v>215.5</v>
      </c>
      <c r="BL706" s="20">
        <v>2254.69</v>
      </c>
      <c r="BM706" s="20">
        <v>65.75</v>
      </c>
      <c r="BN706" s="20">
        <v>6851.51</v>
      </c>
      <c r="BO706" s="20">
        <v>2352.41</v>
      </c>
      <c r="BP706" s="20">
        <v>21291.1</v>
      </c>
      <c r="BQ706" s="20">
        <v>13938.1</v>
      </c>
      <c r="BR706" s="20">
        <v>3188.05</v>
      </c>
      <c r="BS706" s="20">
        <v>1334.76</v>
      </c>
      <c r="BT706" s="20">
        <v>924.05</v>
      </c>
      <c r="BU706" s="20">
        <v>16.648</v>
      </c>
    </row>
    <row r="707" spans="1:73" s="18" customFormat="1" ht="15" customHeight="1" x14ac:dyDescent="0.35">
      <c r="A707" s="16" t="s">
        <v>893</v>
      </c>
      <c r="B707" s="16">
        <f t="shared" si="10"/>
        <v>2018</v>
      </c>
      <c r="C707" s="17">
        <v>73.430000000000007</v>
      </c>
      <c r="D707" s="17">
        <v>76.650000000000006</v>
      </c>
      <c r="E707" s="17">
        <v>73.66</v>
      </c>
      <c r="F707" s="17">
        <v>69.98</v>
      </c>
      <c r="G707" s="17">
        <v>105.29</v>
      </c>
      <c r="H707" s="17">
        <v>101.89</v>
      </c>
      <c r="I707" s="17">
        <v>2.7972000000000001</v>
      </c>
      <c r="J707" s="17">
        <v>7.4873540573200001</v>
      </c>
      <c r="K707" s="17">
        <v>10.25151696204</v>
      </c>
      <c r="L707" s="17">
        <v>76.507459487579993</v>
      </c>
      <c r="M707" s="17">
        <v>2.6599400000000002</v>
      </c>
      <c r="N707" s="17">
        <v>2.9896851820000001</v>
      </c>
      <c r="O707" s="17">
        <v>1.956379788</v>
      </c>
      <c r="P707" s="17">
        <v>3.0204523658700002</v>
      </c>
      <c r="Q707" s="17">
        <v>3.76</v>
      </c>
      <c r="R707" s="17">
        <v>2.6863570976100002</v>
      </c>
      <c r="S707" s="17">
        <v>2.6150000000000002</v>
      </c>
      <c r="T707" s="17">
        <v>1027.75</v>
      </c>
      <c r="U707" s="17">
        <v>1450</v>
      </c>
      <c r="V707" s="17">
        <v>1513.28</v>
      </c>
      <c r="W707" s="17">
        <v>1444.03</v>
      </c>
      <c r="X707" s="17">
        <v>687.15</v>
      </c>
      <c r="Y707" s="17">
        <v>935.25</v>
      </c>
      <c r="Z707" s="17">
        <v>430.32</v>
      </c>
      <c r="AA707" s="17">
        <v>793.25</v>
      </c>
      <c r="AB707" s="17">
        <v>459.17</v>
      </c>
      <c r="AC707" s="17">
        <v>811.49</v>
      </c>
      <c r="AD707" s="17">
        <v>801.32</v>
      </c>
      <c r="AE707" s="17">
        <v>130.89931250000001</v>
      </c>
      <c r="AF707" s="17">
        <v>179.08503200000001</v>
      </c>
      <c r="AG707" s="17">
        <v>178.57422</v>
      </c>
      <c r="AH707" s="17">
        <v>451</v>
      </c>
      <c r="AI707" s="17">
        <v>436</v>
      </c>
      <c r="AJ707" s="17">
        <v>431.76</v>
      </c>
      <c r="AK707" s="17">
        <v>419</v>
      </c>
      <c r="AL707" s="17">
        <v>209.94965601300001</v>
      </c>
      <c r="AM707" s="17">
        <v>213.84815939999999</v>
      </c>
      <c r="AN707" s="17">
        <v>0.96277169113000005</v>
      </c>
      <c r="AO707" s="17">
        <v>1.1505360625000001</v>
      </c>
      <c r="AP707" s="17">
        <v>0.87851845264999995</v>
      </c>
      <c r="AQ707" s="17">
        <v>4.3199528899999997</v>
      </c>
      <c r="AR707" s="17">
        <v>2.6499532399999999</v>
      </c>
      <c r="AS707" s="17">
        <v>8.1872000000000007</v>
      </c>
      <c r="AT707" s="17">
        <v>12.897027</v>
      </c>
      <c r="AU707" s="17">
        <v>0.38615719999999998</v>
      </c>
      <c r="AV707" s="17">
        <v>0.54233651999999999</v>
      </c>
      <c r="AW707" s="17">
        <v>0.27227056999999999</v>
      </c>
      <c r="AX707" s="17">
        <v>4906.8583333333299</v>
      </c>
      <c r="AY707" s="17">
        <v>413.875</v>
      </c>
      <c r="AZ707" s="17">
        <v>271.37815884153002</v>
      </c>
      <c r="BA707" s="17">
        <v>645.80192565498999</v>
      </c>
      <c r="BB707" s="17">
        <v>734.55100000000004</v>
      </c>
      <c r="BC707" s="17">
        <v>497.76855635712002</v>
      </c>
      <c r="BD707" s="17">
        <v>2.0829249760000002</v>
      </c>
      <c r="BE707" s="17">
        <v>1.4392</v>
      </c>
      <c r="BF707" s="17">
        <v>1.6959</v>
      </c>
      <c r="BG707" s="17">
        <v>88</v>
      </c>
      <c r="BH707" s="17">
        <v>384.375</v>
      </c>
      <c r="BI707" s="17">
        <v>326</v>
      </c>
      <c r="BJ707" s="17">
        <v>221.875</v>
      </c>
      <c r="BK707" s="17">
        <v>215.5</v>
      </c>
      <c r="BL707" s="17">
        <v>2299.67</v>
      </c>
      <c r="BM707" s="17">
        <v>66.099999999999994</v>
      </c>
      <c r="BN707" s="17">
        <v>6825.27</v>
      </c>
      <c r="BO707" s="17">
        <v>2360.9299999999998</v>
      </c>
      <c r="BP707" s="17">
        <v>20858.830000000002</v>
      </c>
      <c r="BQ707" s="17">
        <v>14366.49</v>
      </c>
      <c r="BR707" s="17">
        <v>3059.87</v>
      </c>
      <c r="BS707" s="17">
        <v>1303.45</v>
      </c>
      <c r="BT707" s="17">
        <v>904.73</v>
      </c>
      <c r="BU707" s="17">
        <v>16.489999999999998</v>
      </c>
    </row>
    <row r="708" spans="1:73" s="18" customFormat="1" ht="15" customHeight="1" x14ac:dyDescent="0.35">
      <c r="A708" s="18" t="s">
        <v>894</v>
      </c>
      <c r="B708" s="16">
        <f t="shared" si="10"/>
        <v>2018</v>
      </c>
      <c r="C708" s="20">
        <v>71.976666666669999</v>
      </c>
      <c r="D708" s="20">
        <v>75.19</v>
      </c>
      <c r="E708" s="20">
        <v>73.22</v>
      </c>
      <c r="F708" s="20">
        <v>67.52</v>
      </c>
      <c r="G708" s="20">
        <v>114.33</v>
      </c>
      <c r="H708" s="20">
        <v>103.88</v>
      </c>
      <c r="I708" s="20">
        <v>2.9523000000000001</v>
      </c>
      <c r="J708" s="20">
        <v>7.4489428440400003</v>
      </c>
      <c r="K708" s="20">
        <v>10.44298762979</v>
      </c>
      <c r="L708" s="20">
        <v>78.338011034039994</v>
      </c>
      <c r="M708" s="20">
        <v>2.4107599999999998</v>
      </c>
      <c r="N708" s="20">
        <v>2.9548521860000001</v>
      </c>
      <c r="O708" s="20">
        <v>1.8975164339999999</v>
      </c>
      <c r="P708" s="20">
        <v>2.8678030204299998</v>
      </c>
      <c r="Q708" s="20">
        <v>3.39</v>
      </c>
      <c r="R708" s="20">
        <v>2.6900757279700001</v>
      </c>
      <c r="S708" s="20">
        <v>2.5233333333300001</v>
      </c>
      <c r="T708" s="20">
        <v>931.19</v>
      </c>
      <c r="U708" s="20">
        <v>1503.33</v>
      </c>
      <c r="V708" s="20">
        <v>1494.49</v>
      </c>
      <c r="W708" s="20">
        <v>1461.87</v>
      </c>
      <c r="X708" s="20">
        <v>656.5</v>
      </c>
      <c r="Y708" s="20">
        <v>865.71</v>
      </c>
      <c r="Z708" s="20">
        <v>394.44</v>
      </c>
      <c r="AA708" s="20">
        <v>788.57</v>
      </c>
      <c r="AB708" s="20">
        <v>421.33</v>
      </c>
      <c r="AC708" s="20">
        <v>838.02</v>
      </c>
      <c r="AD708" s="20">
        <v>775</v>
      </c>
      <c r="AE708" s="20">
        <v>130.89931250000001</v>
      </c>
      <c r="AF708" s="20">
        <v>165.07002399999999</v>
      </c>
      <c r="AG708" s="20">
        <v>161.929339</v>
      </c>
      <c r="AH708" s="20">
        <v>427</v>
      </c>
      <c r="AI708" s="20">
        <v>415</v>
      </c>
      <c r="AJ708" s="20">
        <v>408.6</v>
      </c>
      <c r="AK708" s="20">
        <v>443.1</v>
      </c>
      <c r="AL708" s="20">
        <v>206.003385855</v>
      </c>
      <c r="AM708" s="20">
        <v>219.35970990000001</v>
      </c>
      <c r="AN708" s="20">
        <v>0.91772205890000003</v>
      </c>
      <c r="AO708" s="20">
        <v>1.1574255</v>
      </c>
      <c r="AP708" s="20">
        <v>0.84201931174</v>
      </c>
      <c r="AQ708" s="20">
        <v>4.2438935000000004</v>
      </c>
      <c r="AR708" s="20">
        <v>2.7227057000000001</v>
      </c>
      <c r="AS708" s="20">
        <v>7.8263999999999996</v>
      </c>
      <c r="AT708" s="20">
        <v>12.53987856</v>
      </c>
      <c r="AU708" s="20">
        <v>0.38142208</v>
      </c>
      <c r="AV708" s="20">
        <v>0.56702826399999995</v>
      </c>
      <c r="AW708" s="20">
        <v>0.27557749999999998</v>
      </c>
      <c r="AX708" s="20">
        <v>4932.7916666666697</v>
      </c>
      <c r="AY708" s="20">
        <v>408.8</v>
      </c>
      <c r="AZ708" s="20">
        <v>270.58883861947999</v>
      </c>
      <c r="BA708" s="20">
        <v>636.79385605838002</v>
      </c>
      <c r="BB708" s="20">
        <v>724.30499999999995</v>
      </c>
      <c r="BC708" s="20">
        <v>496.32076560966999</v>
      </c>
      <c r="BD708" s="20">
        <v>2.1541342019999998</v>
      </c>
      <c r="BE708" s="20">
        <v>1.3806</v>
      </c>
      <c r="BF708" s="20">
        <v>1.5603</v>
      </c>
      <c r="BG708" s="20">
        <v>86.8</v>
      </c>
      <c r="BH708" s="20">
        <v>391.6</v>
      </c>
      <c r="BI708" s="20">
        <v>335.2</v>
      </c>
      <c r="BJ708" s="20">
        <v>224</v>
      </c>
      <c r="BK708" s="20">
        <v>215.5</v>
      </c>
      <c r="BL708" s="20">
        <v>2237.62</v>
      </c>
      <c r="BM708" s="20">
        <v>65.040000000000006</v>
      </c>
      <c r="BN708" s="20">
        <v>6965.86</v>
      </c>
      <c r="BO708" s="20">
        <v>2436.29</v>
      </c>
      <c r="BP708" s="20">
        <v>20660.52</v>
      </c>
      <c r="BQ708" s="20">
        <v>15105.65</v>
      </c>
      <c r="BR708" s="20">
        <v>3088.57</v>
      </c>
      <c r="BS708" s="20">
        <v>1281.57</v>
      </c>
      <c r="BT708" s="20">
        <v>884.9</v>
      </c>
      <c r="BU708" s="20">
        <v>16.541</v>
      </c>
    </row>
    <row r="709" spans="1:73" s="18" customFormat="1" ht="15" customHeight="1" x14ac:dyDescent="0.35">
      <c r="A709" s="16" t="s">
        <v>895</v>
      </c>
      <c r="B709" s="16">
        <f t="shared" si="10"/>
        <v>2018</v>
      </c>
      <c r="C709" s="17">
        <v>72.666666666669997</v>
      </c>
      <c r="D709" s="17">
        <v>74.44</v>
      </c>
      <c r="E709" s="17">
        <v>72.72</v>
      </c>
      <c r="F709" s="17">
        <v>70.84</v>
      </c>
      <c r="G709" s="17">
        <v>119.57</v>
      </c>
      <c r="H709" s="17">
        <v>106.02</v>
      </c>
      <c r="I709" s="17">
        <v>2.8250999999999999</v>
      </c>
      <c r="J709" s="17">
        <v>7.5988392302500003</v>
      </c>
      <c r="K709" s="17">
        <v>10.44079690313</v>
      </c>
      <c r="L709" s="17">
        <v>77.504493068749994</v>
      </c>
      <c r="M709" s="17">
        <v>2.3570500000000001</v>
      </c>
      <c r="N709" s="17">
        <v>2.8792337200000002</v>
      </c>
      <c r="O709" s="17">
        <v>1.861140204</v>
      </c>
      <c r="P709" s="17">
        <v>2.8885424474299999</v>
      </c>
      <c r="Q709" s="17">
        <v>3.41</v>
      </c>
      <c r="R709" s="17">
        <v>2.76362734228</v>
      </c>
      <c r="S709" s="17">
        <v>2.492</v>
      </c>
      <c r="T709" s="17">
        <v>916.25</v>
      </c>
      <c r="U709" s="17">
        <v>1450.91</v>
      </c>
      <c r="V709" s="17">
        <v>1496.33</v>
      </c>
      <c r="W709" s="17">
        <v>1477.1</v>
      </c>
      <c r="X709" s="17">
        <v>616.14</v>
      </c>
      <c r="Y709" s="17">
        <v>877.16</v>
      </c>
      <c r="Z709" s="17">
        <v>377.17</v>
      </c>
      <c r="AA709" s="17">
        <v>780.45</v>
      </c>
      <c r="AB709" s="17">
        <v>406.64</v>
      </c>
      <c r="AC709" s="17">
        <v>848.61</v>
      </c>
      <c r="AD709" s="17">
        <v>780.05</v>
      </c>
      <c r="AE709" s="17">
        <v>130.89931250000001</v>
      </c>
      <c r="AF709" s="17">
        <v>156.4602424</v>
      </c>
      <c r="AG709" s="17">
        <v>147.48907800000001</v>
      </c>
      <c r="AH709" s="17">
        <v>398</v>
      </c>
      <c r="AI709" s="17">
        <v>390</v>
      </c>
      <c r="AJ709" s="17">
        <v>382.73</v>
      </c>
      <c r="AK709" s="17">
        <v>440.65</v>
      </c>
      <c r="AL709" s="17">
        <v>206.933000706</v>
      </c>
      <c r="AM709" s="17">
        <v>218.2573998</v>
      </c>
      <c r="AN709" s="17">
        <v>0.87657654689999998</v>
      </c>
      <c r="AO709" s="17">
        <v>1.1367571875</v>
      </c>
      <c r="AP709" s="17">
        <v>0.88772258384000002</v>
      </c>
      <c r="AQ709" s="17">
        <v>4.1883370759999998</v>
      </c>
      <c r="AR709" s="17">
        <v>2.53200607</v>
      </c>
      <c r="AS709" s="17">
        <v>7.8263999999999996</v>
      </c>
      <c r="AT709" s="17">
        <v>12.235640999999999</v>
      </c>
      <c r="AU709" s="17">
        <v>0.38145473600000002</v>
      </c>
      <c r="AV709" s="17">
        <v>0.56305994800000003</v>
      </c>
      <c r="AW709" s="17">
        <v>0.25838146400000001</v>
      </c>
      <c r="AX709" s="17">
        <v>4927.6000000000004</v>
      </c>
      <c r="AY709" s="17">
        <v>408.83499999999998</v>
      </c>
      <c r="AZ709" s="17">
        <v>267.02111422473001</v>
      </c>
      <c r="BA709" s="17">
        <v>631.04402440095998</v>
      </c>
      <c r="BB709" s="17">
        <v>717.76499999999999</v>
      </c>
      <c r="BC709" s="17">
        <v>489.77675695019002</v>
      </c>
      <c r="BD709" s="17">
        <v>2.1204035160000001</v>
      </c>
      <c r="BE709" s="17">
        <v>1.3111999999999999</v>
      </c>
      <c r="BF709" s="17">
        <v>1.4653</v>
      </c>
      <c r="BG709" s="17">
        <v>86.88</v>
      </c>
      <c r="BH709" s="17">
        <v>400.75</v>
      </c>
      <c r="BI709" s="17">
        <v>344.25</v>
      </c>
      <c r="BJ709" s="17">
        <v>252.5</v>
      </c>
      <c r="BK709" s="17">
        <v>215.5</v>
      </c>
      <c r="BL709" s="17">
        <v>2082.2399999999998</v>
      </c>
      <c r="BM709" s="17">
        <v>64.56</v>
      </c>
      <c r="BN709" s="17">
        <v>6250.75</v>
      </c>
      <c r="BO709" s="17">
        <v>2207.02</v>
      </c>
      <c r="BP709" s="17">
        <v>19729.8</v>
      </c>
      <c r="BQ709" s="17">
        <v>13793.86</v>
      </c>
      <c r="BR709" s="17">
        <v>2656.13</v>
      </c>
      <c r="BS709" s="17">
        <v>1237.71</v>
      </c>
      <c r="BT709" s="17">
        <v>832</v>
      </c>
      <c r="BU709" s="17">
        <v>15.723000000000001</v>
      </c>
    </row>
    <row r="710" spans="1:73" s="18" customFormat="1" ht="15" customHeight="1" x14ac:dyDescent="0.35">
      <c r="A710" s="18" t="s">
        <v>896</v>
      </c>
      <c r="B710" s="16">
        <f t="shared" si="10"/>
        <v>2018</v>
      </c>
      <c r="C710" s="20">
        <v>71.083333333330003</v>
      </c>
      <c r="D710" s="20">
        <v>73.13</v>
      </c>
      <c r="E710" s="20">
        <v>72.13</v>
      </c>
      <c r="F710" s="20">
        <v>67.989999999999995</v>
      </c>
      <c r="G710" s="20">
        <v>117.34</v>
      </c>
      <c r="H710" s="20">
        <v>98.48</v>
      </c>
      <c r="I710" s="20">
        <v>2.9571999999999998</v>
      </c>
      <c r="J710" s="20">
        <v>8.0849099384399992</v>
      </c>
      <c r="K710" s="20">
        <v>10.875000000069999</v>
      </c>
      <c r="L710" s="20">
        <v>81.71356939636</v>
      </c>
      <c r="M710" s="20">
        <v>2.1716099999999998</v>
      </c>
      <c r="N710" s="20">
        <v>2.7604047020000002</v>
      </c>
      <c r="O710" s="20">
        <v>1.7800101880000001</v>
      </c>
      <c r="P710" s="20">
        <v>2.7741047282300002</v>
      </c>
      <c r="Q710" s="20">
        <v>3.34</v>
      </c>
      <c r="R710" s="20">
        <v>2.5873141846799999</v>
      </c>
      <c r="S710" s="20">
        <v>2.395</v>
      </c>
      <c r="T710" s="20">
        <v>915.22</v>
      </c>
      <c r="U710" s="20">
        <v>1405.45</v>
      </c>
      <c r="V710" s="20">
        <v>1475.4</v>
      </c>
      <c r="W710" s="20">
        <v>1477.1</v>
      </c>
      <c r="X710" s="20">
        <v>614.75</v>
      </c>
      <c r="Y710" s="20">
        <v>900.22</v>
      </c>
      <c r="Z710" s="20">
        <v>376.77</v>
      </c>
      <c r="AA710" s="20">
        <v>761.82</v>
      </c>
      <c r="AB710" s="20">
        <v>388.04</v>
      </c>
      <c r="AC710" s="20">
        <v>853.67</v>
      </c>
      <c r="AD710" s="20">
        <v>763.23</v>
      </c>
      <c r="AE710" s="20">
        <v>127.68424166667</v>
      </c>
      <c r="AF710" s="20">
        <v>162.37331599999999</v>
      </c>
      <c r="AG710" s="20">
        <v>165.56696199999999</v>
      </c>
      <c r="AH710" s="20">
        <v>405</v>
      </c>
      <c r="AI710" s="20">
        <v>393</v>
      </c>
      <c r="AJ710" s="20">
        <v>393.5</v>
      </c>
      <c r="AK710" s="20">
        <v>401.56</v>
      </c>
      <c r="AL710" s="20">
        <v>217.43801595900001</v>
      </c>
      <c r="AM710" s="20">
        <v>236.62923480000001</v>
      </c>
      <c r="AN710" s="20">
        <v>0.84337054668</v>
      </c>
      <c r="AO710" s="20">
        <v>1.1091994375000001</v>
      </c>
      <c r="AP710" s="20">
        <v>0.84313015516000001</v>
      </c>
      <c r="AQ710" s="20">
        <v>4.1144823060000002</v>
      </c>
      <c r="AR710" s="20">
        <v>2.2211546499999999</v>
      </c>
      <c r="AS710" s="20">
        <v>7.8263999999999996</v>
      </c>
      <c r="AT710" s="20">
        <v>12.015179</v>
      </c>
      <c r="AU710" s="20">
        <v>0.37704617600000001</v>
      </c>
      <c r="AV710" s="20">
        <v>0.56438272</v>
      </c>
      <c r="AW710" s="20">
        <v>0.24449235799999999</v>
      </c>
      <c r="AX710" s="20">
        <v>4983.9166666666697</v>
      </c>
      <c r="AY710" s="20">
        <v>404.11</v>
      </c>
      <c r="AZ710" s="20">
        <v>268.10324229931001</v>
      </c>
      <c r="BA710" s="20">
        <v>617.00485210412</v>
      </c>
      <c r="BB710" s="20">
        <v>701.79650000000004</v>
      </c>
      <c r="BC710" s="20">
        <v>491.76162313019</v>
      </c>
      <c r="BD710" s="20">
        <v>2.0844682099999998</v>
      </c>
      <c r="BE710" s="20">
        <v>1.3399000000000001</v>
      </c>
      <c r="BF710" s="20">
        <v>1.4738</v>
      </c>
      <c r="BG710" s="20">
        <v>87.5</v>
      </c>
      <c r="BH710" s="20">
        <v>409</v>
      </c>
      <c r="BI710" s="20">
        <v>357.6</v>
      </c>
      <c r="BJ710" s="20">
        <v>260</v>
      </c>
      <c r="BK710" s="20">
        <v>215.5</v>
      </c>
      <c r="BL710" s="20">
        <v>2051.5100000000002</v>
      </c>
      <c r="BM710" s="20">
        <v>67.150000000000006</v>
      </c>
      <c r="BN710" s="20">
        <v>6051.05</v>
      </c>
      <c r="BO710" s="20">
        <v>2053.5300000000002</v>
      </c>
      <c r="BP710" s="20">
        <v>19228.77</v>
      </c>
      <c r="BQ710" s="20">
        <v>13411.35</v>
      </c>
      <c r="BR710" s="20">
        <v>2512</v>
      </c>
      <c r="BS710" s="20">
        <v>1201.71</v>
      </c>
      <c r="BT710" s="20">
        <v>804.91</v>
      </c>
      <c r="BU710" s="20">
        <v>14.987</v>
      </c>
    </row>
    <row r="711" spans="1:73" s="18" customFormat="1" ht="15" customHeight="1" x14ac:dyDescent="0.35">
      <c r="A711" s="16" t="s">
        <v>897</v>
      </c>
      <c r="B711" s="16">
        <f t="shared" si="10"/>
        <v>2018</v>
      </c>
      <c r="C711" s="17">
        <v>75.363333333330004</v>
      </c>
      <c r="D711" s="17">
        <v>78.86</v>
      </c>
      <c r="E711" s="17">
        <v>77.02</v>
      </c>
      <c r="F711" s="17">
        <v>70.209999999999994</v>
      </c>
      <c r="G711" s="17">
        <v>114.16</v>
      </c>
      <c r="H711" s="17">
        <v>102.14</v>
      </c>
      <c r="I711" s="17">
        <v>2.9847000000000001</v>
      </c>
      <c r="J711" s="17">
        <v>9.5215770312100005</v>
      </c>
      <c r="K711" s="17">
        <v>11.30331690113</v>
      </c>
      <c r="L711" s="17">
        <v>89.167570014020001</v>
      </c>
      <c r="M711" s="17">
        <v>2.19489</v>
      </c>
      <c r="N711" s="17">
        <v>2.6715585160000002</v>
      </c>
      <c r="O711" s="17">
        <v>1.6909435399999999</v>
      </c>
      <c r="P711" s="17">
        <v>2.67161271274</v>
      </c>
      <c r="Q711" s="17">
        <v>3.25</v>
      </c>
      <c r="R711" s="17">
        <v>2.3523381382199999</v>
      </c>
      <c r="S711" s="17">
        <v>2.4125000000000001</v>
      </c>
      <c r="T711" s="17">
        <v>897.13</v>
      </c>
      <c r="U711" s="17">
        <v>1380</v>
      </c>
      <c r="V711" s="17">
        <v>1492.69</v>
      </c>
      <c r="W711" s="17">
        <v>1442.29</v>
      </c>
      <c r="X711" s="17">
        <v>605.15</v>
      </c>
      <c r="Y711" s="17">
        <v>865.63</v>
      </c>
      <c r="Z711" s="17">
        <v>356.87</v>
      </c>
      <c r="AA711" s="17">
        <v>754.05</v>
      </c>
      <c r="AB711" s="17">
        <v>377.15</v>
      </c>
      <c r="AC711" s="17">
        <v>821.47</v>
      </c>
      <c r="AD711" s="17">
        <v>733.95</v>
      </c>
      <c r="AE711" s="17">
        <v>119.41691666667001</v>
      </c>
      <c r="AF711" s="17">
        <v>154.8028496</v>
      </c>
      <c r="AG711" s="17">
        <v>163.58280400000001</v>
      </c>
      <c r="AH711" s="17">
        <v>405</v>
      </c>
      <c r="AI711" s="17">
        <v>393</v>
      </c>
      <c r="AJ711" s="17">
        <v>395.35</v>
      </c>
      <c r="AK711" s="17">
        <v>384.65</v>
      </c>
      <c r="AL711" s="17">
        <v>202.049766963</v>
      </c>
      <c r="AM711" s="17">
        <v>212.37841259999999</v>
      </c>
      <c r="AN711" s="17">
        <v>0.88528441698000004</v>
      </c>
      <c r="AO711" s="17">
        <v>1.11264415625</v>
      </c>
      <c r="AP711" s="17">
        <v>0.79996595373000001</v>
      </c>
      <c r="AQ711" s="17">
        <v>4.010424242</v>
      </c>
      <c r="AR711" s="17">
        <v>2.0282504000000001</v>
      </c>
      <c r="AS711" s="17">
        <v>7.8263999999999996</v>
      </c>
      <c r="AT711" s="17">
        <v>11.532367219999999</v>
      </c>
      <c r="AU711" s="17">
        <v>0.38073630400000003</v>
      </c>
      <c r="AV711" s="17">
        <v>0.55997348000000002</v>
      </c>
      <c r="AW711" s="17">
        <v>0.25066529399999998</v>
      </c>
      <c r="AX711" s="17">
        <v>4973.9583333333303</v>
      </c>
      <c r="AY711" s="17">
        <v>408.065</v>
      </c>
      <c r="AZ711" s="17">
        <v>265.85268820250002</v>
      </c>
      <c r="BA711" s="17">
        <v>625.48585379880001</v>
      </c>
      <c r="BB711" s="17">
        <v>711.44299999999998</v>
      </c>
      <c r="BC711" s="17">
        <v>487.63360093210002</v>
      </c>
      <c r="BD711" s="17">
        <v>1.9920946319999999</v>
      </c>
      <c r="BE711" s="17">
        <v>1.3341000000000001</v>
      </c>
      <c r="BF711" s="17">
        <v>1.4418</v>
      </c>
      <c r="BG711" s="17">
        <v>87.5</v>
      </c>
      <c r="BH711" s="17">
        <v>421.63</v>
      </c>
      <c r="BI711" s="17">
        <v>376.25</v>
      </c>
      <c r="BJ711" s="17">
        <v>267.5</v>
      </c>
      <c r="BK711" s="17">
        <v>215.5</v>
      </c>
      <c r="BL711" s="17">
        <v>2026.46</v>
      </c>
      <c r="BM711" s="17">
        <v>68.44</v>
      </c>
      <c r="BN711" s="17">
        <v>6050.76</v>
      </c>
      <c r="BO711" s="17">
        <v>2022.91</v>
      </c>
      <c r="BP711" s="17">
        <v>18967.13</v>
      </c>
      <c r="BQ711" s="17">
        <v>12510.35</v>
      </c>
      <c r="BR711" s="17">
        <v>2434.6799999999998</v>
      </c>
      <c r="BS711" s="17">
        <v>1198.3900000000001</v>
      </c>
      <c r="BT711" s="17">
        <v>804.79</v>
      </c>
      <c r="BU711" s="17">
        <v>14.272</v>
      </c>
    </row>
    <row r="712" spans="1:73" s="18" customFormat="1" ht="15" customHeight="1" x14ac:dyDescent="0.35">
      <c r="A712" s="18" t="s">
        <v>898</v>
      </c>
      <c r="B712" s="16">
        <f t="shared" ref="B712:B774" si="11">VALUE(LEFT(A712,4))</f>
        <v>2018</v>
      </c>
      <c r="C712" s="20">
        <v>76.726666666669999</v>
      </c>
      <c r="D712" s="20">
        <v>80.47</v>
      </c>
      <c r="E712" s="20">
        <v>78.959999999999994</v>
      </c>
      <c r="F712" s="20">
        <v>70.75</v>
      </c>
      <c r="G712" s="20">
        <v>108.73</v>
      </c>
      <c r="H712" s="20">
        <v>100.34</v>
      </c>
      <c r="I712" s="20">
        <v>3.2839999999999998</v>
      </c>
      <c r="J712" s="20">
        <v>8.7909607297400001</v>
      </c>
      <c r="K712" s="20">
        <v>11.66058023421</v>
      </c>
      <c r="L712" s="20">
        <v>89.570795616780003</v>
      </c>
      <c r="M712" s="20">
        <v>2.1341999999999999</v>
      </c>
      <c r="N712" s="20">
        <v>3.027825108</v>
      </c>
      <c r="O712" s="20">
        <v>1.880981784</v>
      </c>
      <c r="P712" s="20">
        <v>2.7366844304</v>
      </c>
      <c r="Q712" s="20">
        <v>3.48</v>
      </c>
      <c r="R712" s="20">
        <v>2.31405329121</v>
      </c>
      <c r="S712" s="20">
        <v>2.4159999999999999</v>
      </c>
      <c r="T712" s="20">
        <v>830.25</v>
      </c>
      <c r="U712" s="20">
        <v>1265.22</v>
      </c>
      <c r="V712" s="20">
        <v>1485.36</v>
      </c>
      <c r="W712" s="20">
        <v>1431.7</v>
      </c>
      <c r="X712" s="20">
        <v>589.79999999999995</v>
      </c>
      <c r="Y712" s="20">
        <v>794.49</v>
      </c>
      <c r="Z712" s="20">
        <v>367.96</v>
      </c>
      <c r="AA712" s="20">
        <v>751.58</v>
      </c>
      <c r="AB712" s="20">
        <v>379.31</v>
      </c>
      <c r="AC712" s="20">
        <v>850.29</v>
      </c>
      <c r="AD712" s="20">
        <v>718.04</v>
      </c>
      <c r="AE712" s="20">
        <v>119.41691666667001</v>
      </c>
      <c r="AF712" s="20">
        <v>160.25531760000001</v>
      </c>
      <c r="AG712" s="20">
        <v>158.953102</v>
      </c>
      <c r="AH712" s="20">
        <v>409</v>
      </c>
      <c r="AI712" s="20">
        <v>397</v>
      </c>
      <c r="AJ712" s="20">
        <v>390.39</v>
      </c>
      <c r="AK712" s="20">
        <v>389.8</v>
      </c>
      <c r="AL712" s="20">
        <v>209.104551603</v>
      </c>
      <c r="AM712" s="20">
        <v>213.4807227</v>
      </c>
      <c r="AN712" s="20">
        <v>0.90741905669</v>
      </c>
      <c r="AO712" s="20">
        <v>1.1229783124999999</v>
      </c>
      <c r="AP712" s="20">
        <v>0.74955482141999996</v>
      </c>
      <c r="AQ712" s="20">
        <v>3.864257936</v>
      </c>
      <c r="AR712" s="20">
        <v>2.0282504000000001</v>
      </c>
      <c r="AS712" s="20">
        <v>7.8263999999999996</v>
      </c>
      <c r="AT712" s="20">
        <v>11.464024</v>
      </c>
      <c r="AU712" s="20">
        <v>0.37511947200000001</v>
      </c>
      <c r="AV712" s="20">
        <v>0.55578470199999996</v>
      </c>
      <c r="AW712" s="20">
        <v>0.292773536</v>
      </c>
      <c r="AX712" s="20">
        <v>4940.2250000000004</v>
      </c>
      <c r="AY712" s="20">
        <v>402.04500000000002</v>
      </c>
      <c r="AZ712" s="20">
        <v>263.84989829758001</v>
      </c>
      <c r="BA712" s="20">
        <v>623.52132798252001</v>
      </c>
      <c r="BB712" s="20">
        <v>709.20849999999996</v>
      </c>
      <c r="BC712" s="20">
        <v>483.96003396592999</v>
      </c>
      <c r="BD712" s="20">
        <v>1.9136101599999999</v>
      </c>
      <c r="BE712" s="20">
        <v>1.3171999999999999</v>
      </c>
      <c r="BF712" s="20">
        <v>1.4253</v>
      </c>
      <c r="BG712" s="20">
        <v>91.25</v>
      </c>
      <c r="BH712" s="20">
        <v>420.75</v>
      </c>
      <c r="BI712" s="20">
        <v>385</v>
      </c>
      <c r="BJ712" s="20">
        <v>270</v>
      </c>
      <c r="BK712" s="20">
        <v>215.5</v>
      </c>
      <c r="BL712" s="20">
        <v>2029.86</v>
      </c>
      <c r="BM712" s="20">
        <v>73.41</v>
      </c>
      <c r="BN712" s="20">
        <v>6219.59</v>
      </c>
      <c r="BO712" s="20">
        <v>1987.55</v>
      </c>
      <c r="BP712" s="20">
        <v>19121.48</v>
      </c>
      <c r="BQ712" s="20">
        <v>12314.91</v>
      </c>
      <c r="BR712" s="20">
        <v>2673.67</v>
      </c>
      <c r="BS712" s="20">
        <v>1215.3900000000001</v>
      </c>
      <c r="BT712" s="20">
        <v>829.87</v>
      </c>
      <c r="BU712" s="20">
        <v>14.597</v>
      </c>
    </row>
    <row r="713" spans="1:73" s="18" customFormat="1" ht="15" customHeight="1" x14ac:dyDescent="0.35">
      <c r="A713" s="16" t="s">
        <v>899</v>
      </c>
      <c r="B713" s="16">
        <f t="shared" si="11"/>
        <v>2018</v>
      </c>
      <c r="C713" s="17">
        <v>62.316666666670002</v>
      </c>
      <c r="D713" s="17">
        <v>65.17</v>
      </c>
      <c r="E713" s="17">
        <v>65.11</v>
      </c>
      <c r="F713" s="17">
        <v>56.67</v>
      </c>
      <c r="G713" s="17">
        <v>100.73</v>
      </c>
      <c r="H713" s="17">
        <v>91.58</v>
      </c>
      <c r="I713" s="17">
        <v>4.1292999999999997</v>
      </c>
      <c r="J713" s="17">
        <v>8.2650790129100002</v>
      </c>
      <c r="K713" s="17">
        <v>11.700294621619999</v>
      </c>
      <c r="L713" s="17">
        <v>97.362467892140003</v>
      </c>
      <c r="M713" s="17">
        <v>2.1850399999999999</v>
      </c>
      <c r="N713" s="17">
        <v>3.0227544819999999</v>
      </c>
      <c r="O713" s="17">
        <v>1.841298624</v>
      </c>
      <c r="P713" s="17">
        <v>2.7017389015600002</v>
      </c>
      <c r="Q713" s="17">
        <v>3.36</v>
      </c>
      <c r="R713" s="17">
        <v>2.3877167046799999</v>
      </c>
      <c r="S713" s="17">
        <v>2.3574999999999999</v>
      </c>
      <c r="T713" s="17">
        <v>759.26</v>
      </c>
      <c r="U713" s="17">
        <v>1223.8599999999999</v>
      </c>
      <c r="V713" s="17">
        <v>1479.22</v>
      </c>
      <c r="W713" s="17">
        <v>1438.26</v>
      </c>
      <c r="X713" s="17">
        <v>539.1</v>
      </c>
      <c r="Y713" s="17">
        <v>707.62</v>
      </c>
      <c r="Z713" s="17">
        <v>374.04</v>
      </c>
      <c r="AA713" s="17">
        <v>729.22</v>
      </c>
      <c r="AB713" s="17">
        <v>366.2</v>
      </c>
      <c r="AC713" s="17">
        <v>840.39</v>
      </c>
      <c r="AD713" s="17">
        <v>706.09</v>
      </c>
      <c r="AE713" s="17">
        <v>119.41691666667001</v>
      </c>
      <c r="AF713" s="17">
        <v>160.6883656</v>
      </c>
      <c r="AG713" s="17">
        <v>157.52009899999999</v>
      </c>
      <c r="AH713" s="17">
        <v>401</v>
      </c>
      <c r="AI713" s="17">
        <v>391</v>
      </c>
      <c r="AJ713" s="17">
        <v>378.81</v>
      </c>
      <c r="AK713" s="17">
        <v>395.73</v>
      </c>
      <c r="AL713" s="17">
        <v>210.84620156099999</v>
      </c>
      <c r="AM713" s="17">
        <v>203.55993179999999</v>
      </c>
      <c r="AN713" s="17">
        <v>0.86011716538000005</v>
      </c>
      <c r="AO713" s="17">
        <v>1.1229783124999999</v>
      </c>
      <c r="AP713" s="17">
        <v>0.73135814827000001</v>
      </c>
      <c r="AQ713" s="17">
        <v>3.9464902620000002</v>
      </c>
      <c r="AR713" s="17">
        <v>2.0282504000000001</v>
      </c>
      <c r="AS713" s="17">
        <v>7.4599000000000002</v>
      </c>
      <c r="AT713" s="17">
        <v>11.660235180000001</v>
      </c>
      <c r="AU713" s="17">
        <v>0.37103747199999998</v>
      </c>
      <c r="AV713" s="17">
        <v>0.55203684799999997</v>
      </c>
      <c r="AW713" s="17">
        <v>0.28439597999999999</v>
      </c>
      <c r="AX713" s="17">
        <v>4941.375</v>
      </c>
      <c r="AY713" s="17">
        <v>397.67</v>
      </c>
      <c r="AZ713" s="17">
        <v>262.70900127881998</v>
      </c>
      <c r="BA713" s="17">
        <v>617.86732685273</v>
      </c>
      <c r="BB713" s="17">
        <v>702.77750000000003</v>
      </c>
      <c r="BC713" s="17">
        <v>481.86737232948002</v>
      </c>
      <c r="BD713" s="17">
        <v>1.912948774</v>
      </c>
      <c r="BE713" s="17">
        <v>1.2345999999999999</v>
      </c>
      <c r="BF713" s="17">
        <v>1.3529</v>
      </c>
      <c r="BG713" s="17">
        <v>92.5</v>
      </c>
      <c r="BH713" s="17">
        <v>410.2</v>
      </c>
      <c r="BI713" s="17">
        <v>379.2</v>
      </c>
      <c r="BJ713" s="17">
        <v>305.60000000000002</v>
      </c>
      <c r="BK713" s="17">
        <v>215.5</v>
      </c>
      <c r="BL713" s="17">
        <v>1938.51</v>
      </c>
      <c r="BM713" s="17">
        <v>73.260000000000005</v>
      </c>
      <c r="BN713" s="17">
        <v>6195.92</v>
      </c>
      <c r="BO713" s="17">
        <v>1937.11</v>
      </c>
      <c r="BP713" s="17">
        <v>19064.86</v>
      </c>
      <c r="BQ713" s="17">
        <v>11239.72</v>
      </c>
      <c r="BR713" s="17">
        <v>2595.69</v>
      </c>
      <c r="BS713" s="17">
        <v>1220.6500000000001</v>
      </c>
      <c r="BT713" s="17">
        <v>846.19</v>
      </c>
      <c r="BU713" s="17">
        <v>14.353</v>
      </c>
    </row>
    <row r="714" spans="1:73" s="18" customFormat="1" ht="15" customHeight="1" x14ac:dyDescent="0.35">
      <c r="A714" s="18" t="s">
        <v>900</v>
      </c>
      <c r="B714" s="16">
        <f t="shared" si="11"/>
        <v>2018</v>
      </c>
      <c r="C714" s="20">
        <v>53.96</v>
      </c>
      <c r="D714" s="20">
        <v>56.46</v>
      </c>
      <c r="E714" s="20">
        <v>56.47</v>
      </c>
      <c r="F714" s="20">
        <v>48.95</v>
      </c>
      <c r="G714" s="20">
        <v>101.37</v>
      </c>
      <c r="H714" s="20">
        <v>95.41</v>
      </c>
      <c r="I714" s="20">
        <v>3.9824999999999999</v>
      </c>
      <c r="J714" s="20">
        <v>7.9762423800900004</v>
      </c>
      <c r="K714" s="20">
        <v>11.995320796110001</v>
      </c>
      <c r="L714" s="20">
        <v>94.406577851349994</v>
      </c>
      <c r="M714" s="20">
        <v>2.2084100000000002</v>
      </c>
      <c r="N714" s="20">
        <v>2.8020720200000002</v>
      </c>
      <c r="O714" s="20">
        <v>1.710123734</v>
      </c>
      <c r="P714" s="20">
        <v>2.6235660911199998</v>
      </c>
      <c r="Q714" s="20">
        <v>3.18</v>
      </c>
      <c r="R714" s="20">
        <v>2.39403160669</v>
      </c>
      <c r="S714" s="20">
        <v>2.2966666666700002</v>
      </c>
      <c r="T714" s="20">
        <v>796.27</v>
      </c>
      <c r="U714" s="20">
        <v>1212.6300000000001</v>
      </c>
      <c r="V714" s="20">
        <v>1480.06</v>
      </c>
      <c r="W714" s="20">
        <v>1434.58</v>
      </c>
      <c r="X714" s="20">
        <v>535.02</v>
      </c>
      <c r="Y714" s="20">
        <v>738.36</v>
      </c>
      <c r="Z714" s="20">
        <v>380.53</v>
      </c>
      <c r="AA714" s="20">
        <v>727.88</v>
      </c>
      <c r="AB714" s="20">
        <v>361.02</v>
      </c>
      <c r="AC714" s="20">
        <v>827.02</v>
      </c>
      <c r="AD714" s="20">
        <v>703</v>
      </c>
      <c r="AE714" s="20">
        <v>119.41691666667001</v>
      </c>
      <c r="AF714" s="20">
        <v>167.43997759999999</v>
      </c>
      <c r="AG714" s="20">
        <v>163.80326600000001</v>
      </c>
      <c r="AH714" s="20">
        <v>404</v>
      </c>
      <c r="AI714" s="20">
        <v>395</v>
      </c>
      <c r="AJ714" s="20">
        <v>379.33</v>
      </c>
      <c r="AK714" s="20">
        <v>399.52</v>
      </c>
      <c r="AL714" s="20">
        <v>217.809127026</v>
      </c>
      <c r="AM714" s="20">
        <v>211.27610250000001</v>
      </c>
      <c r="AN714" s="20">
        <v>0.83952839006000002</v>
      </c>
      <c r="AO714" s="20">
        <v>1.1298677500000001</v>
      </c>
      <c r="AP714" s="20">
        <v>0.71845120567999998</v>
      </c>
      <c r="AQ714" s="20">
        <v>4.1852506079999996</v>
      </c>
      <c r="AR714" s="20">
        <v>2.0879074171999998</v>
      </c>
      <c r="AS714" s="20">
        <v>7.4405999999999999</v>
      </c>
      <c r="AT714" s="20">
        <v>11.794717</v>
      </c>
      <c r="AU714" s="20">
        <v>0.37185387199999997</v>
      </c>
      <c r="AV714" s="20">
        <v>0.55622562600000003</v>
      </c>
      <c r="AW714" s="20">
        <v>0.27888443000000002</v>
      </c>
      <c r="AX714" s="20">
        <v>4923.5583333333298</v>
      </c>
      <c r="AY714" s="20">
        <v>398.54500000000002</v>
      </c>
      <c r="AZ714" s="20">
        <v>265.42603445895003</v>
      </c>
      <c r="BA714" s="20">
        <v>607.46971460557995</v>
      </c>
      <c r="BB714" s="20">
        <v>690.95100000000002</v>
      </c>
      <c r="BC714" s="20">
        <v>486.85102204330002</v>
      </c>
      <c r="BD714" s="20">
        <v>1.8959732</v>
      </c>
      <c r="BE714" s="20">
        <v>1.2614000000000001</v>
      </c>
      <c r="BF714" s="20">
        <v>1.4365000000000001</v>
      </c>
      <c r="BG714" s="20">
        <v>99.17</v>
      </c>
      <c r="BH714" s="20">
        <v>389.67</v>
      </c>
      <c r="BI714" s="20">
        <v>368.33</v>
      </c>
      <c r="BJ714" s="20">
        <v>276.67</v>
      </c>
      <c r="BK714" s="20">
        <v>215.5</v>
      </c>
      <c r="BL714" s="20">
        <v>1920.38</v>
      </c>
      <c r="BM714" s="20">
        <v>69.16</v>
      </c>
      <c r="BN714" s="20">
        <v>6075.32</v>
      </c>
      <c r="BO714" s="20">
        <v>1972.32</v>
      </c>
      <c r="BP714" s="20">
        <v>19259.580000000002</v>
      </c>
      <c r="BQ714" s="20">
        <v>10835.08</v>
      </c>
      <c r="BR714" s="20">
        <v>2616.29</v>
      </c>
      <c r="BS714" s="20">
        <v>1250.4000000000001</v>
      </c>
      <c r="BT714" s="20">
        <v>791.16</v>
      </c>
      <c r="BU714" s="20">
        <v>14.772</v>
      </c>
    </row>
    <row r="715" spans="1:73" s="18" customFormat="1" ht="15" customHeight="1" x14ac:dyDescent="0.35">
      <c r="A715" s="16" t="s">
        <v>901</v>
      </c>
      <c r="B715" s="16">
        <f t="shared" si="11"/>
        <v>2019</v>
      </c>
      <c r="C715" s="17">
        <v>56.583333333330003</v>
      </c>
      <c r="D715" s="17">
        <v>59.27</v>
      </c>
      <c r="E715" s="17">
        <v>58.96</v>
      </c>
      <c r="F715" s="17">
        <v>51.52</v>
      </c>
      <c r="G715" s="17">
        <v>98.56</v>
      </c>
      <c r="H715" s="17">
        <v>91.29</v>
      </c>
      <c r="I715" s="17">
        <v>3.0794999999999999</v>
      </c>
      <c r="J715" s="17">
        <v>7.2623432334500002</v>
      </c>
      <c r="K715" s="17">
        <v>12.007292617259999</v>
      </c>
      <c r="L715" s="17">
        <v>80.055366062069993</v>
      </c>
      <c r="M715" s="17">
        <v>2.2633399999999999</v>
      </c>
      <c r="N715" s="17">
        <v>2.8320548520000002</v>
      </c>
      <c r="O715" s="17">
        <v>1.724894688</v>
      </c>
      <c r="P715" s="17">
        <v>2.5371243350400001</v>
      </c>
      <c r="Q715" s="17">
        <v>3.23</v>
      </c>
      <c r="R715" s="17">
        <v>2.1193730051299999</v>
      </c>
      <c r="S715" s="17">
        <v>2.262</v>
      </c>
      <c r="T715" s="17">
        <v>773.07</v>
      </c>
      <c r="U715" s="17">
        <v>1235.22</v>
      </c>
      <c r="V715" s="17">
        <v>1486.35</v>
      </c>
      <c r="W715" s="17">
        <v>1379.77</v>
      </c>
      <c r="X715" s="17">
        <v>584.58000000000004</v>
      </c>
      <c r="Y715" s="17">
        <v>765</v>
      </c>
      <c r="Z715" s="17">
        <v>381.96</v>
      </c>
      <c r="AA715" s="17">
        <v>747.79</v>
      </c>
      <c r="AB715" s="17">
        <v>362.01</v>
      </c>
      <c r="AC715" s="17">
        <v>859.73</v>
      </c>
      <c r="AD715" s="17">
        <v>688.13</v>
      </c>
      <c r="AE715" s="17">
        <v>119.41691666667001</v>
      </c>
      <c r="AF715" s="17">
        <v>166.74316400000001</v>
      </c>
      <c r="AG715" s="17">
        <v>162.92141799999999</v>
      </c>
      <c r="AH715" s="17">
        <v>410</v>
      </c>
      <c r="AI715" s="17">
        <v>402</v>
      </c>
      <c r="AJ715" s="17">
        <v>387.35</v>
      </c>
      <c r="AK715" s="17">
        <v>396.31</v>
      </c>
      <c r="AL715" s="17">
        <v>220.15704753899999</v>
      </c>
      <c r="AM715" s="17">
        <v>209.80635570000001</v>
      </c>
      <c r="AN715" s="17">
        <v>0.84844252301</v>
      </c>
      <c r="AO715" s="17">
        <v>1.1367571875</v>
      </c>
      <c r="AP715" s="17">
        <v>0.63841758219</v>
      </c>
      <c r="AQ715" s="17">
        <v>4.2413581870000003</v>
      </c>
      <c r="AR715" s="17">
        <v>2.1495044999999999</v>
      </c>
      <c r="AS715" s="17">
        <v>7.9917999999999996</v>
      </c>
      <c r="AT715" s="17">
        <v>11.794717</v>
      </c>
      <c r="AU715" s="17">
        <v>0.37296417599999998</v>
      </c>
      <c r="AV715" s="17">
        <v>0.56372133400000002</v>
      </c>
      <c r="AW715" s="17">
        <v>0.28197089800000003</v>
      </c>
      <c r="AX715" s="17">
        <v>4806.1083333333299</v>
      </c>
      <c r="AY715" s="17">
        <v>399.73500000000001</v>
      </c>
      <c r="AZ715" s="17">
        <v>273.24629669495999</v>
      </c>
      <c r="BA715" s="17">
        <v>617.24442842318001</v>
      </c>
      <c r="BB715" s="17">
        <v>702.06899999999996</v>
      </c>
      <c r="BC715" s="17">
        <v>501.19514118747998</v>
      </c>
      <c r="BD715" s="17">
        <v>1.8155045700000001</v>
      </c>
      <c r="BE715" s="17">
        <v>1.3562000000000001</v>
      </c>
      <c r="BF715" s="17">
        <v>1.5925</v>
      </c>
      <c r="BG715" s="17">
        <v>102.5</v>
      </c>
      <c r="BH715" s="17">
        <v>382.13</v>
      </c>
      <c r="BI715" s="17">
        <v>355</v>
      </c>
      <c r="BJ715" s="17">
        <v>260</v>
      </c>
      <c r="BK715" s="17">
        <v>215.5</v>
      </c>
      <c r="BL715" s="17">
        <v>1853.72</v>
      </c>
      <c r="BM715" s="17">
        <v>76.16</v>
      </c>
      <c r="BN715" s="17">
        <v>5939.1</v>
      </c>
      <c r="BO715" s="17">
        <v>1997.14</v>
      </c>
      <c r="BP715" s="17">
        <v>20457.75</v>
      </c>
      <c r="BQ715" s="17">
        <v>11523.09</v>
      </c>
      <c r="BR715" s="17">
        <v>2569.6999999999998</v>
      </c>
      <c r="BS715" s="17">
        <v>1291.75</v>
      </c>
      <c r="BT715" s="17">
        <v>806.77</v>
      </c>
      <c r="BU715" s="17">
        <v>15.624000000000001</v>
      </c>
    </row>
    <row r="716" spans="1:73" s="18" customFormat="1" ht="15" customHeight="1" x14ac:dyDescent="0.35">
      <c r="A716" s="18" t="s">
        <v>902</v>
      </c>
      <c r="B716" s="16">
        <f t="shared" si="11"/>
        <v>2019</v>
      </c>
      <c r="C716" s="20">
        <v>61.13333333333</v>
      </c>
      <c r="D716" s="20">
        <v>64.13</v>
      </c>
      <c r="E716" s="20">
        <v>64.319999999999993</v>
      </c>
      <c r="F716" s="20">
        <v>54.95</v>
      </c>
      <c r="G716" s="20">
        <v>95.42</v>
      </c>
      <c r="H716" s="20">
        <v>84.16</v>
      </c>
      <c r="I716" s="20">
        <v>2.7170999999999998</v>
      </c>
      <c r="J716" s="20">
        <v>6.0057971221999997</v>
      </c>
      <c r="K716" s="20">
        <v>11.806581648330001</v>
      </c>
      <c r="L716" s="20">
        <v>69.545041682090002</v>
      </c>
      <c r="M716" s="20">
        <v>2.2557999999999998</v>
      </c>
      <c r="N716" s="20">
        <v>2.83183439</v>
      </c>
      <c r="O716" s="20">
        <v>1.7339336299999999</v>
      </c>
      <c r="P716" s="20">
        <v>2.3819713903899999</v>
      </c>
      <c r="Q716" s="20">
        <v>3.27</v>
      </c>
      <c r="R716" s="20">
        <v>1.72091417117</v>
      </c>
      <c r="S716" s="20">
        <v>2.1549999999999998</v>
      </c>
      <c r="T716" s="20">
        <v>710.43</v>
      </c>
      <c r="U716" s="20">
        <v>1367.5</v>
      </c>
      <c r="V716" s="20">
        <v>1472.28</v>
      </c>
      <c r="W716" s="20">
        <v>1370.06</v>
      </c>
      <c r="X716" s="20">
        <v>602.97</v>
      </c>
      <c r="Y716" s="20">
        <v>694.67</v>
      </c>
      <c r="Z716" s="20">
        <v>380.33</v>
      </c>
      <c r="AA716" s="20">
        <v>772.82</v>
      </c>
      <c r="AB716" s="20">
        <v>353.34</v>
      </c>
      <c r="AC716" s="20">
        <v>829.7</v>
      </c>
      <c r="AD716" s="20">
        <v>700</v>
      </c>
      <c r="AE716" s="20">
        <v>119.41691666667001</v>
      </c>
      <c r="AF716" s="20">
        <v>169.52254479999999</v>
      </c>
      <c r="AG716" s="20">
        <v>170.417126</v>
      </c>
      <c r="AH716" s="20">
        <v>408</v>
      </c>
      <c r="AI716" s="20">
        <v>401</v>
      </c>
      <c r="AJ716" s="20">
        <v>386.25</v>
      </c>
      <c r="AK716" s="20">
        <v>367.95</v>
      </c>
      <c r="AL716" s="20">
        <v>217.24694887499999</v>
      </c>
      <c r="AM716" s="20">
        <v>218.9922732</v>
      </c>
      <c r="AN716" s="20">
        <v>0.87170654132000003</v>
      </c>
      <c r="AO716" s="20">
        <v>1.1574255</v>
      </c>
      <c r="AP716" s="20">
        <v>0.62762653183999995</v>
      </c>
      <c r="AQ716" s="20">
        <v>4.2791674200000003</v>
      </c>
      <c r="AR716" s="20">
        <v>2.0855705200000001</v>
      </c>
      <c r="AS716" s="20">
        <v>8.0192999999999994</v>
      </c>
      <c r="AT716" s="20">
        <v>11.794717</v>
      </c>
      <c r="AU716" s="20">
        <v>0.370710912</v>
      </c>
      <c r="AV716" s="20">
        <v>0.57099657999999998</v>
      </c>
      <c r="AW716" s="20">
        <v>0.28615967599999997</v>
      </c>
      <c r="AX716" s="20">
        <v>4782.9083333333301</v>
      </c>
      <c r="AY716" s="20">
        <v>397.32</v>
      </c>
      <c r="AZ716" s="20">
        <v>269.70632383508001</v>
      </c>
      <c r="BA716" s="20">
        <v>623.13800587202002</v>
      </c>
      <c r="BB716" s="20">
        <v>708.77250000000004</v>
      </c>
      <c r="BC716" s="20">
        <v>494.70203508223</v>
      </c>
      <c r="BD716" s="20">
        <v>1.78904913</v>
      </c>
      <c r="BE716" s="20">
        <v>1.3987000000000001</v>
      </c>
      <c r="BF716" s="20">
        <v>1.6528</v>
      </c>
      <c r="BG716" s="20">
        <v>102.5</v>
      </c>
      <c r="BH716" s="20">
        <v>357.38</v>
      </c>
      <c r="BI716" s="20">
        <v>343.75</v>
      </c>
      <c r="BJ716" s="20">
        <v>250.63</v>
      </c>
      <c r="BK716" s="20">
        <v>215.5</v>
      </c>
      <c r="BL716" s="20">
        <v>1862.99</v>
      </c>
      <c r="BM716" s="20">
        <v>88.22</v>
      </c>
      <c r="BN716" s="20">
        <v>6300.49</v>
      </c>
      <c r="BO716" s="20">
        <v>2062.79</v>
      </c>
      <c r="BP716" s="20">
        <v>21263.95</v>
      </c>
      <c r="BQ716" s="20">
        <v>12685.23</v>
      </c>
      <c r="BR716" s="20">
        <v>2707.19</v>
      </c>
      <c r="BS716" s="20">
        <v>1320.07</v>
      </c>
      <c r="BT716" s="20">
        <v>818.15</v>
      </c>
      <c r="BU716" s="20">
        <v>15.815</v>
      </c>
    </row>
    <row r="717" spans="1:73" s="18" customFormat="1" ht="15" customHeight="1" x14ac:dyDescent="0.35">
      <c r="A717" s="16" t="s">
        <v>903</v>
      </c>
      <c r="B717" s="16">
        <f t="shared" si="11"/>
        <v>2019</v>
      </c>
      <c r="C717" s="17">
        <v>63.786666666670001</v>
      </c>
      <c r="D717" s="17">
        <v>66.41</v>
      </c>
      <c r="E717" s="17">
        <v>66.8</v>
      </c>
      <c r="F717" s="17">
        <v>58.15</v>
      </c>
      <c r="G717" s="17">
        <v>93.12</v>
      </c>
      <c r="H717" s="17">
        <v>78.81</v>
      </c>
      <c r="I717" s="17">
        <v>2.9350000000000001</v>
      </c>
      <c r="J717" s="17">
        <v>5.1787356741300004</v>
      </c>
      <c r="K717" s="17">
        <v>11.2941866074</v>
      </c>
      <c r="L717" s="17">
        <v>67.912110752890001</v>
      </c>
      <c r="M717" s="17">
        <v>2.2004899999999998</v>
      </c>
      <c r="N717" s="17">
        <v>2.7313037179999999</v>
      </c>
      <c r="O717" s="17">
        <v>1.6966755520000001</v>
      </c>
      <c r="P717" s="17">
        <v>2.38102230847</v>
      </c>
      <c r="Q717" s="17">
        <v>3.38</v>
      </c>
      <c r="R717" s="17">
        <v>1.6305669253999999</v>
      </c>
      <c r="S717" s="17">
        <v>2.1324999999999998</v>
      </c>
      <c r="T717" s="17">
        <v>678.56</v>
      </c>
      <c r="U717" s="17">
        <v>1383.33</v>
      </c>
      <c r="V717" s="17">
        <v>1476.02</v>
      </c>
      <c r="W717" s="17">
        <v>1370.38</v>
      </c>
      <c r="X717" s="17">
        <v>573.02</v>
      </c>
      <c r="Y717" s="17">
        <v>654.72</v>
      </c>
      <c r="Z717" s="17">
        <v>369.53</v>
      </c>
      <c r="AA717" s="17">
        <v>750.33</v>
      </c>
      <c r="AB717" s="17">
        <v>344.63</v>
      </c>
      <c r="AC717" s="17">
        <v>808.68</v>
      </c>
      <c r="AD717" s="17">
        <v>711.71</v>
      </c>
      <c r="AE717" s="17">
        <v>119.41691666667001</v>
      </c>
      <c r="AF717" s="17">
        <v>166.22350639999999</v>
      </c>
      <c r="AG717" s="17">
        <v>169.31481600000001</v>
      </c>
      <c r="AH717" s="17">
        <v>406</v>
      </c>
      <c r="AI717" s="17">
        <v>399</v>
      </c>
      <c r="AJ717" s="17">
        <v>382.43</v>
      </c>
      <c r="AK717" s="17">
        <v>342.62</v>
      </c>
      <c r="AL717" s="17">
        <v>200.388953079</v>
      </c>
      <c r="AM717" s="17">
        <v>205.76455200000001</v>
      </c>
      <c r="AN717" s="17">
        <v>0.93803205176000004</v>
      </c>
      <c r="AO717" s="17">
        <v>1.1780938125</v>
      </c>
      <c r="AP717" s="17">
        <v>0.65084844903000005</v>
      </c>
      <c r="AQ717" s="17">
        <v>4.4764809100000003</v>
      </c>
      <c r="AR717" s="17">
        <v>2.06903587</v>
      </c>
      <c r="AS717" s="17">
        <v>8.0054999999999996</v>
      </c>
      <c r="AT717" s="17">
        <v>11.794717</v>
      </c>
      <c r="AU717" s="17">
        <v>0.369241392</v>
      </c>
      <c r="AV717" s="17">
        <v>0.57827182600000004</v>
      </c>
      <c r="AW717" s="17">
        <v>0.28020720199999999</v>
      </c>
      <c r="AX717" s="17">
        <v>4732.5916666666699</v>
      </c>
      <c r="AY717" s="17">
        <v>395.745</v>
      </c>
      <c r="AZ717" s="17">
        <v>267.74155971684002</v>
      </c>
      <c r="BA717" s="17">
        <v>631.37943124765002</v>
      </c>
      <c r="BB717" s="17">
        <v>718.14649999999995</v>
      </c>
      <c r="BC717" s="17">
        <v>491.09821595806</v>
      </c>
      <c r="BD717" s="17">
        <v>1.8476920219999999</v>
      </c>
      <c r="BE717" s="17">
        <v>1.4704999999999999</v>
      </c>
      <c r="BF717" s="17">
        <v>1.7224999999999999</v>
      </c>
      <c r="BG717" s="17">
        <v>98.5</v>
      </c>
      <c r="BH717" s="17">
        <v>335.03</v>
      </c>
      <c r="BI717" s="17">
        <v>321</v>
      </c>
      <c r="BJ717" s="17">
        <v>247.5</v>
      </c>
      <c r="BK717" s="17">
        <v>245.5</v>
      </c>
      <c r="BL717" s="17">
        <v>1871.21</v>
      </c>
      <c r="BM717" s="17">
        <v>86.47</v>
      </c>
      <c r="BN717" s="17">
        <v>6439.46</v>
      </c>
      <c r="BO717" s="17">
        <v>2046.46</v>
      </c>
      <c r="BP717" s="17">
        <v>21393.4</v>
      </c>
      <c r="BQ717" s="17">
        <v>13026.27</v>
      </c>
      <c r="BR717" s="17">
        <v>2850.6</v>
      </c>
      <c r="BS717" s="17">
        <v>1300.9000000000001</v>
      </c>
      <c r="BT717" s="17">
        <v>842.81</v>
      </c>
      <c r="BU717" s="17">
        <v>15.295999999999999</v>
      </c>
    </row>
    <row r="718" spans="1:73" s="18" customFormat="1" ht="15" customHeight="1" x14ac:dyDescent="0.35">
      <c r="A718" s="18" t="s">
        <v>904</v>
      </c>
      <c r="B718" s="16">
        <f t="shared" si="11"/>
        <v>2019</v>
      </c>
      <c r="C718" s="20">
        <v>68.576666666669993</v>
      </c>
      <c r="D718" s="20">
        <v>71.2</v>
      </c>
      <c r="E718" s="20">
        <v>70.66</v>
      </c>
      <c r="F718" s="20">
        <v>63.87</v>
      </c>
      <c r="G718" s="20">
        <v>86.77</v>
      </c>
      <c r="H718" s="20">
        <v>72.489999999999995</v>
      </c>
      <c r="I718" s="20">
        <v>2.6459999999999999</v>
      </c>
      <c r="J718" s="20">
        <v>4.9221808196800003</v>
      </c>
      <c r="K718" s="20">
        <v>10.26546106987</v>
      </c>
      <c r="L718" s="20">
        <v>62.486065798120002</v>
      </c>
      <c r="M718" s="20">
        <v>2.3311299999999999</v>
      </c>
      <c r="N718" s="20">
        <v>2.6704562059999999</v>
      </c>
      <c r="O718" s="20">
        <v>1.6155455359999999</v>
      </c>
      <c r="P718" s="20">
        <v>2.64702430568</v>
      </c>
      <c r="Q718" s="20">
        <v>3.34</v>
      </c>
      <c r="R718" s="20">
        <v>2.34507291703</v>
      </c>
      <c r="S718" s="20">
        <v>2.2559999999999998</v>
      </c>
      <c r="T718" s="20">
        <v>668.63</v>
      </c>
      <c r="U718" s="20">
        <v>1318.5</v>
      </c>
      <c r="V718" s="20">
        <v>1505.38</v>
      </c>
      <c r="W718" s="20">
        <v>1377.61</v>
      </c>
      <c r="X718" s="20">
        <v>588.45000000000005</v>
      </c>
      <c r="Y718" s="20">
        <v>636.23</v>
      </c>
      <c r="Z718" s="20">
        <v>359.84</v>
      </c>
      <c r="AA718" s="20">
        <v>733.77</v>
      </c>
      <c r="AB718" s="20">
        <v>341.53</v>
      </c>
      <c r="AC718" s="20">
        <v>805.96</v>
      </c>
      <c r="AD718" s="20">
        <v>713</v>
      </c>
      <c r="AE718" s="20">
        <v>136.41086250000001</v>
      </c>
      <c r="AF718" s="20">
        <v>161.48753600000001</v>
      </c>
      <c r="AG718" s="20">
        <v>165.45673099999999</v>
      </c>
      <c r="AH718" s="20">
        <v>413</v>
      </c>
      <c r="AI718" s="20">
        <v>404</v>
      </c>
      <c r="AJ718" s="20">
        <v>391.3</v>
      </c>
      <c r="AK718" s="20">
        <v>341.11</v>
      </c>
      <c r="AL718" s="20">
        <v>197.331879735</v>
      </c>
      <c r="AM718" s="20">
        <v>199.51812810000001</v>
      </c>
      <c r="AN718" s="20">
        <v>0.93417878935999998</v>
      </c>
      <c r="AO718" s="20">
        <v>1.1643149374999999</v>
      </c>
      <c r="AP718" s="20">
        <v>0.57361838273999999</v>
      </c>
      <c r="AQ718" s="20">
        <v>4.6989270679999997</v>
      </c>
      <c r="AR718" s="20">
        <v>2.0943890000000001</v>
      </c>
      <c r="AS718" s="20">
        <v>8.0469000000000008</v>
      </c>
      <c r="AT718" s="20">
        <v>11.794717</v>
      </c>
      <c r="AU718" s="20">
        <v>0.36708609599999997</v>
      </c>
      <c r="AV718" s="20">
        <v>0.59414509000000004</v>
      </c>
      <c r="AW718" s="20">
        <v>0.28241182199999998</v>
      </c>
      <c r="AX718" s="20">
        <v>4673.1416666666701</v>
      </c>
      <c r="AY718" s="20">
        <v>393.435</v>
      </c>
      <c r="AZ718" s="20">
        <v>266.66234346932998</v>
      </c>
      <c r="BA718" s="20">
        <v>624.76712484161999</v>
      </c>
      <c r="BB718" s="20">
        <v>710.62549999999999</v>
      </c>
      <c r="BC718" s="20">
        <v>489.11869072354</v>
      </c>
      <c r="BD718" s="20">
        <v>1.92353095</v>
      </c>
      <c r="BE718" s="20">
        <v>1.5036</v>
      </c>
      <c r="BF718" s="20">
        <v>1.7165999999999999</v>
      </c>
      <c r="BG718" s="20">
        <v>97.5</v>
      </c>
      <c r="BH718" s="20">
        <v>323.75</v>
      </c>
      <c r="BI718" s="20">
        <v>310</v>
      </c>
      <c r="BJ718" s="20">
        <v>247.5</v>
      </c>
      <c r="BK718" s="20">
        <v>265.5</v>
      </c>
      <c r="BL718" s="20">
        <v>1845.42</v>
      </c>
      <c r="BM718" s="20">
        <v>93.7</v>
      </c>
      <c r="BN718" s="20">
        <v>6438.36</v>
      </c>
      <c r="BO718" s="20">
        <v>1938.99</v>
      </c>
      <c r="BP718" s="20">
        <v>20604.3</v>
      </c>
      <c r="BQ718" s="20">
        <v>12772.79</v>
      </c>
      <c r="BR718" s="20">
        <v>2932.65</v>
      </c>
      <c r="BS718" s="20">
        <v>1285.9100000000001</v>
      </c>
      <c r="BT718" s="20">
        <v>887.29</v>
      </c>
      <c r="BU718" s="20">
        <v>15.055</v>
      </c>
    </row>
    <row r="719" spans="1:73" s="18" customFormat="1" ht="15" customHeight="1" x14ac:dyDescent="0.35">
      <c r="A719" s="16" t="s">
        <v>905</v>
      </c>
      <c r="B719" s="16">
        <f t="shared" si="11"/>
        <v>2019</v>
      </c>
      <c r="C719" s="17">
        <v>66.833333333330003</v>
      </c>
      <c r="D719" s="17">
        <v>70.53</v>
      </c>
      <c r="E719" s="17">
        <v>69.13</v>
      </c>
      <c r="F719" s="17">
        <v>60.84</v>
      </c>
      <c r="G719" s="17">
        <v>82.32</v>
      </c>
      <c r="H719" s="17">
        <v>68.930000000000007</v>
      </c>
      <c r="I719" s="17">
        <v>2.6278999999999999</v>
      </c>
      <c r="J719" s="17">
        <v>4.3410552940500002</v>
      </c>
      <c r="K719" s="17">
        <v>10.145488494269999</v>
      </c>
      <c r="L719" s="17">
        <v>59.422335332700001</v>
      </c>
      <c r="M719" s="17">
        <v>2.31508</v>
      </c>
      <c r="N719" s="17">
        <v>2.65766941</v>
      </c>
      <c r="O719" s="17">
        <v>1.5679257440000001</v>
      </c>
      <c r="P719" s="17">
        <v>2.7300252655500001</v>
      </c>
      <c r="Q719" s="17">
        <v>3.09</v>
      </c>
      <c r="R719" s="17">
        <v>2.70757579665</v>
      </c>
      <c r="S719" s="17">
        <v>2.3925000000000001</v>
      </c>
      <c r="T719" s="17">
        <v>661.17</v>
      </c>
      <c r="U719" s="17">
        <v>1312.86</v>
      </c>
      <c r="V719" s="17">
        <v>1511.52</v>
      </c>
      <c r="W719" s="17">
        <v>1392.89</v>
      </c>
      <c r="X719" s="17">
        <v>564.4</v>
      </c>
      <c r="Y719" s="17">
        <v>573.36</v>
      </c>
      <c r="Z719" s="17">
        <v>339.81</v>
      </c>
      <c r="AA719" s="17">
        <v>742.53</v>
      </c>
      <c r="AB719" s="17">
        <v>339.18</v>
      </c>
      <c r="AC719" s="17">
        <v>815.84</v>
      </c>
      <c r="AD719" s="17">
        <v>721.57</v>
      </c>
      <c r="AE719" s="17">
        <v>149.27114583333</v>
      </c>
      <c r="AF719" s="17">
        <v>171.08151760000001</v>
      </c>
      <c r="AG719" s="17">
        <v>165.45673099999999</v>
      </c>
      <c r="AH719" s="17">
        <v>409</v>
      </c>
      <c r="AI719" s="17">
        <v>401</v>
      </c>
      <c r="AJ719" s="17">
        <v>386.76</v>
      </c>
      <c r="AK719" s="17">
        <v>350.94</v>
      </c>
      <c r="AL719" s="17">
        <v>200.32281447299999</v>
      </c>
      <c r="AM719" s="17">
        <v>199.51812810000001</v>
      </c>
      <c r="AN719" s="17">
        <v>0.91854739972999999</v>
      </c>
      <c r="AO719" s="17">
        <v>1.1229783124999999</v>
      </c>
      <c r="AP719" s="17">
        <v>0.52193771509999998</v>
      </c>
      <c r="AQ719" s="17">
        <v>4.6006010159999997</v>
      </c>
      <c r="AR719" s="17">
        <v>2.0866728299999999</v>
      </c>
      <c r="AS719" s="17">
        <v>8.0469000000000008</v>
      </c>
      <c r="AT719" s="17">
        <v>11.794717</v>
      </c>
      <c r="AU719" s="17">
        <v>0.36525735999999998</v>
      </c>
      <c r="AV719" s="17">
        <v>0.58113783200000002</v>
      </c>
      <c r="AW719" s="17">
        <v>0.27337287999999998</v>
      </c>
      <c r="AX719" s="17">
        <v>4650.8500000000004</v>
      </c>
      <c r="AY719" s="17">
        <v>391.47500000000002</v>
      </c>
      <c r="AZ719" s="17">
        <v>270.58883861947999</v>
      </c>
      <c r="BA719" s="17">
        <v>615.51947892595001</v>
      </c>
      <c r="BB719" s="17">
        <v>700.10699999999997</v>
      </c>
      <c r="BC719" s="17">
        <v>496.32076560966999</v>
      </c>
      <c r="BD719" s="17">
        <v>1.7667824679999999</v>
      </c>
      <c r="BE719" s="17">
        <v>1.4958</v>
      </c>
      <c r="BF719" s="17">
        <v>1.7688999999999999</v>
      </c>
      <c r="BG719" s="17">
        <v>97.5</v>
      </c>
      <c r="BH719" s="17">
        <v>313.39999999999998</v>
      </c>
      <c r="BI719" s="17">
        <v>305</v>
      </c>
      <c r="BJ719" s="17">
        <v>247.5</v>
      </c>
      <c r="BK719" s="17">
        <v>265.5</v>
      </c>
      <c r="BL719" s="17">
        <v>1781.26</v>
      </c>
      <c r="BM719" s="17">
        <v>100.15</v>
      </c>
      <c r="BN719" s="17">
        <v>6017.9</v>
      </c>
      <c r="BO719" s="17">
        <v>1815.19</v>
      </c>
      <c r="BP719" s="17">
        <v>19523.900000000001</v>
      </c>
      <c r="BQ719" s="17">
        <v>12016.31</v>
      </c>
      <c r="BR719" s="17">
        <v>2742.81</v>
      </c>
      <c r="BS719" s="17">
        <v>1283.7</v>
      </c>
      <c r="BT719" s="17">
        <v>833.55</v>
      </c>
      <c r="BU719" s="17">
        <v>14.662000000000001</v>
      </c>
    </row>
    <row r="720" spans="1:73" s="18" customFormat="1" ht="15" customHeight="1" x14ac:dyDescent="0.35">
      <c r="A720" s="18" t="s">
        <v>906</v>
      </c>
      <c r="B720" s="16">
        <f t="shared" si="11"/>
        <v>2019</v>
      </c>
      <c r="C720" s="20">
        <v>59.76</v>
      </c>
      <c r="D720" s="20">
        <v>63.3</v>
      </c>
      <c r="E720" s="20">
        <v>61.3</v>
      </c>
      <c r="F720" s="20">
        <v>54.68</v>
      </c>
      <c r="G720" s="20">
        <v>72.489999999999995</v>
      </c>
      <c r="H720" s="20">
        <v>62.94</v>
      </c>
      <c r="I720" s="20">
        <v>2.3965000000000001</v>
      </c>
      <c r="J720" s="20">
        <v>3.5880065122699998</v>
      </c>
      <c r="K720" s="20">
        <v>10.04237787692</v>
      </c>
      <c r="L720" s="20">
        <v>52.962528876139999</v>
      </c>
      <c r="M720" s="20">
        <v>2.4077299999999999</v>
      </c>
      <c r="N720" s="20">
        <v>2.8600535260000002</v>
      </c>
      <c r="O720" s="20">
        <v>1.6318597239999999</v>
      </c>
      <c r="P720" s="20">
        <v>2.56195490104</v>
      </c>
      <c r="Q720" s="20">
        <v>2.78</v>
      </c>
      <c r="R720" s="20">
        <v>2.75086470312</v>
      </c>
      <c r="S720" s="20">
        <v>2.1549999999999998</v>
      </c>
      <c r="T720" s="20">
        <v>635.6</v>
      </c>
      <c r="U720" s="20">
        <v>1315</v>
      </c>
      <c r="V720" s="20">
        <v>1522.28</v>
      </c>
      <c r="W720" s="20">
        <v>1391.97</v>
      </c>
      <c r="X720" s="20">
        <v>552.19000000000005</v>
      </c>
      <c r="Y720" s="20">
        <v>542.24</v>
      </c>
      <c r="Z720" s="20">
        <v>358.95</v>
      </c>
      <c r="AA720" s="20">
        <v>742.89</v>
      </c>
      <c r="AB720" s="20">
        <v>362.6</v>
      </c>
      <c r="AC720" s="20">
        <v>840.01</v>
      </c>
      <c r="AD720" s="20">
        <v>725</v>
      </c>
      <c r="AE720" s="20">
        <v>149.27114583333</v>
      </c>
      <c r="AF720" s="20">
        <v>195.08025040000001</v>
      </c>
      <c r="AG720" s="20">
        <v>157.74056100000001</v>
      </c>
      <c r="AH720" s="20">
        <v>420</v>
      </c>
      <c r="AI720" s="20">
        <v>411</v>
      </c>
      <c r="AJ720" s="20">
        <v>394.2</v>
      </c>
      <c r="AK720" s="20">
        <v>358.82</v>
      </c>
      <c r="AL720" s="20">
        <v>222.40943451000001</v>
      </c>
      <c r="AM720" s="20">
        <v>206.13198869999999</v>
      </c>
      <c r="AN720" s="20">
        <v>0.88604597539999996</v>
      </c>
      <c r="AO720" s="20">
        <v>1.1264230312500001</v>
      </c>
      <c r="AP720" s="20">
        <v>0.54341402120000004</v>
      </c>
      <c r="AQ720" s="20">
        <v>4.6291508449999998</v>
      </c>
      <c r="AR720" s="20">
        <v>2.0723427999999999</v>
      </c>
      <c r="AS720" s="20">
        <v>8.0469000000000008</v>
      </c>
      <c r="AT720" s="20">
        <v>11.97329122</v>
      </c>
      <c r="AU720" s="20">
        <v>0.36875155199999998</v>
      </c>
      <c r="AV720" s="20">
        <v>0.584003838</v>
      </c>
      <c r="AW720" s="20">
        <v>0.284836904</v>
      </c>
      <c r="AX720" s="20">
        <v>4607.0416666666697</v>
      </c>
      <c r="AY720" s="20">
        <v>395.22</v>
      </c>
      <c r="AZ720" s="20">
        <v>275.39485684472999</v>
      </c>
      <c r="BA720" s="20">
        <v>607.51762986939002</v>
      </c>
      <c r="BB720" s="20">
        <v>691.00549999999998</v>
      </c>
      <c r="BC720" s="20">
        <v>505.13608355575002</v>
      </c>
      <c r="BD720" s="20">
        <v>1.71188743</v>
      </c>
      <c r="BE720" s="20">
        <v>1.5012000000000001</v>
      </c>
      <c r="BF720" s="20">
        <v>1.9273</v>
      </c>
      <c r="BG720" s="20">
        <v>97.5</v>
      </c>
      <c r="BH720" s="20">
        <v>314.88</v>
      </c>
      <c r="BI720" s="20">
        <v>293.75</v>
      </c>
      <c r="BJ720" s="20">
        <v>247.5</v>
      </c>
      <c r="BK720" s="20">
        <v>265.5</v>
      </c>
      <c r="BL720" s="20">
        <v>1755.95</v>
      </c>
      <c r="BM720" s="20">
        <v>108.94</v>
      </c>
      <c r="BN720" s="20">
        <v>5882.23</v>
      </c>
      <c r="BO720" s="20">
        <v>1899.7</v>
      </c>
      <c r="BP720" s="20">
        <v>19193.2</v>
      </c>
      <c r="BQ720" s="20">
        <v>11943.94</v>
      </c>
      <c r="BR720" s="20">
        <v>2601.2199999999998</v>
      </c>
      <c r="BS720" s="20">
        <v>1359.04</v>
      </c>
      <c r="BT720" s="20">
        <v>808.2</v>
      </c>
      <c r="BU720" s="20">
        <v>15.036</v>
      </c>
    </row>
    <row r="721" spans="1:73" s="18" customFormat="1" ht="15" customHeight="1" x14ac:dyDescent="0.35">
      <c r="A721" s="16" t="s">
        <v>907</v>
      </c>
      <c r="B721" s="16">
        <f t="shared" si="11"/>
        <v>2019</v>
      </c>
      <c r="C721" s="17">
        <v>61.476666666669999</v>
      </c>
      <c r="D721" s="17">
        <v>64</v>
      </c>
      <c r="E721" s="17">
        <v>62.91</v>
      </c>
      <c r="F721" s="17">
        <v>57.52</v>
      </c>
      <c r="G721" s="17">
        <v>72.08</v>
      </c>
      <c r="H721" s="17">
        <v>65.790000000000006</v>
      </c>
      <c r="I721" s="17">
        <v>2.36</v>
      </c>
      <c r="J721" s="17">
        <v>3.6203714056099998</v>
      </c>
      <c r="K721" s="17">
        <v>10.127811224269999</v>
      </c>
      <c r="L721" s="17">
        <v>52.731038159759997</v>
      </c>
      <c r="M721" s="17">
        <v>2.4165299999999998</v>
      </c>
      <c r="N721" s="17">
        <v>2.9865987139999999</v>
      </c>
      <c r="O721" s="17">
        <v>1.6298755659999999</v>
      </c>
      <c r="P721" s="17">
        <v>2.5795162508199998</v>
      </c>
      <c r="Q721" s="17">
        <v>2.84</v>
      </c>
      <c r="R721" s="17">
        <v>2.9018820858100001</v>
      </c>
      <c r="S721" s="17">
        <v>1.9966666666699999</v>
      </c>
      <c r="T721" s="17">
        <v>657.31</v>
      </c>
      <c r="U721" s="17">
        <v>1260</v>
      </c>
      <c r="V721" s="17">
        <v>1496.12</v>
      </c>
      <c r="W721" s="17">
        <v>1437.71</v>
      </c>
      <c r="X721" s="17">
        <v>543.88</v>
      </c>
      <c r="Y721" s="17">
        <v>555.03</v>
      </c>
      <c r="Z721" s="17">
        <v>369.58</v>
      </c>
      <c r="AA721" s="17">
        <v>748.17</v>
      </c>
      <c r="AB721" s="17">
        <v>348.73</v>
      </c>
      <c r="AC721" s="17">
        <v>845.27</v>
      </c>
      <c r="AD721" s="17">
        <v>753.83</v>
      </c>
      <c r="AE721" s="17">
        <v>149.27114583333</v>
      </c>
      <c r="AF721" s="17">
        <v>189.41913199999999</v>
      </c>
      <c r="AG721" s="17">
        <v>159.504257</v>
      </c>
      <c r="AH721" s="17">
        <v>416</v>
      </c>
      <c r="AI721" s="17">
        <v>409</v>
      </c>
      <c r="AJ721" s="17">
        <v>391.7</v>
      </c>
      <c r="AK721" s="17">
        <v>360.16</v>
      </c>
      <c r="AL721" s="17">
        <v>203.96043780299999</v>
      </c>
      <c r="AM721" s="17">
        <v>196.21119780000001</v>
      </c>
      <c r="AN721" s="17">
        <v>0.86360873093000001</v>
      </c>
      <c r="AO721" s="17">
        <v>1.1264230312500001</v>
      </c>
      <c r="AP721" s="17">
        <v>0.54277925353000001</v>
      </c>
      <c r="AQ721" s="17">
        <v>4.629702</v>
      </c>
      <c r="AR721" s="17">
        <v>1.9885672400000001</v>
      </c>
      <c r="AS721" s="17">
        <v>8.0469000000000008</v>
      </c>
      <c r="AT721" s="17">
        <v>12.945528639999999</v>
      </c>
      <c r="AU721" s="17">
        <v>0.36640032</v>
      </c>
      <c r="AV721" s="17">
        <v>0.56570549199999998</v>
      </c>
      <c r="AW721" s="17">
        <v>0.28285274599999999</v>
      </c>
      <c r="AX721" s="17">
        <v>4542.6333333333296</v>
      </c>
      <c r="AY721" s="17">
        <v>392.7</v>
      </c>
      <c r="AZ721" s="17">
        <v>275.11490643116002</v>
      </c>
      <c r="BA721" s="17">
        <v>597.74291605178996</v>
      </c>
      <c r="BB721" s="17">
        <v>679.88750000000005</v>
      </c>
      <c r="BC721" s="17">
        <v>504.62259155693999</v>
      </c>
      <c r="BD721" s="17">
        <v>1.6653699479999999</v>
      </c>
      <c r="BE721" s="17">
        <v>1.4112</v>
      </c>
      <c r="BF721" s="17">
        <v>1.6681999999999999</v>
      </c>
      <c r="BG721" s="17">
        <v>80</v>
      </c>
      <c r="BH721" s="17">
        <v>307.5</v>
      </c>
      <c r="BI721" s="17">
        <v>283.75</v>
      </c>
      <c r="BJ721" s="17">
        <v>263.5</v>
      </c>
      <c r="BK721" s="17">
        <v>265.5</v>
      </c>
      <c r="BL721" s="17">
        <v>1796.99</v>
      </c>
      <c r="BM721" s="17">
        <v>120.24</v>
      </c>
      <c r="BN721" s="17">
        <v>5941.2</v>
      </c>
      <c r="BO721" s="17">
        <v>1975.64</v>
      </c>
      <c r="BP721" s="17">
        <v>17977.849999999999</v>
      </c>
      <c r="BQ721" s="17">
        <v>13546.3</v>
      </c>
      <c r="BR721" s="17">
        <v>2446.5100000000002</v>
      </c>
      <c r="BS721" s="17">
        <v>1412.89</v>
      </c>
      <c r="BT721" s="17">
        <v>843.95</v>
      </c>
      <c r="BU721" s="17">
        <v>15.791</v>
      </c>
    </row>
    <row r="722" spans="1:73" s="18" customFormat="1" ht="15" customHeight="1" x14ac:dyDescent="0.35">
      <c r="A722" s="18" t="s">
        <v>908</v>
      </c>
      <c r="B722" s="16">
        <f t="shared" si="11"/>
        <v>2019</v>
      </c>
      <c r="C722" s="20">
        <v>57.67</v>
      </c>
      <c r="D722" s="20">
        <v>59.25</v>
      </c>
      <c r="E722" s="20">
        <v>58.92</v>
      </c>
      <c r="F722" s="20">
        <v>54.84</v>
      </c>
      <c r="G722" s="20">
        <v>65.55</v>
      </c>
      <c r="H722" s="20">
        <v>60.43</v>
      </c>
      <c r="I722" s="20">
        <v>2.2242999999999999</v>
      </c>
      <c r="J722" s="20">
        <v>3.6767751604100001</v>
      </c>
      <c r="K722" s="20">
        <v>10.86099863824</v>
      </c>
      <c r="L722" s="20">
        <v>51.848054479319998</v>
      </c>
      <c r="M722" s="20">
        <v>2.1947000000000001</v>
      </c>
      <c r="N722" s="20">
        <v>2.7828918260000002</v>
      </c>
      <c r="O722" s="20">
        <v>1.5602095739999999</v>
      </c>
      <c r="P722" s="20">
        <v>2.6269387064999998</v>
      </c>
      <c r="Q722" s="20">
        <v>3.06</v>
      </c>
      <c r="R722" s="20">
        <v>2.71081611951</v>
      </c>
      <c r="S722" s="20">
        <v>2.11</v>
      </c>
      <c r="T722" s="20">
        <v>719.28</v>
      </c>
      <c r="U722" s="20">
        <v>1252.3800000000001</v>
      </c>
      <c r="V722" s="20">
        <v>1436.95</v>
      </c>
      <c r="W722" s="20">
        <v>1457.89</v>
      </c>
      <c r="X722" s="20">
        <v>586.12</v>
      </c>
      <c r="Y722" s="20">
        <v>619.33000000000004</v>
      </c>
      <c r="Z722" s="20">
        <v>360.93</v>
      </c>
      <c r="AA722" s="20">
        <v>793.21</v>
      </c>
      <c r="AB722" s="20">
        <v>337.36</v>
      </c>
      <c r="AC722" s="20">
        <v>877.48</v>
      </c>
      <c r="AD722" s="20">
        <v>776</v>
      </c>
      <c r="AE722" s="20">
        <v>135.03297499999999</v>
      </c>
      <c r="AF722" s="20">
        <v>163.5858504</v>
      </c>
      <c r="AG722" s="20">
        <v>147.930002</v>
      </c>
      <c r="AH722" s="20">
        <v>430</v>
      </c>
      <c r="AI722" s="20">
        <v>421</v>
      </c>
      <c r="AJ722" s="20">
        <v>407.52</v>
      </c>
      <c r="AK722" s="20">
        <v>362.39</v>
      </c>
      <c r="AL722" s="20">
        <v>197.522946819</v>
      </c>
      <c r="AM722" s="20">
        <v>181.14629310000001</v>
      </c>
      <c r="AN722" s="20">
        <v>0.83382134537999997</v>
      </c>
      <c r="AO722" s="20">
        <v>1.1229783124999999</v>
      </c>
      <c r="AP722" s="20">
        <v>0.52542893726999995</v>
      </c>
      <c r="AQ722" s="20">
        <v>4.595861083</v>
      </c>
      <c r="AR722" s="20">
        <v>1.90038244</v>
      </c>
      <c r="AS722" s="20">
        <v>8.0469000000000008</v>
      </c>
      <c r="AT722" s="20">
        <v>13.05575964</v>
      </c>
      <c r="AU722" s="20">
        <v>0.36333065599999997</v>
      </c>
      <c r="AV722" s="20">
        <v>0.56879195999999999</v>
      </c>
      <c r="AW722" s="20">
        <v>0.271609184</v>
      </c>
      <c r="AX722" s="20">
        <v>4523.1333333333296</v>
      </c>
      <c r="AY722" s="20">
        <v>389.41</v>
      </c>
      <c r="AZ722" s="20">
        <v>280.18996729332002</v>
      </c>
      <c r="BA722" s="20">
        <v>581.97879425771998</v>
      </c>
      <c r="BB722" s="20">
        <v>661.95699999999999</v>
      </c>
      <c r="BC722" s="20">
        <v>513.93139418707005</v>
      </c>
      <c r="BD722" s="20">
        <v>1.5604300360000001</v>
      </c>
      <c r="BE722" s="20">
        <v>1.3102</v>
      </c>
      <c r="BF722" s="20">
        <v>1.5004</v>
      </c>
      <c r="BG722" s="20">
        <v>78</v>
      </c>
      <c r="BH722" s="20">
        <v>292.89999999999998</v>
      </c>
      <c r="BI722" s="20">
        <v>275</v>
      </c>
      <c r="BJ722" s="20">
        <v>262.5</v>
      </c>
      <c r="BK722" s="20">
        <v>265.5</v>
      </c>
      <c r="BL722" s="20">
        <v>1740.68</v>
      </c>
      <c r="BM722" s="20">
        <v>93.07</v>
      </c>
      <c r="BN722" s="20">
        <v>5709.44</v>
      </c>
      <c r="BO722" s="20">
        <v>2044.55</v>
      </c>
      <c r="BP722" s="20">
        <v>16608.990000000002</v>
      </c>
      <c r="BQ722" s="20">
        <v>15748.64</v>
      </c>
      <c r="BR722" s="20">
        <v>2273.0100000000002</v>
      </c>
      <c r="BS722" s="20">
        <v>1500.41</v>
      </c>
      <c r="BT722" s="20">
        <v>859.14</v>
      </c>
      <c r="BU722" s="20">
        <v>17.224</v>
      </c>
    </row>
    <row r="723" spans="1:73" s="18" customFormat="1" ht="15" customHeight="1" x14ac:dyDescent="0.35">
      <c r="A723" s="16" t="s">
        <v>909</v>
      </c>
      <c r="B723" s="16">
        <f t="shared" si="11"/>
        <v>2019</v>
      </c>
      <c r="C723" s="17">
        <v>60.04</v>
      </c>
      <c r="D723" s="17">
        <v>62.33</v>
      </c>
      <c r="E723" s="17">
        <v>60.84</v>
      </c>
      <c r="F723" s="17">
        <v>56.95</v>
      </c>
      <c r="G723" s="17">
        <v>65.95</v>
      </c>
      <c r="H723" s="17">
        <v>61.37</v>
      </c>
      <c r="I723" s="17">
        <v>2.58</v>
      </c>
      <c r="J723" s="17">
        <v>4.20525568494</v>
      </c>
      <c r="K723" s="17">
        <v>10.141700406329999</v>
      </c>
      <c r="L723" s="17">
        <v>58.192513767820003</v>
      </c>
      <c r="M723" s="17">
        <v>2.3054199999999998</v>
      </c>
      <c r="N723" s="17">
        <v>2.8415347180000001</v>
      </c>
      <c r="O723" s="17">
        <v>1.5573435680000001</v>
      </c>
      <c r="P723" s="17">
        <v>2.5433320525499998</v>
      </c>
      <c r="Q723" s="17">
        <v>2.88</v>
      </c>
      <c r="R723" s="17">
        <v>2.5259961576399999</v>
      </c>
      <c r="S723" s="17">
        <v>2.2240000000000002</v>
      </c>
      <c r="T723" s="17">
        <v>724.03</v>
      </c>
      <c r="U723" s="17">
        <v>1321.43</v>
      </c>
      <c r="V723" s="17">
        <v>1385.38</v>
      </c>
      <c r="W723" s="17">
        <v>1458.25</v>
      </c>
      <c r="X723" s="17">
        <v>580.29999999999995</v>
      </c>
      <c r="Y723" s="17">
        <v>613.15</v>
      </c>
      <c r="Z723" s="17">
        <v>366.07</v>
      </c>
      <c r="AA723" s="17">
        <v>779.25</v>
      </c>
      <c r="AB723" s="17">
        <v>333.13</v>
      </c>
      <c r="AC723" s="17">
        <v>903.07</v>
      </c>
      <c r="AD723" s="17">
        <v>776</v>
      </c>
      <c r="AE723" s="17">
        <v>114.82395833333</v>
      </c>
      <c r="AF723" s="17">
        <v>157.25941280000001</v>
      </c>
      <c r="AG723" s="17">
        <v>149.69369800000001</v>
      </c>
      <c r="AH723" s="17">
        <v>427</v>
      </c>
      <c r="AI723" s="17">
        <v>421</v>
      </c>
      <c r="AJ723" s="17">
        <v>401.71</v>
      </c>
      <c r="AK723" s="17">
        <v>350.85</v>
      </c>
      <c r="AL723" s="17">
        <v>201.90646665</v>
      </c>
      <c r="AM723" s="17">
        <v>189.5973372</v>
      </c>
      <c r="AN723" s="17">
        <v>0.84632254663999995</v>
      </c>
      <c r="AO723" s="17">
        <v>1.1505360625000001</v>
      </c>
      <c r="AP723" s="17">
        <v>0.53383960887000004</v>
      </c>
      <c r="AQ723" s="17">
        <v>4.6545039749999999</v>
      </c>
      <c r="AR723" s="17">
        <v>1.85298311</v>
      </c>
      <c r="AS723" s="17">
        <v>8.1020000000000003</v>
      </c>
      <c r="AT723" s="17">
        <v>13.22772</v>
      </c>
      <c r="AU723" s="17">
        <v>0.35947724800000003</v>
      </c>
      <c r="AV723" s="17">
        <v>0.56526456800000002</v>
      </c>
      <c r="AW723" s="17">
        <v>0.26190885600000002</v>
      </c>
      <c r="AX723" s="17">
        <v>4544.5</v>
      </c>
      <c r="AY723" s="17">
        <v>385.28</v>
      </c>
      <c r="AZ723" s="17">
        <v>277.0608099108</v>
      </c>
      <c r="BA723" s="17">
        <v>591.60976228387995</v>
      </c>
      <c r="BB723" s="17">
        <v>672.91150000000005</v>
      </c>
      <c r="BC723" s="17">
        <v>508.19181602956002</v>
      </c>
      <c r="BD723" s="17">
        <v>1.5721145219999999</v>
      </c>
      <c r="BE723" s="17">
        <v>1.335</v>
      </c>
      <c r="BF723" s="17">
        <v>1.4991000000000001</v>
      </c>
      <c r="BG723" s="17">
        <v>77.5</v>
      </c>
      <c r="BH723" s="17">
        <v>285.75</v>
      </c>
      <c r="BI723" s="17">
        <v>270</v>
      </c>
      <c r="BJ723" s="17">
        <v>237.75</v>
      </c>
      <c r="BK723" s="17">
        <v>265.5</v>
      </c>
      <c r="BL723" s="17">
        <v>1753.51</v>
      </c>
      <c r="BM723" s="17">
        <v>93.08</v>
      </c>
      <c r="BN723" s="17">
        <v>5759.25</v>
      </c>
      <c r="BO723" s="17">
        <v>2071.85</v>
      </c>
      <c r="BP723" s="17">
        <v>16830.62</v>
      </c>
      <c r="BQ723" s="17">
        <v>17656.88</v>
      </c>
      <c r="BR723" s="17">
        <v>2331.56</v>
      </c>
      <c r="BS723" s="17">
        <v>1510.58</v>
      </c>
      <c r="BT723" s="17">
        <v>944.7</v>
      </c>
      <c r="BU723" s="17">
        <v>18.16</v>
      </c>
    </row>
    <row r="724" spans="1:73" s="18" customFormat="1" ht="15" customHeight="1" x14ac:dyDescent="0.35">
      <c r="A724" s="18" t="s">
        <v>910</v>
      </c>
      <c r="B724" s="16">
        <f t="shared" si="11"/>
        <v>2019</v>
      </c>
      <c r="C724" s="20">
        <v>57.273333333330001</v>
      </c>
      <c r="D724" s="20">
        <v>59.37</v>
      </c>
      <c r="E724" s="20">
        <v>58.47</v>
      </c>
      <c r="F724" s="20">
        <v>53.98</v>
      </c>
      <c r="G724" s="20">
        <v>69.2</v>
      </c>
      <c r="H724" s="20">
        <v>67.44</v>
      </c>
      <c r="I724" s="20">
        <v>2.3313000000000001</v>
      </c>
      <c r="J724" s="20">
        <v>5.0572178578700004</v>
      </c>
      <c r="K724" s="20">
        <v>9.9835240858399992</v>
      </c>
      <c r="L724" s="20">
        <v>59.115498034280002</v>
      </c>
      <c r="M724" s="20">
        <v>2.43527</v>
      </c>
      <c r="N724" s="20">
        <v>2.799646938</v>
      </c>
      <c r="O724" s="20">
        <v>1.5130307059999999</v>
      </c>
      <c r="P724" s="20">
        <v>2.5817884204600001</v>
      </c>
      <c r="Q724" s="20">
        <v>2.94</v>
      </c>
      <c r="R724" s="20">
        <v>2.46203192803</v>
      </c>
      <c r="S724" s="20">
        <v>2.3433333333299999</v>
      </c>
      <c r="T724" s="20">
        <v>719.52</v>
      </c>
      <c r="U724" s="20">
        <v>1358.7</v>
      </c>
      <c r="V724" s="20">
        <v>1360.05</v>
      </c>
      <c r="W724" s="20">
        <v>1458.53</v>
      </c>
      <c r="X724" s="20">
        <v>591.35</v>
      </c>
      <c r="Y724" s="20">
        <v>593.74</v>
      </c>
      <c r="Z724" s="20">
        <v>381.65</v>
      </c>
      <c r="AA724" s="20">
        <v>770.8</v>
      </c>
      <c r="AB724" s="20">
        <v>341.76</v>
      </c>
      <c r="AC724" s="20">
        <v>908.67</v>
      </c>
      <c r="AD724" s="20">
        <v>776</v>
      </c>
      <c r="AE724" s="20">
        <v>114.82395833333</v>
      </c>
      <c r="AF724" s="20">
        <v>167.1486544</v>
      </c>
      <c r="AG724" s="20">
        <v>163.80326600000001</v>
      </c>
      <c r="AH724" s="20">
        <v>424</v>
      </c>
      <c r="AI724" s="20">
        <v>418</v>
      </c>
      <c r="AJ724" s="20">
        <v>397.04</v>
      </c>
      <c r="AK724" s="20">
        <v>325.79000000000002</v>
      </c>
      <c r="AL724" s="20">
        <v>212.84873157600001</v>
      </c>
      <c r="AM724" s="20">
        <v>199.51812810000001</v>
      </c>
      <c r="AN724" s="20">
        <v>0.85602809683000003</v>
      </c>
      <c r="AO724" s="20">
        <v>1.1340014125</v>
      </c>
      <c r="AP724" s="20">
        <v>0.52072107707000004</v>
      </c>
      <c r="AQ724" s="20">
        <v>4.8583210939999999</v>
      </c>
      <c r="AR724" s="20">
        <v>1.8518808</v>
      </c>
      <c r="AS724" s="20">
        <v>8.2673000000000005</v>
      </c>
      <c r="AT724" s="20">
        <v>13.404089600000001</v>
      </c>
      <c r="AU724" s="20">
        <v>0.36094676799999997</v>
      </c>
      <c r="AV724" s="20">
        <v>0.57474443399999997</v>
      </c>
      <c r="AW724" s="20">
        <v>0.27712073399999998</v>
      </c>
      <c r="AX724" s="20">
        <v>4447.3916666666701</v>
      </c>
      <c r="AY724" s="20">
        <v>386.85500000000002</v>
      </c>
      <c r="AZ724" s="20">
        <v>275.34391439989002</v>
      </c>
      <c r="BA724" s="20">
        <v>605.36144299785997</v>
      </c>
      <c r="BB724" s="20">
        <v>688.553</v>
      </c>
      <c r="BC724" s="20">
        <v>505.04264365867999</v>
      </c>
      <c r="BD724" s="20">
        <v>1.6287732559999999</v>
      </c>
      <c r="BE724" s="20">
        <v>1.2978000000000001</v>
      </c>
      <c r="BF724" s="20">
        <v>1.4349000000000001</v>
      </c>
      <c r="BG724" s="20">
        <v>77.5</v>
      </c>
      <c r="BH724" s="20">
        <v>277.38</v>
      </c>
      <c r="BI724" s="20">
        <v>270</v>
      </c>
      <c r="BJ724" s="20">
        <v>237</v>
      </c>
      <c r="BK724" s="20">
        <v>265.5</v>
      </c>
      <c r="BL724" s="20">
        <v>1725.96</v>
      </c>
      <c r="BM724" s="20">
        <v>88.53</v>
      </c>
      <c r="BN724" s="20">
        <v>5757.3</v>
      </c>
      <c r="BO724" s="20">
        <v>2184.09</v>
      </c>
      <c r="BP724" s="20">
        <v>16603.39</v>
      </c>
      <c r="BQ724" s="20">
        <v>17046.22</v>
      </c>
      <c r="BR724" s="20">
        <v>2451.65</v>
      </c>
      <c r="BS724" s="20">
        <v>1494.81</v>
      </c>
      <c r="BT724" s="20">
        <v>897.26</v>
      </c>
      <c r="BU724" s="20">
        <v>17.645</v>
      </c>
    </row>
    <row r="725" spans="1:73" s="18" customFormat="1" ht="15" customHeight="1" x14ac:dyDescent="0.35">
      <c r="A725" s="16" t="s">
        <v>911</v>
      </c>
      <c r="B725" s="16">
        <f t="shared" si="11"/>
        <v>2019</v>
      </c>
      <c r="C725" s="17">
        <v>60.403333333330004</v>
      </c>
      <c r="D725" s="17">
        <v>62.74</v>
      </c>
      <c r="E725" s="17">
        <v>61.41</v>
      </c>
      <c r="F725" s="17">
        <v>57.06</v>
      </c>
      <c r="G725" s="17">
        <v>66.989999999999995</v>
      </c>
      <c r="H725" s="17">
        <v>73.62</v>
      </c>
      <c r="I725" s="17">
        <v>2.6505000000000001</v>
      </c>
      <c r="J725" s="17">
        <v>5.1500042173100002</v>
      </c>
      <c r="K725" s="17">
        <v>10.03950330791</v>
      </c>
      <c r="L725" s="17">
        <v>63.47069207042</v>
      </c>
      <c r="M725" s="17">
        <v>2.51966</v>
      </c>
      <c r="N725" s="17">
        <v>3.1080732759999998</v>
      </c>
      <c r="O725" s="17">
        <v>1.6155455359999999</v>
      </c>
      <c r="P725" s="17">
        <v>2.6149636116199999</v>
      </c>
      <c r="Q725" s="17">
        <v>3.19</v>
      </c>
      <c r="R725" s="17">
        <v>2.3573908348599999</v>
      </c>
      <c r="S725" s="17">
        <v>2.2974999999999999</v>
      </c>
      <c r="T725" s="17">
        <v>848.92</v>
      </c>
      <c r="U725" s="17">
        <v>1400</v>
      </c>
      <c r="V725" s="17">
        <v>1360.93</v>
      </c>
      <c r="W725" s="17">
        <v>1388.47</v>
      </c>
      <c r="X725" s="17">
        <v>685.41</v>
      </c>
      <c r="Y725" s="17">
        <v>767.44</v>
      </c>
      <c r="Z725" s="17">
        <v>375.51</v>
      </c>
      <c r="AA725" s="17">
        <v>770.2</v>
      </c>
      <c r="AB725" s="17">
        <v>347.32</v>
      </c>
      <c r="AC725" s="17">
        <v>891.17</v>
      </c>
      <c r="AD725" s="17">
        <v>776</v>
      </c>
      <c r="AE725" s="17">
        <v>114.82395833333</v>
      </c>
      <c r="AF725" s="17">
        <v>166.3337368</v>
      </c>
      <c r="AG725" s="17">
        <v>161.929339</v>
      </c>
      <c r="AH725" s="17">
        <v>421</v>
      </c>
      <c r="AI725" s="17">
        <v>415</v>
      </c>
      <c r="AJ725" s="17">
        <v>394.76</v>
      </c>
      <c r="AK725" s="17">
        <v>328.24</v>
      </c>
      <c r="AL725" s="17">
        <v>223.53746517900001</v>
      </c>
      <c r="AM725" s="17">
        <v>203.1924951</v>
      </c>
      <c r="AN725" s="17">
        <v>0.85366710038000004</v>
      </c>
      <c r="AO725" s="17">
        <v>1.1298677500000001</v>
      </c>
      <c r="AP725" s="17">
        <v>0.52521734804999998</v>
      </c>
      <c r="AQ725" s="17">
        <v>5.9362700430000004</v>
      </c>
      <c r="AR725" s="17">
        <v>1.8518808</v>
      </c>
      <c r="AS725" s="17">
        <v>8.2673000000000005</v>
      </c>
      <c r="AT725" s="17">
        <v>13.68187172</v>
      </c>
      <c r="AU725" s="17">
        <v>0.36097942399999999</v>
      </c>
      <c r="AV725" s="17">
        <v>0.60053848799999998</v>
      </c>
      <c r="AW725" s="17">
        <v>0.28219136</v>
      </c>
      <c r="AX725" s="17">
        <v>4320.9750000000004</v>
      </c>
      <c r="AY725" s="17">
        <v>386.89</v>
      </c>
      <c r="AZ725" s="17">
        <v>273.39685944453998</v>
      </c>
      <c r="BA725" s="17">
        <v>617.53192000604997</v>
      </c>
      <c r="BB725" s="17">
        <v>702.39599999999996</v>
      </c>
      <c r="BC725" s="17">
        <v>501.47130712072999</v>
      </c>
      <c r="BD725" s="17">
        <v>1.650378532</v>
      </c>
      <c r="BE725" s="17">
        <v>1.3856999999999999</v>
      </c>
      <c r="BF725" s="17">
        <v>1.544</v>
      </c>
      <c r="BG725" s="17">
        <v>74</v>
      </c>
      <c r="BH725" s="17">
        <v>248</v>
      </c>
      <c r="BI725" s="17">
        <v>264</v>
      </c>
      <c r="BJ725" s="17">
        <v>224.5</v>
      </c>
      <c r="BK725" s="17">
        <v>265.5</v>
      </c>
      <c r="BL725" s="17">
        <v>1774.79</v>
      </c>
      <c r="BM725" s="17">
        <v>84.98</v>
      </c>
      <c r="BN725" s="17">
        <v>5859.95</v>
      </c>
      <c r="BO725" s="17">
        <v>2021.15</v>
      </c>
      <c r="BP725" s="17">
        <v>16335.48</v>
      </c>
      <c r="BQ725" s="17">
        <v>15171.81</v>
      </c>
      <c r="BR725" s="17">
        <v>2425.48</v>
      </c>
      <c r="BS725" s="17">
        <v>1470.79</v>
      </c>
      <c r="BT725" s="17">
        <v>901.8</v>
      </c>
      <c r="BU725" s="17">
        <v>17.164999999999999</v>
      </c>
    </row>
    <row r="726" spans="1:73" s="18" customFormat="1" ht="15" customHeight="1" x14ac:dyDescent="0.35">
      <c r="A726" s="18" t="s">
        <v>912</v>
      </c>
      <c r="B726" s="16">
        <f t="shared" si="11"/>
        <v>2019</v>
      </c>
      <c r="C726" s="20">
        <v>63.353333333329999</v>
      </c>
      <c r="D726" s="20">
        <v>65.849999999999994</v>
      </c>
      <c r="E726" s="20">
        <v>64.41</v>
      </c>
      <c r="F726" s="20">
        <v>59.8</v>
      </c>
      <c r="G726" s="20">
        <v>66.180000000000007</v>
      </c>
      <c r="H726" s="20">
        <v>76.03</v>
      </c>
      <c r="I726" s="20">
        <v>2.2425000000000002</v>
      </c>
      <c r="J726" s="20">
        <v>4.6204722123900002</v>
      </c>
      <c r="K726" s="20">
        <v>10.05669681144</v>
      </c>
      <c r="L726" s="20">
        <v>56.010463863330003</v>
      </c>
      <c r="M726" s="20">
        <v>2.4447100000000002</v>
      </c>
      <c r="N726" s="20">
        <v>3.4550804639999999</v>
      </c>
      <c r="O726" s="20">
        <v>1.6144432259999999</v>
      </c>
      <c r="P726" s="20">
        <v>2.56810384994</v>
      </c>
      <c r="Q726" s="20">
        <v>3.21</v>
      </c>
      <c r="R726" s="20">
        <v>2.28431154983</v>
      </c>
      <c r="S726" s="20">
        <v>2.21</v>
      </c>
      <c r="T726" s="20">
        <v>1031.29</v>
      </c>
      <c r="U726" s="20">
        <v>1528.75</v>
      </c>
      <c r="V726" s="20">
        <v>1362.61</v>
      </c>
      <c r="W726" s="20">
        <v>1404.96</v>
      </c>
      <c r="X726" s="20">
        <v>763.73</v>
      </c>
      <c r="Y726" s="20">
        <v>969.77</v>
      </c>
      <c r="Z726" s="20">
        <v>383.2</v>
      </c>
      <c r="AA726" s="20">
        <v>833.52</v>
      </c>
      <c r="AB726" s="20">
        <v>352.68</v>
      </c>
      <c r="AC726" s="20">
        <v>900.66</v>
      </c>
      <c r="AD726" s="20">
        <v>776</v>
      </c>
      <c r="AE726" s="20">
        <v>114.82395833333</v>
      </c>
      <c r="AF726" s="20">
        <v>166.95575120000001</v>
      </c>
      <c r="AG726" s="20">
        <v>163.91349700000001</v>
      </c>
      <c r="AH726" s="20">
        <v>432</v>
      </c>
      <c r="AI726" s="20">
        <v>423</v>
      </c>
      <c r="AJ726" s="20">
        <v>400.9</v>
      </c>
      <c r="AK726" s="20">
        <v>337.43</v>
      </c>
      <c r="AL726" s="20">
        <v>237.67642939500001</v>
      </c>
      <c r="AM726" s="20">
        <v>210.90866579999999</v>
      </c>
      <c r="AN726" s="20">
        <v>0.85824292698000004</v>
      </c>
      <c r="AO726" s="20">
        <v>1.1367571875</v>
      </c>
      <c r="AP726" s="20">
        <v>0.51622480607999999</v>
      </c>
      <c r="AQ726" s="20">
        <v>5.5635790319999998</v>
      </c>
      <c r="AR726" s="20">
        <v>1.97754414</v>
      </c>
      <c r="AS726" s="20">
        <v>8.35</v>
      </c>
      <c r="AT726" s="20">
        <v>13.950835359999999</v>
      </c>
      <c r="AU726" s="20">
        <v>0.36287347199999997</v>
      </c>
      <c r="AV726" s="20">
        <v>0.573421662</v>
      </c>
      <c r="AW726" s="20">
        <v>0.29563954199999998</v>
      </c>
      <c r="AX726" s="20">
        <v>4321.0249999999996</v>
      </c>
      <c r="AY726" s="20">
        <v>388.92</v>
      </c>
      <c r="AZ726" s="20">
        <v>272.79560180441001</v>
      </c>
      <c r="BA726" s="20">
        <v>627.92953225320002</v>
      </c>
      <c r="BB726" s="20">
        <v>714.22249999999997</v>
      </c>
      <c r="BC726" s="20">
        <v>500.36846543000001</v>
      </c>
      <c r="BD726" s="20">
        <v>1.6717633460000001</v>
      </c>
      <c r="BE726" s="20">
        <v>1.4594</v>
      </c>
      <c r="BF726" s="20">
        <v>1.6575</v>
      </c>
      <c r="BG726" s="20">
        <v>72.5</v>
      </c>
      <c r="BH726" s="20">
        <v>238.16</v>
      </c>
      <c r="BI726" s="20">
        <v>243.33</v>
      </c>
      <c r="BJ726" s="20">
        <v>217.5</v>
      </c>
      <c r="BK726" s="20">
        <v>265.5</v>
      </c>
      <c r="BL726" s="20">
        <v>1771.38</v>
      </c>
      <c r="BM726" s="20">
        <v>92.65</v>
      </c>
      <c r="BN726" s="20">
        <v>6077.06</v>
      </c>
      <c r="BO726" s="20">
        <v>1900.54</v>
      </c>
      <c r="BP726" s="20">
        <v>17141.05</v>
      </c>
      <c r="BQ726" s="20">
        <v>13829.42</v>
      </c>
      <c r="BR726" s="20">
        <v>2272.54</v>
      </c>
      <c r="BS726" s="20">
        <v>1479.13</v>
      </c>
      <c r="BT726" s="20">
        <v>924.25</v>
      </c>
      <c r="BU726" s="20">
        <v>17.138000000000002</v>
      </c>
    </row>
    <row r="727" spans="1:73" s="18" customFormat="1" ht="15" customHeight="1" x14ac:dyDescent="0.35">
      <c r="A727" s="16" t="s">
        <v>913</v>
      </c>
      <c r="B727" s="16">
        <f t="shared" si="11"/>
        <v>2020</v>
      </c>
      <c r="C727" s="17">
        <v>61.626666666669998</v>
      </c>
      <c r="D727" s="17">
        <v>63.6</v>
      </c>
      <c r="E727" s="17">
        <v>63.76</v>
      </c>
      <c r="F727" s="17">
        <v>57.52</v>
      </c>
      <c r="G727" s="17">
        <v>69.66</v>
      </c>
      <c r="H727" s="17">
        <v>82.09</v>
      </c>
      <c r="I727" s="17">
        <v>2.0305</v>
      </c>
      <c r="J727" s="17">
        <v>3.6333843472699998</v>
      </c>
      <c r="K727" s="17">
        <v>9.8869500632699996</v>
      </c>
      <c r="L727" s="17">
        <v>48.628477917429997</v>
      </c>
      <c r="M727" s="17">
        <v>2.6030700000000002</v>
      </c>
      <c r="N727" s="17">
        <v>3.1347491779999999</v>
      </c>
      <c r="O727" s="17">
        <v>1.5553594100000001</v>
      </c>
      <c r="P727" s="17">
        <v>2.50762380872</v>
      </c>
      <c r="Q727" s="17">
        <v>3.27</v>
      </c>
      <c r="R727" s="17">
        <v>1.9653714261699999</v>
      </c>
      <c r="S727" s="17">
        <v>2.2875000000000001</v>
      </c>
      <c r="T727" s="17">
        <v>1003.72</v>
      </c>
      <c r="U727" s="17">
        <v>1671.59</v>
      </c>
      <c r="V727" s="17">
        <v>1374.37</v>
      </c>
      <c r="W727" s="17">
        <v>1371.35</v>
      </c>
      <c r="X727" s="17">
        <v>810.07</v>
      </c>
      <c r="Y727" s="17">
        <v>970.53</v>
      </c>
      <c r="Z727" s="17">
        <v>387.23</v>
      </c>
      <c r="AA727" s="17">
        <v>875.64</v>
      </c>
      <c r="AB727" s="17">
        <v>355.53</v>
      </c>
      <c r="AC727" s="17">
        <v>945.39</v>
      </c>
      <c r="AD727" s="17">
        <v>806.91</v>
      </c>
      <c r="AE727" s="17">
        <v>114.82395833333</v>
      </c>
      <c r="AF727" s="17">
        <v>171.78620480000001</v>
      </c>
      <c r="AG727" s="17">
        <v>166.22834800000001</v>
      </c>
      <c r="AH727" s="17">
        <v>451</v>
      </c>
      <c r="AI727" s="17">
        <v>440</v>
      </c>
      <c r="AJ727" s="17">
        <v>426</v>
      </c>
      <c r="AK727" s="17">
        <v>348.68</v>
      </c>
      <c r="AL727" s="17">
        <v>247.994051931</v>
      </c>
      <c r="AM727" s="17">
        <v>224.5038237</v>
      </c>
      <c r="AN727" s="17">
        <v>0.87031262898999995</v>
      </c>
      <c r="AO727" s="17">
        <v>1.1698264875</v>
      </c>
      <c r="AP727" s="17">
        <v>0.51241620007999999</v>
      </c>
      <c r="AQ727" s="17">
        <v>5.0390999340000002</v>
      </c>
      <c r="AR727" s="17">
        <v>2.0712404900000001</v>
      </c>
      <c r="AS727" s="17">
        <v>8.4987999999999992</v>
      </c>
      <c r="AT727" s="17">
        <v>13.999337000000001</v>
      </c>
      <c r="AU727" s="17">
        <v>0.36264488</v>
      </c>
      <c r="AV727" s="17">
        <v>0.57099657999999998</v>
      </c>
      <c r="AW727" s="17">
        <v>0.31195372999999998</v>
      </c>
      <c r="AX727" s="17">
        <v>4424.3083333333298</v>
      </c>
      <c r="AY727" s="17">
        <v>388.67500000000001</v>
      </c>
      <c r="AZ727" s="17">
        <v>272.39623044117002</v>
      </c>
      <c r="BA727" s="17">
        <v>626.49207433884999</v>
      </c>
      <c r="BB727" s="17">
        <v>712.58749999999998</v>
      </c>
      <c r="BC727" s="17">
        <v>499.63592856049002</v>
      </c>
      <c r="BD727" s="17">
        <v>1.7431930339999999</v>
      </c>
      <c r="BE727" s="17">
        <v>1.466</v>
      </c>
      <c r="BF727" s="17">
        <v>1.6834</v>
      </c>
      <c r="BG727" s="17">
        <v>72.5</v>
      </c>
      <c r="BH727" s="17">
        <v>264.89999999999998</v>
      </c>
      <c r="BI727" s="17">
        <v>239</v>
      </c>
      <c r="BJ727" s="17">
        <v>215.4</v>
      </c>
      <c r="BK727" s="17">
        <v>268.7</v>
      </c>
      <c r="BL727" s="17">
        <v>1773.09</v>
      </c>
      <c r="BM727" s="17">
        <v>95.76</v>
      </c>
      <c r="BN727" s="17">
        <v>6031.21</v>
      </c>
      <c r="BO727" s="17">
        <v>1923.93</v>
      </c>
      <c r="BP727" s="17">
        <v>17029.18</v>
      </c>
      <c r="BQ727" s="17">
        <v>13506.86</v>
      </c>
      <c r="BR727" s="17">
        <v>2354.31</v>
      </c>
      <c r="BS727" s="17">
        <v>1560.67</v>
      </c>
      <c r="BT727" s="17">
        <v>987.36</v>
      </c>
      <c r="BU727" s="17">
        <v>17.972000000000001</v>
      </c>
    </row>
    <row r="728" spans="1:73" s="18" customFormat="1" ht="15" customHeight="1" x14ac:dyDescent="0.35">
      <c r="A728" s="18" t="s">
        <v>914</v>
      </c>
      <c r="B728" s="16">
        <f t="shared" si="11"/>
        <v>2020</v>
      </c>
      <c r="C728" s="20">
        <v>53.346666666669996</v>
      </c>
      <c r="D728" s="20">
        <v>55</v>
      </c>
      <c r="E728" s="20">
        <v>54.51</v>
      </c>
      <c r="F728" s="20">
        <v>50.53</v>
      </c>
      <c r="G728" s="20">
        <v>67.64</v>
      </c>
      <c r="H728" s="20">
        <v>79.989999999999995</v>
      </c>
      <c r="I728" s="20">
        <v>1.9157999999999999</v>
      </c>
      <c r="J728" s="20">
        <v>2.9077736410599999</v>
      </c>
      <c r="K728" s="20">
        <v>9.8944305055299999</v>
      </c>
      <c r="L728" s="20">
        <v>43.791167729800001</v>
      </c>
      <c r="M728" s="20">
        <v>2.7162099999999998</v>
      </c>
      <c r="N728" s="20">
        <v>2.9872600999999999</v>
      </c>
      <c r="O728" s="20">
        <v>1.5006848340000001</v>
      </c>
      <c r="P728" s="20">
        <v>2.3591170788200002</v>
      </c>
      <c r="Q728" s="20">
        <v>3.35</v>
      </c>
      <c r="R728" s="20">
        <v>1.5998512364599999</v>
      </c>
      <c r="S728" s="20">
        <v>2.1274999999999999</v>
      </c>
      <c r="T728" s="20">
        <v>844.12</v>
      </c>
      <c r="U728" s="20">
        <v>1718.75</v>
      </c>
      <c r="V728" s="20">
        <v>1364.56</v>
      </c>
      <c r="W728" s="20">
        <v>1393.46</v>
      </c>
      <c r="X728" s="20">
        <v>728.81</v>
      </c>
      <c r="Y728" s="20">
        <v>801.84</v>
      </c>
      <c r="Z728" s="20">
        <v>375.63</v>
      </c>
      <c r="AA728" s="20">
        <v>800.41</v>
      </c>
      <c r="AB728" s="20">
        <v>354.14</v>
      </c>
      <c r="AC728" s="20">
        <v>902.34</v>
      </c>
      <c r="AD728" s="20">
        <v>823</v>
      </c>
      <c r="AE728" s="20">
        <v>114.82395833333</v>
      </c>
      <c r="AF728" s="20">
        <v>168.71156400000001</v>
      </c>
      <c r="AG728" s="20">
        <v>164.133959</v>
      </c>
      <c r="AH728" s="20">
        <v>450</v>
      </c>
      <c r="AI728" s="20">
        <v>442</v>
      </c>
      <c r="AJ728" s="20">
        <v>426.45</v>
      </c>
      <c r="AK728" s="20">
        <v>357.42</v>
      </c>
      <c r="AL728" s="20">
        <v>238.977155313</v>
      </c>
      <c r="AM728" s="20">
        <v>215.31790620000001</v>
      </c>
      <c r="AN728" s="20">
        <v>0.89920797016999998</v>
      </c>
      <c r="AO728" s="20">
        <v>1.1849832499999999</v>
      </c>
      <c r="AP728" s="20">
        <v>0.51648929260999998</v>
      </c>
      <c r="AQ728" s="20">
        <v>4.7173356450000004</v>
      </c>
      <c r="AR728" s="20">
        <v>1.87613162</v>
      </c>
      <c r="AS728" s="20">
        <v>8.5704999999999991</v>
      </c>
      <c r="AT728" s="20">
        <v>13.999337000000001</v>
      </c>
      <c r="AU728" s="20">
        <v>0.35624430400000001</v>
      </c>
      <c r="AV728" s="20">
        <v>0.58885400200000004</v>
      </c>
      <c r="AW728" s="20">
        <v>0.32584283600000002</v>
      </c>
      <c r="AX728" s="20">
        <v>4443.2916666666697</v>
      </c>
      <c r="AY728" s="20">
        <v>381.815</v>
      </c>
      <c r="AZ728" s="20">
        <v>270.56424634114001</v>
      </c>
      <c r="BA728" s="20">
        <v>621.07764952811999</v>
      </c>
      <c r="BB728" s="20">
        <v>706.42899999999997</v>
      </c>
      <c r="BC728" s="20">
        <v>496.27565784219001</v>
      </c>
      <c r="BD728" s="20">
        <v>1.688077534</v>
      </c>
      <c r="BE728" s="20">
        <v>1.3411999999999999</v>
      </c>
      <c r="BF728" s="20">
        <v>1.6126</v>
      </c>
      <c r="BG728" s="20">
        <v>72.5</v>
      </c>
      <c r="BH728" s="20">
        <v>279.38</v>
      </c>
      <c r="BI728" s="20">
        <v>245</v>
      </c>
      <c r="BJ728" s="20">
        <v>214.38</v>
      </c>
      <c r="BK728" s="20">
        <v>243.38</v>
      </c>
      <c r="BL728" s="20">
        <v>1688.1</v>
      </c>
      <c r="BM728" s="20">
        <v>87.68</v>
      </c>
      <c r="BN728" s="20">
        <v>5687.75</v>
      </c>
      <c r="BO728" s="20">
        <v>1872.54</v>
      </c>
      <c r="BP728" s="20">
        <v>16480.3</v>
      </c>
      <c r="BQ728" s="20">
        <v>12715.55</v>
      </c>
      <c r="BR728" s="20">
        <v>2113.2399999999998</v>
      </c>
      <c r="BS728" s="20">
        <v>1597.1</v>
      </c>
      <c r="BT728" s="20">
        <v>961.1</v>
      </c>
      <c r="BU728" s="20">
        <v>17.88</v>
      </c>
    </row>
    <row r="729" spans="1:73" s="18" customFormat="1" ht="15" customHeight="1" x14ac:dyDescent="0.35">
      <c r="A729" s="16" t="s">
        <v>915</v>
      </c>
      <c r="B729" s="16">
        <f t="shared" si="11"/>
        <v>2020</v>
      </c>
      <c r="C729" s="17">
        <v>32.203333333330001</v>
      </c>
      <c r="D729" s="17">
        <v>32.979999999999997</v>
      </c>
      <c r="E729" s="17">
        <v>33.75</v>
      </c>
      <c r="F729" s="17">
        <v>29.88</v>
      </c>
      <c r="G729" s="17">
        <v>66.739999999999995</v>
      </c>
      <c r="H729" s="17">
        <v>67.89</v>
      </c>
      <c r="I729" s="17">
        <v>1.7927</v>
      </c>
      <c r="J729" s="17">
        <v>2.7188683817500001</v>
      </c>
      <c r="K729" s="17">
        <v>10.21299199713</v>
      </c>
      <c r="L729" s="17">
        <v>41.614091657240003</v>
      </c>
      <c r="M729" s="17">
        <v>2.33847</v>
      </c>
      <c r="N729" s="17">
        <v>3.270112846</v>
      </c>
      <c r="O729" s="17">
        <v>1.487236652</v>
      </c>
      <c r="P729" s="17">
        <v>2.1339190966400001</v>
      </c>
      <c r="Q729" s="17">
        <v>3.08</v>
      </c>
      <c r="R729" s="17">
        <v>1.3277572899100001</v>
      </c>
      <c r="S729" s="17">
        <v>1.994</v>
      </c>
      <c r="T729" s="17">
        <v>837.72</v>
      </c>
      <c r="U729" s="17">
        <v>1868.18</v>
      </c>
      <c r="V729" s="17">
        <v>1400.08</v>
      </c>
      <c r="W729" s="17">
        <v>1412.91</v>
      </c>
      <c r="X729" s="17">
        <v>636.25</v>
      </c>
      <c r="Y729" s="17">
        <v>691.04</v>
      </c>
      <c r="Z729" s="17">
        <v>372.61</v>
      </c>
      <c r="AA729" s="17">
        <v>747.8</v>
      </c>
      <c r="AB729" s="17">
        <v>377.25</v>
      </c>
      <c r="AC729" s="17">
        <v>796.67</v>
      </c>
      <c r="AD729" s="17">
        <v>730</v>
      </c>
      <c r="AE729" s="17">
        <v>114.82395833333</v>
      </c>
      <c r="AF729" s="17">
        <v>162.4205576</v>
      </c>
      <c r="AG729" s="17">
        <v>164.354421</v>
      </c>
      <c r="AH729" s="17">
        <v>494</v>
      </c>
      <c r="AI729" s="17">
        <v>477</v>
      </c>
      <c r="AJ729" s="17">
        <v>469.64</v>
      </c>
      <c r="AK729" s="17">
        <v>372.58</v>
      </c>
      <c r="AL729" s="17">
        <v>228.12307519500001</v>
      </c>
      <c r="AM729" s="17">
        <v>209.07148230000001</v>
      </c>
      <c r="AN729" s="17">
        <v>0.90768886773000002</v>
      </c>
      <c r="AO729" s="17">
        <v>1.19531740625</v>
      </c>
      <c r="AP729" s="17">
        <v>0.55378189311000003</v>
      </c>
      <c r="AQ729" s="17">
        <v>4.4736149039999997</v>
      </c>
      <c r="AR729" s="17">
        <v>1.7769237200000001</v>
      </c>
      <c r="AS729" s="17">
        <v>8.6944999999999997</v>
      </c>
      <c r="AT729" s="17">
        <v>13.999337000000001</v>
      </c>
      <c r="AU729" s="17">
        <v>0.36130598400000002</v>
      </c>
      <c r="AV729" s="17">
        <v>0.59723155800000005</v>
      </c>
      <c r="AW729" s="17">
        <v>0.26080654599999997</v>
      </c>
      <c r="AX729" s="17">
        <v>4402.4666666666699</v>
      </c>
      <c r="AY729" s="17">
        <v>387.24</v>
      </c>
      <c r="AZ729" s="17">
        <v>276.93194441781998</v>
      </c>
      <c r="BA729" s="17">
        <v>593.67011862778998</v>
      </c>
      <c r="BB729" s="17">
        <v>675.255</v>
      </c>
      <c r="BC729" s="17">
        <v>507.95544774302999</v>
      </c>
      <c r="BD729" s="17">
        <v>1.492307278</v>
      </c>
      <c r="BE729" s="17">
        <v>1.2095</v>
      </c>
      <c r="BF729" s="17">
        <v>1.4985999999999999</v>
      </c>
      <c r="BG729" s="17">
        <v>71.88</v>
      </c>
      <c r="BH729" s="17">
        <v>276.22000000000003</v>
      </c>
      <c r="BI729" s="17">
        <v>245</v>
      </c>
      <c r="BJ729" s="17">
        <v>231.13</v>
      </c>
      <c r="BK729" s="17">
        <v>235</v>
      </c>
      <c r="BL729" s="17">
        <v>1610.89</v>
      </c>
      <c r="BM729" s="17">
        <v>88.99</v>
      </c>
      <c r="BN729" s="17">
        <v>5182.63</v>
      </c>
      <c r="BO729" s="17">
        <v>1734.44</v>
      </c>
      <c r="BP729" s="17">
        <v>15290.91</v>
      </c>
      <c r="BQ729" s="17">
        <v>11846.23</v>
      </c>
      <c r="BR729" s="17">
        <v>1903.63</v>
      </c>
      <c r="BS729" s="17">
        <v>1591.93</v>
      </c>
      <c r="BT729" s="17">
        <v>759</v>
      </c>
      <c r="BU729" s="17">
        <v>14.884</v>
      </c>
    </row>
    <row r="730" spans="1:73" s="18" customFormat="1" ht="15" customHeight="1" x14ac:dyDescent="0.35">
      <c r="A730" s="18" t="s">
        <v>916</v>
      </c>
      <c r="B730" s="16">
        <f t="shared" si="11"/>
        <v>2020</v>
      </c>
      <c r="C730" s="20">
        <v>21.043333333330001</v>
      </c>
      <c r="D730" s="20">
        <v>23.34</v>
      </c>
      <c r="E730" s="20">
        <v>23.27</v>
      </c>
      <c r="F730" s="20">
        <v>16.52</v>
      </c>
      <c r="G730" s="20">
        <v>58.55</v>
      </c>
      <c r="H730" s="20">
        <v>56.58</v>
      </c>
      <c r="I730" s="20">
        <v>1.7385999999999999</v>
      </c>
      <c r="J730" s="20">
        <v>2.1203186673199999</v>
      </c>
      <c r="K730" s="20">
        <v>10.00988126196</v>
      </c>
      <c r="L730" s="20">
        <v>37.97404004066</v>
      </c>
      <c r="M730" s="20">
        <v>2.2702399999999998</v>
      </c>
      <c r="N730" s="20">
        <v>3.4065788239999999</v>
      </c>
      <c r="O730" s="20">
        <v>1.410074952</v>
      </c>
      <c r="P730" s="20">
        <v>2.355843643</v>
      </c>
      <c r="Q730" s="20">
        <v>3.66</v>
      </c>
      <c r="R730" s="20">
        <v>1.2975309290099999</v>
      </c>
      <c r="S730" s="20">
        <v>2.11</v>
      </c>
      <c r="T730" s="20">
        <v>834.51</v>
      </c>
      <c r="U730" s="20">
        <v>2050</v>
      </c>
      <c r="V730" s="20">
        <v>1390.91</v>
      </c>
      <c r="W730" s="20">
        <v>1527.27</v>
      </c>
      <c r="X730" s="20">
        <v>608.88</v>
      </c>
      <c r="Y730" s="20">
        <v>720.69</v>
      </c>
      <c r="Z730" s="20">
        <v>361.26</v>
      </c>
      <c r="AA730" s="20">
        <v>679.98</v>
      </c>
      <c r="AB730" s="20">
        <v>363.83</v>
      </c>
      <c r="AC730" s="20">
        <v>758.96</v>
      </c>
      <c r="AD730" s="20">
        <v>732.1</v>
      </c>
      <c r="AE730" s="20">
        <v>114.82395833333</v>
      </c>
      <c r="AF730" s="20">
        <v>146.90956560000001</v>
      </c>
      <c r="AG730" s="20">
        <v>166.66927200000001</v>
      </c>
      <c r="AH730" s="20">
        <v>564</v>
      </c>
      <c r="AI730" s="20">
        <v>536</v>
      </c>
      <c r="AJ730" s="20">
        <v>543.70000000000005</v>
      </c>
      <c r="AK730" s="20">
        <v>407.14</v>
      </c>
      <c r="AL730" s="20">
        <v>221.68558421099999</v>
      </c>
      <c r="AM730" s="20">
        <v>218.9922732</v>
      </c>
      <c r="AN730" s="20">
        <v>0.90264914086000003</v>
      </c>
      <c r="AO730" s="20">
        <v>1.281435375</v>
      </c>
      <c r="AP730" s="20">
        <v>0.58192325973000003</v>
      </c>
      <c r="AQ730" s="20">
        <v>4.4452855370000002</v>
      </c>
      <c r="AR730" s="20">
        <v>1.2676565</v>
      </c>
      <c r="AS730" s="20">
        <v>8.0358999999999998</v>
      </c>
      <c r="AT730" s="20">
        <v>13.889106</v>
      </c>
      <c r="AU730" s="20">
        <v>0.35490540799999998</v>
      </c>
      <c r="AV730" s="20">
        <v>0.57364212400000003</v>
      </c>
      <c r="AW730" s="20">
        <v>0.225091702</v>
      </c>
      <c r="AX730" s="20">
        <v>4345.3416666666699</v>
      </c>
      <c r="AY730" s="20">
        <v>380.38</v>
      </c>
      <c r="AZ730" s="20">
        <v>276.23813700394999</v>
      </c>
      <c r="BA730" s="20">
        <v>594.96383075070003</v>
      </c>
      <c r="BB730" s="20">
        <v>676.72649999999999</v>
      </c>
      <c r="BC730" s="20">
        <v>506.68284895959999</v>
      </c>
      <c r="BD730" s="20">
        <v>1.400595086</v>
      </c>
      <c r="BE730" s="20">
        <v>1.1067</v>
      </c>
      <c r="BF730" s="20">
        <v>1.3342000000000001</v>
      </c>
      <c r="BG730" s="20">
        <v>70.75</v>
      </c>
      <c r="BH730" s="20">
        <v>282</v>
      </c>
      <c r="BI730" s="20">
        <v>245</v>
      </c>
      <c r="BJ730" s="20">
        <v>235</v>
      </c>
      <c r="BK730" s="20">
        <v>220.38</v>
      </c>
      <c r="BL730" s="20">
        <v>1459.93</v>
      </c>
      <c r="BM730" s="20">
        <v>84.73</v>
      </c>
      <c r="BN730" s="20">
        <v>5057.97</v>
      </c>
      <c r="BO730" s="20">
        <v>1657.55</v>
      </c>
      <c r="BP730" s="20">
        <v>14952.8</v>
      </c>
      <c r="BQ730" s="20">
        <v>11804.01</v>
      </c>
      <c r="BR730" s="20">
        <v>1903.37</v>
      </c>
      <c r="BS730" s="20">
        <v>1683.17</v>
      </c>
      <c r="BT730" s="20">
        <v>753.86</v>
      </c>
      <c r="BU730" s="20">
        <v>15.065</v>
      </c>
    </row>
    <row r="731" spans="1:73" s="18" customFormat="1" ht="15" customHeight="1" x14ac:dyDescent="0.35">
      <c r="A731" s="16" t="s">
        <v>917</v>
      </c>
      <c r="B731" s="16">
        <f t="shared" si="11"/>
        <v>2020</v>
      </c>
      <c r="C731" s="17">
        <v>30.38</v>
      </c>
      <c r="D731" s="17">
        <v>31.02</v>
      </c>
      <c r="E731" s="17">
        <v>31.56</v>
      </c>
      <c r="F731" s="17">
        <v>28.56</v>
      </c>
      <c r="G731" s="17">
        <v>52.49</v>
      </c>
      <c r="H731" s="17">
        <v>57.42</v>
      </c>
      <c r="I731" s="17">
        <v>1.7524999999999999</v>
      </c>
      <c r="J731" s="17">
        <v>1.5751649779200001</v>
      </c>
      <c r="K731" s="17">
        <v>10.07552703066</v>
      </c>
      <c r="L731" s="17">
        <v>35.595661957700003</v>
      </c>
      <c r="M731" s="17">
        <v>2.3159900000000002</v>
      </c>
      <c r="N731" s="17">
        <v>3.3034026079999999</v>
      </c>
      <c r="O731" s="17">
        <v>1.4226412859999999</v>
      </c>
      <c r="P731" s="17">
        <v>2.5072032288999999</v>
      </c>
      <c r="Q731" s="17">
        <v>3.76</v>
      </c>
      <c r="R731" s="17">
        <v>1.78910968669</v>
      </c>
      <c r="S731" s="17">
        <v>1.9724999999999999</v>
      </c>
      <c r="T731" s="17">
        <v>832.33</v>
      </c>
      <c r="U731" s="17">
        <v>2050</v>
      </c>
      <c r="V731" s="17">
        <v>1394.65</v>
      </c>
      <c r="W731" s="17">
        <v>1588.02</v>
      </c>
      <c r="X731" s="17">
        <v>576.55999999999995</v>
      </c>
      <c r="Y731" s="17">
        <v>684.95</v>
      </c>
      <c r="Z731" s="17">
        <v>359.17</v>
      </c>
      <c r="AA731" s="17">
        <v>684.78</v>
      </c>
      <c r="AB731" s="17">
        <v>339.1</v>
      </c>
      <c r="AC731" s="17">
        <v>799.83</v>
      </c>
      <c r="AD731" s="17">
        <v>738.26</v>
      </c>
      <c r="AE731" s="17">
        <v>80.376770833329999</v>
      </c>
      <c r="AF731" s="17">
        <v>143.90578719999999</v>
      </c>
      <c r="AG731" s="17">
        <v>175.928676</v>
      </c>
      <c r="AH731" s="17">
        <v>510</v>
      </c>
      <c r="AI731" s="17">
        <v>494</v>
      </c>
      <c r="AJ731" s="17">
        <v>492.89</v>
      </c>
      <c r="AK731" s="17">
        <v>438.42</v>
      </c>
      <c r="AL731" s="17">
        <v>209.927609811</v>
      </c>
      <c r="AM731" s="17">
        <v>205.76455200000001</v>
      </c>
      <c r="AN731" s="17">
        <v>0.90864427425000005</v>
      </c>
      <c r="AO731" s="17">
        <v>1.2952142499999999</v>
      </c>
      <c r="AP731" s="17">
        <v>0.64502974540000002</v>
      </c>
      <c r="AQ731" s="17">
        <v>5.0810979449999998</v>
      </c>
      <c r="AR731" s="17">
        <v>1.5178808699999999</v>
      </c>
      <c r="AS731" s="17">
        <v>7.1098999999999997</v>
      </c>
      <c r="AT731" s="17">
        <v>12.55310628</v>
      </c>
      <c r="AU731" s="17">
        <v>0.35601571199999998</v>
      </c>
      <c r="AV731" s="17">
        <v>0.56989427000000004</v>
      </c>
      <c r="AW731" s="17">
        <v>0.24162635199999999</v>
      </c>
      <c r="AX731" s="17">
        <v>4392.7166666666699</v>
      </c>
      <c r="AY731" s="17">
        <v>381.57</v>
      </c>
      <c r="AZ731" s="17">
        <v>277.7328484459</v>
      </c>
      <c r="BA731" s="17">
        <v>589.45357541235001</v>
      </c>
      <c r="BB731" s="17">
        <v>670.45899999999995</v>
      </c>
      <c r="BC731" s="17">
        <v>509.42448579508999</v>
      </c>
      <c r="BD731" s="17">
        <v>1.4484353400000001</v>
      </c>
      <c r="BE731" s="17">
        <v>1.1177999999999999</v>
      </c>
      <c r="BF731" s="17">
        <v>1.3468</v>
      </c>
      <c r="BG731" s="17">
        <v>72.900000000000006</v>
      </c>
      <c r="BH731" s="17">
        <v>263</v>
      </c>
      <c r="BI731" s="17">
        <v>243</v>
      </c>
      <c r="BJ731" s="17">
        <v>201.9</v>
      </c>
      <c r="BK731" s="17">
        <v>222.2</v>
      </c>
      <c r="BL731" s="17">
        <v>1466.37</v>
      </c>
      <c r="BM731" s="17">
        <v>93.65</v>
      </c>
      <c r="BN731" s="17">
        <v>5239.83</v>
      </c>
      <c r="BO731" s="17">
        <v>1626.34</v>
      </c>
      <c r="BP731" s="17">
        <v>15401.92</v>
      </c>
      <c r="BQ731" s="17">
        <v>12179.61</v>
      </c>
      <c r="BR731" s="17">
        <v>1975.32</v>
      </c>
      <c r="BS731" s="17">
        <v>1715.91</v>
      </c>
      <c r="BT731" s="17">
        <v>790.22</v>
      </c>
      <c r="BU731" s="17">
        <v>16.256</v>
      </c>
    </row>
    <row r="732" spans="1:73" s="18" customFormat="1" ht="15" customHeight="1" x14ac:dyDescent="0.35">
      <c r="A732" s="18" t="s">
        <v>918</v>
      </c>
      <c r="B732" s="16">
        <f t="shared" si="11"/>
        <v>2020</v>
      </c>
      <c r="C732" s="20">
        <v>39.456666666670003</v>
      </c>
      <c r="D732" s="20">
        <v>39.93</v>
      </c>
      <c r="E732" s="20">
        <v>40.14</v>
      </c>
      <c r="F732" s="20">
        <v>38.299999999999997</v>
      </c>
      <c r="G732" s="20">
        <v>52.21</v>
      </c>
      <c r="H732" s="20">
        <v>56.81</v>
      </c>
      <c r="I732" s="20">
        <v>1.6128</v>
      </c>
      <c r="J732" s="20">
        <v>1.7521711121800001</v>
      </c>
      <c r="K732" s="20">
        <v>8.9708190918700002</v>
      </c>
      <c r="L732" s="20">
        <v>33.992281929710003</v>
      </c>
      <c r="M732" s="20">
        <v>2.2286299999999999</v>
      </c>
      <c r="N732" s="20">
        <v>3.119978224</v>
      </c>
      <c r="O732" s="20">
        <v>1.4246254439999999</v>
      </c>
      <c r="P732" s="20">
        <v>2.8358473702899998</v>
      </c>
      <c r="Q732" s="20">
        <v>3.3</v>
      </c>
      <c r="R732" s="20">
        <v>3.3515421108800001</v>
      </c>
      <c r="S732" s="20">
        <v>1.8560000000000001</v>
      </c>
      <c r="T732" s="20">
        <v>916.38</v>
      </c>
      <c r="U732" s="20">
        <v>2050</v>
      </c>
      <c r="V732" s="20">
        <v>1451.36</v>
      </c>
      <c r="W732" s="20">
        <v>1712.82</v>
      </c>
      <c r="X732" s="20">
        <v>656.49</v>
      </c>
      <c r="Y732" s="20">
        <v>724.62</v>
      </c>
      <c r="Z732" s="20">
        <v>369.58</v>
      </c>
      <c r="AA732" s="20">
        <v>755.71</v>
      </c>
      <c r="AB732" s="20">
        <v>345.17</v>
      </c>
      <c r="AC732" s="20">
        <v>850.98</v>
      </c>
      <c r="AD732" s="20">
        <v>788.36</v>
      </c>
      <c r="AE732" s="20">
        <v>80.376770833329999</v>
      </c>
      <c r="AF732" s="20">
        <v>147.98824880000001</v>
      </c>
      <c r="AG732" s="20">
        <v>170.85804999999999</v>
      </c>
      <c r="AH732" s="20">
        <v>520</v>
      </c>
      <c r="AI732" s="20">
        <v>501</v>
      </c>
      <c r="AJ732" s="20">
        <v>493.64</v>
      </c>
      <c r="AK732" s="20">
        <v>449.46</v>
      </c>
      <c r="AL732" s="20">
        <v>200.49550972200001</v>
      </c>
      <c r="AM732" s="20">
        <v>198.415818</v>
      </c>
      <c r="AN732" s="20">
        <v>0.90074283349999995</v>
      </c>
      <c r="AO732" s="20">
        <v>1.2952142499999999</v>
      </c>
      <c r="AP732" s="20">
        <v>0.64952601638999996</v>
      </c>
      <c r="AQ732" s="20">
        <v>5.0981837499999996</v>
      </c>
      <c r="AR732" s="20">
        <v>1.5652801999999999</v>
      </c>
      <c r="AS732" s="20">
        <v>7.0823999999999998</v>
      </c>
      <c r="AT732" s="20">
        <v>12.12541</v>
      </c>
      <c r="AU732" s="20">
        <v>0.36754328000000003</v>
      </c>
      <c r="AV732" s="20">
        <v>0.57209889000000003</v>
      </c>
      <c r="AW732" s="20">
        <v>0.26675902000000001</v>
      </c>
      <c r="AX732" s="20">
        <v>4401.8166666666702</v>
      </c>
      <c r="AY732" s="20">
        <v>393.92500000000001</v>
      </c>
      <c r="AZ732" s="20">
        <v>276.67457272226</v>
      </c>
      <c r="BA732" s="20">
        <v>599.94701818712997</v>
      </c>
      <c r="BB732" s="20">
        <v>682.39449999999999</v>
      </c>
      <c r="BC732" s="20">
        <v>507.48337018937002</v>
      </c>
      <c r="BD732" s="20">
        <v>1.49473236</v>
      </c>
      <c r="BE732" s="20">
        <v>1.1731</v>
      </c>
      <c r="BF732" s="20">
        <v>1.4009</v>
      </c>
      <c r="BG732" s="20">
        <v>75</v>
      </c>
      <c r="BH732" s="20">
        <v>273</v>
      </c>
      <c r="BI732" s="20">
        <v>240</v>
      </c>
      <c r="BJ732" s="20">
        <v>202</v>
      </c>
      <c r="BK732" s="20">
        <v>226.25</v>
      </c>
      <c r="BL732" s="20">
        <v>1568.57</v>
      </c>
      <c r="BM732" s="20">
        <v>103.3</v>
      </c>
      <c r="BN732" s="20">
        <v>5754.6</v>
      </c>
      <c r="BO732" s="20">
        <v>1744.84</v>
      </c>
      <c r="BP732" s="20">
        <v>16837.84</v>
      </c>
      <c r="BQ732" s="20">
        <v>12727.15</v>
      </c>
      <c r="BR732" s="20">
        <v>2025.71</v>
      </c>
      <c r="BS732" s="20">
        <v>1732.22</v>
      </c>
      <c r="BT732" s="20">
        <v>820.77</v>
      </c>
      <c r="BU732" s="20">
        <v>17.713000000000001</v>
      </c>
    </row>
    <row r="733" spans="1:73" s="18" customFormat="1" ht="15" customHeight="1" x14ac:dyDescent="0.35">
      <c r="A733" s="16" t="s">
        <v>919</v>
      </c>
      <c r="B733" s="16">
        <f t="shared" si="11"/>
        <v>2020</v>
      </c>
      <c r="C733" s="17">
        <v>42.066666666670002</v>
      </c>
      <c r="D733" s="17">
        <v>42.81</v>
      </c>
      <c r="E733" s="17">
        <v>42.64</v>
      </c>
      <c r="F733" s="17">
        <v>40.75</v>
      </c>
      <c r="G733" s="17">
        <v>51.56</v>
      </c>
      <c r="H733" s="17">
        <v>56.6</v>
      </c>
      <c r="I733" s="17">
        <v>1.7352000000000001</v>
      </c>
      <c r="J733" s="17">
        <v>1.8010354964699999</v>
      </c>
      <c r="K733" s="17">
        <v>7.7864455010600002</v>
      </c>
      <c r="L733" s="17">
        <v>34.908524608450001</v>
      </c>
      <c r="M733" s="17">
        <v>2.1017399999999999</v>
      </c>
      <c r="N733" s="17">
        <v>3.2359412359999999</v>
      </c>
      <c r="O733" s="17">
        <v>1.492307278</v>
      </c>
      <c r="P733" s="17">
        <v>3.0401407819099999</v>
      </c>
      <c r="Q733" s="17">
        <v>3.32</v>
      </c>
      <c r="R733" s="17">
        <v>3.9904223457199999</v>
      </c>
      <c r="S733" s="17">
        <v>1.81</v>
      </c>
      <c r="T733" s="17">
        <v>888.31</v>
      </c>
      <c r="U733" s="17">
        <v>1984.78</v>
      </c>
      <c r="V733" s="17">
        <v>1486.92</v>
      </c>
      <c r="W733" s="17">
        <v>1876.87</v>
      </c>
      <c r="X733" s="17">
        <v>694.16</v>
      </c>
      <c r="Y733" s="17">
        <v>683.93</v>
      </c>
      <c r="Z733" s="17">
        <v>381.07</v>
      </c>
      <c r="AA733" s="17">
        <v>821.11</v>
      </c>
      <c r="AB733" s="17">
        <v>355.24</v>
      </c>
      <c r="AC733" s="17">
        <v>890.21</v>
      </c>
      <c r="AD733" s="17">
        <v>833.17</v>
      </c>
      <c r="AE733" s="17">
        <v>80.376770833329999</v>
      </c>
      <c r="AF733" s="17">
        <v>152.55493680000001</v>
      </c>
      <c r="AG733" s="17">
        <v>174.93659700000001</v>
      </c>
      <c r="AH733" s="17">
        <v>480</v>
      </c>
      <c r="AI733" s="17">
        <v>467</v>
      </c>
      <c r="AJ733" s="17">
        <v>459.7</v>
      </c>
      <c r="AK733" s="17">
        <v>444.19</v>
      </c>
      <c r="AL733" s="17">
        <v>212.742174933</v>
      </c>
      <c r="AM733" s="17">
        <v>222.13</v>
      </c>
      <c r="AN733" s="17">
        <v>0.86138446914</v>
      </c>
      <c r="AO733" s="17">
        <v>1.270412275</v>
      </c>
      <c r="AP733" s="17">
        <v>0.66079314249999999</v>
      </c>
      <c r="AQ733" s="17">
        <v>4.6988168369999999</v>
      </c>
      <c r="AR733" s="17">
        <v>1.52339242</v>
      </c>
      <c r="AS733" s="17">
        <v>6.9996999999999998</v>
      </c>
      <c r="AT733" s="17">
        <v>12.51783236</v>
      </c>
      <c r="AU733" s="17">
        <v>0.37427041599999999</v>
      </c>
      <c r="AV733" s="17">
        <v>0.58686984399999997</v>
      </c>
      <c r="AW733" s="17">
        <v>0.27072733599999999</v>
      </c>
      <c r="AX733" s="17">
        <v>4383.6666666666697</v>
      </c>
      <c r="AY733" s="17">
        <v>401.13499999999999</v>
      </c>
      <c r="AZ733" s="17">
        <v>278.85148018842</v>
      </c>
      <c r="BA733" s="17">
        <v>606.84681617601996</v>
      </c>
      <c r="BB733" s="17">
        <v>690.24249999999995</v>
      </c>
      <c r="BC733" s="17">
        <v>511.47630790911001</v>
      </c>
      <c r="BD733" s="17">
        <v>1.5106056240000001</v>
      </c>
      <c r="BE733" s="17">
        <v>1.2002999999999999</v>
      </c>
      <c r="BF733" s="17">
        <v>1.4838</v>
      </c>
      <c r="BG733" s="17">
        <v>75</v>
      </c>
      <c r="BH733" s="17">
        <v>305.10000000000002</v>
      </c>
      <c r="BI733" s="17">
        <v>262.2</v>
      </c>
      <c r="BJ733" s="17">
        <v>214.4</v>
      </c>
      <c r="BK733" s="17">
        <v>237.5</v>
      </c>
      <c r="BL733" s="17">
        <v>1643.81</v>
      </c>
      <c r="BM733" s="17">
        <v>108.52</v>
      </c>
      <c r="BN733" s="17">
        <v>6372.46</v>
      </c>
      <c r="BO733" s="17">
        <v>1817.93</v>
      </c>
      <c r="BP733" s="17">
        <v>17469.919999999998</v>
      </c>
      <c r="BQ733" s="17">
        <v>13402.3</v>
      </c>
      <c r="BR733" s="17">
        <v>2177.1999999999998</v>
      </c>
      <c r="BS733" s="17">
        <v>1846.51</v>
      </c>
      <c r="BT733" s="17">
        <v>864.64</v>
      </c>
      <c r="BU733" s="17">
        <v>20.646999999999998</v>
      </c>
    </row>
    <row r="734" spans="1:73" s="18" customFormat="1" ht="15" customHeight="1" x14ac:dyDescent="0.35">
      <c r="A734" s="18" t="s">
        <v>920</v>
      </c>
      <c r="B734" s="16">
        <f t="shared" si="11"/>
        <v>2020</v>
      </c>
      <c r="C734" s="20">
        <v>43.443333333330003</v>
      </c>
      <c r="D734" s="20">
        <v>44.26</v>
      </c>
      <c r="E734" s="20">
        <v>43.71</v>
      </c>
      <c r="F734" s="20">
        <v>42.36</v>
      </c>
      <c r="G734" s="20">
        <v>50.14</v>
      </c>
      <c r="H734" s="20">
        <v>57.38</v>
      </c>
      <c r="I734" s="20">
        <v>2.3016999999999999</v>
      </c>
      <c r="J734" s="20">
        <v>2.8618966767299998</v>
      </c>
      <c r="K734" s="20">
        <v>6.3435648953200001</v>
      </c>
      <c r="L734" s="20">
        <v>45.85350707672</v>
      </c>
      <c r="M734" s="20">
        <v>2.3486799999999999</v>
      </c>
      <c r="N734" s="20">
        <v>3.5990421499999998</v>
      </c>
      <c r="O734" s="20">
        <v>1.602317816</v>
      </c>
      <c r="P734" s="20">
        <v>3.1485037179400002</v>
      </c>
      <c r="Q734" s="20">
        <v>3.37</v>
      </c>
      <c r="R734" s="20">
        <v>4.0730111538099996</v>
      </c>
      <c r="S734" s="20">
        <v>2.0024999999999999</v>
      </c>
      <c r="T734" s="20">
        <v>981.3</v>
      </c>
      <c r="U734" s="20">
        <v>1929.76</v>
      </c>
      <c r="V734" s="20">
        <v>1479.92</v>
      </c>
      <c r="W734" s="20">
        <v>1876.96</v>
      </c>
      <c r="X734" s="20">
        <v>760.3</v>
      </c>
      <c r="Y734" s="20">
        <v>739.17</v>
      </c>
      <c r="Z734" s="20">
        <v>384.55236292427998</v>
      </c>
      <c r="AA734" s="20">
        <v>866.94</v>
      </c>
      <c r="AB734" s="20">
        <v>374.95</v>
      </c>
      <c r="AC734" s="20">
        <v>921.55</v>
      </c>
      <c r="AD734" s="20">
        <v>877.14</v>
      </c>
      <c r="AE734" s="20">
        <v>80.376770833329999</v>
      </c>
      <c r="AF734" s="20">
        <v>149.34250800000001</v>
      </c>
      <c r="AG734" s="20">
        <v>189.487089</v>
      </c>
      <c r="AH734" s="20">
        <v>505</v>
      </c>
      <c r="AI734" s="20">
        <v>486</v>
      </c>
      <c r="AJ734" s="20">
        <v>480.85</v>
      </c>
      <c r="AK734" s="20">
        <v>448.91</v>
      </c>
      <c r="AL734" s="20">
        <v>208.93920508799999</v>
      </c>
      <c r="AM734" s="20">
        <v>223</v>
      </c>
      <c r="AN734" s="20">
        <v>0.89531834531999999</v>
      </c>
      <c r="AO734" s="20">
        <v>1.2504329062499999</v>
      </c>
      <c r="AP734" s="20">
        <v>0.61657099495000001</v>
      </c>
      <c r="AQ734" s="20">
        <v>4.6323475439999999</v>
      </c>
      <c r="AR734" s="20">
        <v>1.496496056</v>
      </c>
      <c r="AS734" s="20">
        <v>6.9996999999999998</v>
      </c>
      <c r="AT734" s="20">
        <v>12.566333999999999</v>
      </c>
      <c r="AU734" s="20">
        <v>0.38625516799999998</v>
      </c>
      <c r="AV734" s="20">
        <v>0.60384541800000002</v>
      </c>
      <c r="AW734" s="20">
        <v>0.28880521999999997</v>
      </c>
      <c r="AX734" s="20">
        <v>4353.3666666666704</v>
      </c>
      <c r="AY734" s="20">
        <v>413.98</v>
      </c>
      <c r="AZ734" s="20">
        <v>280.77132910416998</v>
      </c>
      <c r="BA734" s="20">
        <v>629.12741384849005</v>
      </c>
      <c r="BB734" s="20">
        <v>715.58500000000004</v>
      </c>
      <c r="BC734" s="20">
        <v>514.99774245380002</v>
      </c>
      <c r="BD734" s="20">
        <v>1.541911228</v>
      </c>
      <c r="BE734" s="20">
        <v>1.3213999999999999</v>
      </c>
      <c r="BF734" s="20">
        <v>1.7032</v>
      </c>
      <c r="BG734" s="20">
        <v>76.88</v>
      </c>
      <c r="BH734" s="20">
        <v>341.88</v>
      </c>
      <c r="BI734" s="20">
        <v>276.25</v>
      </c>
      <c r="BJ734" s="20">
        <v>249.5</v>
      </c>
      <c r="BK734" s="20">
        <v>240.38</v>
      </c>
      <c r="BL734" s="20">
        <v>1737.26</v>
      </c>
      <c r="BM734" s="20">
        <v>121.07</v>
      </c>
      <c r="BN734" s="20">
        <v>6498.94</v>
      </c>
      <c r="BO734" s="20">
        <v>1935.73</v>
      </c>
      <c r="BP734" s="20">
        <v>17650.03</v>
      </c>
      <c r="BQ734" s="20">
        <v>14537.75</v>
      </c>
      <c r="BR734" s="20">
        <v>2410.0500000000002</v>
      </c>
      <c r="BS734" s="20">
        <v>1968.63</v>
      </c>
      <c r="BT734" s="20">
        <v>940.33</v>
      </c>
      <c r="BU734" s="20">
        <v>27.003</v>
      </c>
    </row>
    <row r="735" spans="1:73" s="18" customFormat="1" ht="15" customHeight="1" x14ac:dyDescent="0.35">
      <c r="A735" s="16" t="s">
        <v>921</v>
      </c>
      <c r="B735" s="16">
        <f t="shared" si="11"/>
        <v>2020</v>
      </c>
      <c r="C735" s="17">
        <v>40.596666666669996</v>
      </c>
      <c r="D735" s="17">
        <v>41.09</v>
      </c>
      <c r="E735" s="17">
        <v>41.1</v>
      </c>
      <c r="F735" s="17">
        <v>39.6</v>
      </c>
      <c r="G735" s="17">
        <v>54.6</v>
      </c>
      <c r="H735" s="17">
        <v>57.47</v>
      </c>
      <c r="I735" s="17">
        <v>1.9186000000000001</v>
      </c>
      <c r="J735" s="17">
        <v>3.9521394626699999</v>
      </c>
      <c r="K735" s="17">
        <v>5.8838474311300004</v>
      </c>
      <c r="L735" s="17">
        <v>46.072909128329997</v>
      </c>
      <c r="M735" s="17">
        <v>2.4579</v>
      </c>
      <c r="N735" s="17">
        <v>3.6720150720000002</v>
      </c>
      <c r="O735" s="17">
        <v>1.604301974</v>
      </c>
      <c r="P735" s="17">
        <v>3.0796132040500002</v>
      </c>
      <c r="Q735" s="17">
        <v>3.35</v>
      </c>
      <c r="R735" s="17">
        <v>3.8568396121599999</v>
      </c>
      <c r="S735" s="17">
        <v>2.032</v>
      </c>
      <c r="T735" s="17">
        <v>1034.18</v>
      </c>
      <c r="U735" s="17">
        <v>1663.64</v>
      </c>
      <c r="V735" s="17">
        <v>1470.95</v>
      </c>
      <c r="W735" s="17">
        <v>1880.71</v>
      </c>
      <c r="X735" s="17">
        <v>796.22</v>
      </c>
      <c r="Y735" s="17">
        <v>767.84</v>
      </c>
      <c r="Z735" s="17">
        <v>423.41</v>
      </c>
      <c r="AA735" s="17">
        <v>905.86</v>
      </c>
      <c r="AB735" s="17">
        <v>408.43</v>
      </c>
      <c r="AC735" s="17">
        <v>938.14</v>
      </c>
      <c r="AD735" s="17">
        <v>982.38482384823999</v>
      </c>
      <c r="AE735" s="17" t="s">
        <v>193</v>
      </c>
      <c r="AF735" s="17">
        <v>166.0817816</v>
      </c>
      <c r="AG735" s="17" t="s">
        <v>193</v>
      </c>
      <c r="AH735" s="17">
        <v>507</v>
      </c>
      <c r="AI735" s="17">
        <v>488</v>
      </c>
      <c r="AJ735" s="17">
        <v>483</v>
      </c>
      <c r="AK735" s="17">
        <v>462.66</v>
      </c>
      <c r="AL735" s="17">
        <v>219.683054196</v>
      </c>
      <c r="AM735" s="17">
        <v>247.68</v>
      </c>
      <c r="AN735" s="17">
        <v>0.91014050850999995</v>
      </c>
      <c r="AO735" s="17">
        <v>1.24009875</v>
      </c>
      <c r="AP735" s="17">
        <v>0.60514517692000003</v>
      </c>
      <c r="AQ735" s="17">
        <v>4.599057782</v>
      </c>
      <c r="AR735" s="17">
        <v>1.47158385</v>
      </c>
      <c r="AS735" s="17">
        <v>7.2339000000000002</v>
      </c>
      <c r="AT735" s="17">
        <v>11.85644636</v>
      </c>
      <c r="AU735" s="17">
        <v>0.38514486399999998</v>
      </c>
      <c r="AV735" s="17">
        <v>0.59194047000000005</v>
      </c>
      <c r="AW735" s="17">
        <v>0.28130951199999998</v>
      </c>
      <c r="AX735" s="17">
        <v>4220.3666666666704</v>
      </c>
      <c r="AY735" s="17">
        <v>412.79</v>
      </c>
      <c r="AZ735" s="17">
        <v>282.02144775403002</v>
      </c>
      <c r="BA735" s="17">
        <v>621.89220901292003</v>
      </c>
      <c r="BB735" s="17">
        <v>707.35550000000001</v>
      </c>
      <c r="BC735" s="17">
        <v>517.29074111761997</v>
      </c>
      <c r="BD735" s="17">
        <v>1.5610914220000001</v>
      </c>
      <c r="BE735" s="17">
        <v>1.3705000000000001</v>
      </c>
      <c r="BF735" s="17">
        <v>1.8575999999999999</v>
      </c>
      <c r="BG735" s="17">
        <v>79.38</v>
      </c>
      <c r="BH735" s="17">
        <v>358.38</v>
      </c>
      <c r="BI735" s="17">
        <v>282.5</v>
      </c>
      <c r="BJ735" s="17">
        <v>250.5</v>
      </c>
      <c r="BK735" s="17">
        <v>247.75</v>
      </c>
      <c r="BL735" s="17">
        <v>1743.77</v>
      </c>
      <c r="BM735" s="17">
        <v>123.75</v>
      </c>
      <c r="BN735" s="17">
        <v>6704.9</v>
      </c>
      <c r="BO735" s="17">
        <v>1872.91</v>
      </c>
      <c r="BP735" s="17">
        <v>17951.259999999998</v>
      </c>
      <c r="BQ735" s="17">
        <v>14857.49</v>
      </c>
      <c r="BR735" s="17">
        <v>2442.46</v>
      </c>
      <c r="BS735" s="17">
        <v>1921.92</v>
      </c>
      <c r="BT735" s="17">
        <v>907.62</v>
      </c>
      <c r="BU735" s="17">
        <v>25.742000000000001</v>
      </c>
    </row>
    <row r="736" spans="1:73" s="18" customFormat="1" ht="15" customHeight="1" x14ac:dyDescent="0.35">
      <c r="A736" s="18" t="s">
        <v>922</v>
      </c>
      <c r="B736" s="16">
        <f t="shared" si="11"/>
        <v>2020</v>
      </c>
      <c r="C736" s="20">
        <v>39.9</v>
      </c>
      <c r="D736" s="20">
        <v>40.47</v>
      </c>
      <c r="E736" s="20">
        <v>39.700000000000003</v>
      </c>
      <c r="F736" s="20">
        <v>39.53</v>
      </c>
      <c r="G736" s="20">
        <v>58.4</v>
      </c>
      <c r="H736" s="20">
        <v>61.04</v>
      </c>
      <c r="I736" s="20">
        <v>2.2473000000000001</v>
      </c>
      <c r="J736" s="20">
        <v>4.8895904081600001</v>
      </c>
      <c r="K736" s="20">
        <v>6.1792051617599997</v>
      </c>
      <c r="L736" s="20">
        <v>54.721154852959998</v>
      </c>
      <c r="M736" s="20">
        <v>2.2920500000000001</v>
      </c>
      <c r="N736" s="20">
        <v>3.3523451720000002</v>
      </c>
      <c r="O736" s="20">
        <v>1.507078232</v>
      </c>
      <c r="P736" s="20">
        <v>2.9974193484799998</v>
      </c>
      <c r="Q736" s="20">
        <v>3.51</v>
      </c>
      <c r="R736" s="20">
        <v>3.50475804543</v>
      </c>
      <c r="S736" s="20">
        <v>1.9775</v>
      </c>
      <c r="T736" s="20">
        <v>1118.3599999999999</v>
      </c>
      <c r="U736" s="20">
        <v>1532.73</v>
      </c>
      <c r="V736" s="20">
        <v>1438.22</v>
      </c>
      <c r="W736" s="20">
        <v>1877.59</v>
      </c>
      <c r="X736" s="20">
        <v>819.27</v>
      </c>
      <c r="Y736" s="20">
        <v>805.91</v>
      </c>
      <c r="Z736" s="20">
        <v>454.25</v>
      </c>
      <c r="AA736" s="20">
        <v>914.77</v>
      </c>
      <c r="AB736" s="20">
        <v>465.55</v>
      </c>
      <c r="AC736" s="20">
        <v>927.71</v>
      </c>
      <c r="AD736" s="20">
        <v>981.40243902438999</v>
      </c>
      <c r="AE736" s="20" t="s">
        <v>193</v>
      </c>
      <c r="AF736" s="20">
        <v>186.74604479999999</v>
      </c>
      <c r="AG736" s="20" t="s">
        <v>193</v>
      </c>
      <c r="AH736" s="20">
        <v>471</v>
      </c>
      <c r="AI736" s="20">
        <v>463</v>
      </c>
      <c r="AJ736" s="20">
        <v>454.5</v>
      </c>
      <c r="AK736" s="20">
        <v>459.17</v>
      </c>
      <c r="AL736" s="20">
        <v>245.19785864400001</v>
      </c>
      <c r="AM736" s="20">
        <v>272.36</v>
      </c>
      <c r="AN736" s="20">
        <v>0.90325182884999999</v>
      </c>
      <c r="AO736" s="20">
        <v>1.1326235250000001</v>
      </c>
      <c r="AP736" s="20">
        <v>0.60990593443999996</v>
      </c>
      <c r="AQ736" s="20">
        <v>4.4247825709999997</v>
      </c>
      <c r="AR736" s="20">
        <v>1.5013462200000001</v>
      </c>
      <c r="AS736" s="20">
        <v>7.9917999999999996</v>
      </c>
      <c r="AT736" s="20">
        <v>11.353793</v>
      </c>
      <c r="AU736" s="20">
        <v>0.38436112</v>
      </c>
      <c r="AV736" s="20">
        <v>0.60737280999999999</v>
      </c>
      <c r="AW736" s="20">
        <v>0.30269432600000001</v>
      </c>
      <c r="AX736" s="20">
        <v>4245.3999999999996</v>
      </c>
      <c r="AY736" s="20">
        <v>411.95</v>
      </c>
      <c r="AZ736" s="20">
        <v>282.98654016080002</v>
      </c>
      <c r="BA736" s="20">
        <v>621.65263269386003</v>
      </c>
      <c r="BB736" s="20">
        <v>707.08299999999997</v>
      </c>
      <c r="BC736" s="20">
        <v>519.06093757012002</v>
      </c>
      <c r="BD736" s="20">
        <v>1.649496684</v>
      </c>
      <c r="BE736" s="20">
        <v>1.5285</v>
      </c>
      <c r="BF736" s="20">
        <v>2.1865000000000001</v>
      </c>
      <c r="BG736" s="20">
        <v>80</v>
      </c>
      <c r="BH736" s="20">
        <v>357.1</v>
      </c>
      <c r="BI736" s="20">
        <v>290</v>
      </c>
      <c r="BJ736" s="20">
        <v>245</v>
      </c>
      <c r="BK736" s="20">
        <v>255</v>
      </c>
      <c r="BL736" s="20">
        <v>1806.1</v>
      </c>
      <c r="BM736" s="20">
        <v>119.78</v>
      </c>
      <c r="BN736" s="20">
        <v>6713.81</v>
      </c>
      <c r="BO736" s="20">
        <v>1776.27</v>
      </c>
      <c r="BP736" s="20">
        <v>18176.59</v>
      </c>
      <c r="BQ736" s="20">
        <v>15239.36</v>
      </c>
      <c r="BR736" s="20">
        <v>2440.65</v>
      </c>
      <c r="BS736" s="20">
        <v>1900.27</v>
      </c>
      <c r="BT736" s="20">
        <v>876.27</v>
      </c>
      <c r="BU736" s="20">
        <v>24.23</v>
      </c>
    </row>
    <row r="737" spans="1:73" s="18" customFormat="1" ht="15" customHeight="1" x14ac:dyDescent="0.35">
      <c r="A737" s="16" t="s">
        <v>923</v>
      </c>
      <c r="B737" s="16">
        <f t="shared" si="11"/>
        <v>2020</v>
      </c>
      <c r="C737" s="17">
        <v>42.303333333330002</v>
      </c>
      <c r="D737" s="17">
        <v>43.23</v>
      </c>
      <c r="E737" s="17">
        <v>42.58</v>
      </c>
      <c r="F737" s="17">
        <v>41.1</v>
      </c>
      <c r="G737" s="17">
        <v>64.400000000000006</v>
      </c>
      <c r="H737" s="17">
        <v>69.430000000000007</v>
      </c>
      <c r="I737" s="17">
        <v>2.5880999999999998</v>
      </c>
      <c r="J737" s="17">
        <v>4.8358390051600004</v>
      </c>
      <c r="K737" s="17">
        <v>6.8555053474400003</v>
      </c>
      <c r="L737" s="17">
        <v>59.062273054830001</v>
      </c>
      <c r="M737" s="17">
        <v>2.35819</v>
      </c>
      <c r="N737" s="17">
        <v>3.3230237260000002</v>
      </c>
      <c r="O737" s="17">
        <v>1.5957039559999999</v>
      </c>
      <c r="P737" s="17">
        <v>2.7794276016500001</v>
      </c>
      <c r="Q737" s="17">
        <v>3.47</v>
      </c>
      <c r="R737" s="17">
        <v>2.8832828049499999</v>
      </c>
      <c r="S737" s="17">
        <v>1.9850000000000001</v>
      </c>
      <c r="T737" s="17">
        <v>1368.95</v>
      </c>
      <c r="U737" s="17">
        <v>1607.14</v>
      </c>
      <c r="V737" s="17">
        <v>1442.77</v>
      </c>
      <c r="W737" s="17">
        <v>1878.61</v>
      </c>
      <c r="X737" s="17">
        <v>917.81</v>
      </c>
      <c r="Y737" s="17">
        <v>1073.48</v>
      </c>
      <c r="Z737" s="17">
        <v>499.98</v>
      </c>
      <c r="AA737" s="17">
        <v>973.88</v>
      </c>
      <c r="AB737" s="17">
        <v>495.98</v>
      </c>
      <c r="AC737" s="17">
        <v>1047.78</v>
      </c>
      <c r="AD737" s="17">
        <v>1109.1124661246599</v>
      </c>
      <c r="AE737" s="17" t="s">
        <v>193</v>
      </c>
      <c r="AF737" s="17">
        <v>190.37577440000001</v>
      </c>
      <c r="AG737" s="17" t="s">
        <v>193</v>
      </c>
      <c r="AH737" s="17">
        <v>489</v>
      </c>
      <c r="AI737" s="17">
        <v>480</v>
      </c>
      <c r="AJ737" s="17">
        <v>468.48</v>
      </c>
      <c r="AK737" s="17">
        <v>469.5</v>
      </c>
      <c r="AL737" s="17">
        <v>247.94628516</v>
      </c>
      <c r="AM737" s="17">
        <v>273</v>
      </c>
      <c r="AN737" s="17">
        <v>0.88583047379000002</v>
      </c>
      <c r="AO737" s="17">
        <v>1.1298677500000001</v>
      </c>
      <c r="AP737" s="17">
        <v>0.64656376726999998</v>
      </c>
      <c r="AQ737" s="17">
        <v>4.395902049</v>
      </c>
      <c r="AR737" s="17">
        <v>1.7046121839999999</v>
      </c>
      <c r="AS737" s="17">
        <v>8.3775999999999993</v>
      </c>
      <c r="AT737" s="17">
        <v>11.532367219999999</v>
      </c>
      <c r="AU737" s="17">
        <v>0.38651641599999997</v>
      </c>
      <c r="AV737" s="17">
        <v>0.64661504599999997</v>
      </c>
      <c r="AW737" s="17">
        <v>0.31151280599999998</v>
      </c>
      <c r="AX737" s="17">
        <v>4222.2333333333299</v>
      </c>
      <c r="AY737" s="17">
        <v>414.26</v>
      </c>
      <c r="AZ737" s="17">
        <v>285.20965726112001</v>
      </c>
      <c r="BA737" s="17">
        <v>632.96063495343003</v>
      </c>
      <c r="BB737" s="17">
        <v>719.94500000000005</v>
      </c>
      <c r="BC737" s="17">
        <v>523.13863414807997</v>
      </c>
      <c r="BD737" s="17">
        <v>1.7134306640000001</v>
      </c>
      <c r="BE737" s="17">
        <v>1.5591999999999999</v>
      </c>
      <c r="BF737" s="17">
        <v>2.3016999999999999</v>
      </c>
      <c r="BG737" s="17">
        <v>82.5</v>
      </c>
      <c r="BH737" s="17">
        <v>359.63</v>
      </c>
      <c r="BI737" s="17">
        <v>292.5</v>
      </c>
      <c r="BJ737" s="17">
        <v>245</v>
      </c>
      <c r="BK737" s="17">
        <v>250</v>
      </c>
      <c r="BL737" s="17">
        <v>1935.28</v>
      </c>
      <c r="BM737" s="17">
        <v>124.36</v>
      </c>
      <c r="BN737" s="17">
        <v>7068.91</v>
      </c>
      <c r="BO737" s="17">
        <v>1915.62</v>
      </c>
      <c r="BP737" s="17">
        <v>18522.48</v>
      </c>
      <c r="BQ737" s="17">
        <v>15807.73</v>
      </c>
      <c r="BR737" s="17">
        <v>2671.6</v>
      </c>
      <c r="BS737" s="17">
        <v>1866.3</v>
      </c>
      <c r="BT737" s="17">
        <v>911.55</v>
      </c>
      <c r="BU737" s="17">
        <v>24.079000000000001</v>
      </c>
    </row>
    <row r="738" spans="1:73" s="18" customFormat="1" ht="15" customHeight="1" x14ac:dyDescent="0.35">
      <c r="A738" s="18" t="s">
        <v>924</v>
      </c>
      <c r="B738" s="16">
        <f t="shared" si="11"/>
        <v>2020</v>
      </c>
      <c r="C738" s="20">
        <v>48.726666666669999</v>
      </c>
      <c r="D738" s="20">
        <v>49.87</v>
      </c>
      <c r="E738" s="20">
        <v>49.26</v>
      </c>
      <c r="F738" s="20">
        <v>47.05</v>
      </c>
      <c r="G738" s="20">
        <v>83.03</v>
      </c>
      <c r="H738" s="20">
        <v>85.18</v>
      </c>
      <c r="I738" s="20">
        <v>2.5387</v>
      </c>
      <c r="J738" s="20">
        <v>5.8561062960400001</v>
      </c>
      <c r="K738" s="20">
        <v>7.6610025630500003</v>
      </c>
      <c r="L738" s="20">
        <v>63.858432563169998</v>
      </c>
      <c r="M738" s="20">
        <v>2.4072</v>
      </c>
      <c r="N738" s="20">
        <v>3.479110822</v>
      </c>
      <c r="O738" s="20">
        <v>1.5882082479999999</v>
      </c>
      <c r="P738" s="20">
        <v>2.6469430764499999</v>
      </c>
      <c r="Q738" s="20">
        <v>3.41</v>
      </c>
      <c r="R738" s="20">
        <v>2.59582922936</v>
      </c>
      <c r="S738" s="20">
        <v>1.9350000000000001</v>
      </c>
      <c r="T738" s="20">
        <v>1464.9645697758499</v>
      </c>
      <c r="U738" s="20">
        <v>1937.5</v>
      </c>
      <c r="V738" s="20">
        <v>1497.6851211072701</v>
      </c>
      <c r="W738" s="20">
        <v>1977.1738914549701</v>
      </c>
      <c r="X738" s="20">
        <v>1016.37389145497</v>
      </c>
      <c r="Y738" s="20">
        <v>1224.8682051282101</v>
      </c>
      <c r="Z738" s="20">
        <v>510.93573705179</v>
      </c>
      <c r="AA738" s="20">
        <v>1026.1958677686</v>
      </c>
      <c r="AB738" s="20">
        <v>494.97802020201999</v>
      </c>
      <c r="AC738" s="20">
        <v>1097.6258446601901</v>
      </c>
      <c r="AD738" s="20">
        <v>1170.02032520325</v>
      </c>
      <c r="AE738" s="20" t="s">
        <v>193</v>
      </c>
      <c r="AF738" s="20">
        <v>198.76903200000001</v>
      </c>
      <c r="AG738" s="20" t="s">
        <v>193</v>
      </c>
      <c r="AH738" s="20">
        <v>520</v>
      </c>
      <c r="AI738" s="20">
        <v>508</v>
      </c>
      <c r="AJ738" s="20">
        <v>496.55</v>
      </c>
      <c r="AK738" s="20">
        <v>477.39</v>
      </c>
      <c r="AL738" s="20">
        <v>251.15400755100001</v>
      </c>
      <c r="AM738" s="20">
        <v>268.55</v>
      </c>
      <c r="AN738" s="20">
        <v>0.92024241631000003</v>
      </c>
      <c r="AO738" s="20">
        <v>1.1505360625000001</v>
      </c>
      <c r="AP738" s="20">
        <v>0.63767701991000003</v>
      </c>
      <c r="AQ738" s="20">
        <v>4.4021852160000003</v>
      </c>
      <c r="AR738" s="20">
        <v>1.8077884</v>
      </c>
      <c r="AS738" s="20">
        <v>8.3775999999999993</v>
      </c>
      <c r="AT738" s="20">
        <v>11.684486</v>
      </c>
      <c r="AU738" s="20">
        <v>0.39732555200000003</v>
      </c>
      <c r="AV738" s="20">
        <v>0.62655300400000002</v>
      </c>
      <c r="AW738" s="20">
        <v>0.31041049599999998</v>
      </c>
      <c r="AX738" s="20">
        <v>4200.3999999999996</v>
      </c>
      <c r="AY738" s="20">
        <v>425.84500000000003</v>
      </c>
      <c r="AZ738" s="20">
        <v>286.85858570933999</v>
      </c>
      <c r="BA738" s="20">
        <v>643.93323036633001</v>
      </c>
      <c r="BB738" s="20">
        <v>732.42550000000006</v>
      </c>
      <c r="BC738" s="20">
        <v>526.16313964516996</v>
      </c>
      <c r="BD738" s="20">
        <v>1.7861831239999999</v>
      </c>
      <c r="BE738" s="20">
        <v>1.5724</v>
      </c>
      <c r="BF738" s="20">
        <v>2.327</v>
      </c>
      <c r="BG738" s="20">
        <v>83.33</v>
      </c>
      <c r="BH738" s="20">
        <v>388.5</v>
      </c>
      <c r="BI738" s="20">
        <v>320</v>
      </c>
      <c r="BJ738" s="20">
        <v>245</v>
      </c>
      <c r="BK738" s="20">
        <v>246.33</v>
      </c>
      <c r="BL738" s="20">
        <v>2014.67</v>
      </c>
      <c r="BM738" s="20">
        <v>155.43</v>
      </c>
      <c r="BN738" s="20">
        <v>7772.24</v>
      </c>
      <c r="BO738" s="20">
        <v>2020.47</v>
      </c>
      <c r="BP738" s="20">
        <v>19731.96</v>
      </c>
      <c r="BQ738" s="20">
        <v>16823.04</v>
      </c>
      <c r="BR738" s="20">
        <v>2779.85</v>
      </c>
      <c r="BS738" s="20">
        <v>1858.42</v>
      </c>
      <c r="BT738" s="20">
        <v>1028</v>
      </c>
      <c r="BU738" s="20">
        <v>24.968</v>
      </c>
    </row>
    <row r="739" spans="1:73" s="18" customFormat="1" ht="15" customHeight="1" x14ac:dyDescent="0.35">
      <c r="A739" s="16" t="s">
        <v>925</v>
      </c>
      <c r="B739" s="16">
        <f t="shared" si="11"/>
        <v>2021</v>
      </c>
      <c r="C739" s="17">
        <v>53.603333333329999</v>
      </c>
      <c r="D739" s="17">
        <v>54.55</v>
      </c>
      <c r="E739" s="17">
        <v>54.16</v>
      </c>
      <c r="F739" s="17">
        <v>52.1</v>
      </c>
      <c r="G739" s="17">
        <v>86.83</v>
      </c>
      <c r="H739" s="17">
        <v>86.85</v>
      </c>
      <c r="I739" s="17">
        <v>2.6655000000000002</v>
      </c>
      <c r="J739" s="17">
        <v>7.2683017492999999</v>
      </c>
      <c r="K739" s="17">
        <v>9.0037875279499993</v>
      </c>
      <c r="L739" s="17">
        <v>73.021479326420007</v>
      </c>
      <c r="M739" s="17">
        <v>2.39141</v>
      </c>
      <c r="N739" s="17">
        <v>3.5423834159999998</v>
      </c>
      <c r="O739" s="17">
        <v>1.559327726</v>
      </c>
      <c r="P739" s="17">
        <v>2.6795255398700002</v>
      </c>
      <c r="Q739" s="17">
        <v>3.39</v>
      </c>
      <c r="R739" s="17">
        <v>2.6210766196200002</v>
      </c>
      <c r="S739" s="17">
        <v>2.0274999999999999</v>
      </c>
      <c r="T739" s="17">
        <v>1463.07</v>
      </c>
      <c r="U739" s="17">
        <v>1892.86</v>
      </c>
      <c r="V739" s="17">
        <v>1495.98</v>
      </c>
      <c r="W739" s="17">
        <v>1988.94048883757</v>
      </c>
      <c r="X739" s="17">
        <v>990.27</v>
      </c>
      <c r="Y739" s="17">
        <v>1368.31</v>
      </c>
      <c r="Z739" s="17">
        <v>576.37</v>
      </c>
      <c r="AA739" s="17">
        <v>1098.67</v>
      </c>
      <c r="AB739" s="17">
        <v>562.38</v>
      </c>
      <c r="AC739" s="17">
        <v>1141.24</v>
      </c>
      <c r="AD739" s="17">
        <v>1276.1178861788601</v>
      </c>
      <c r="AE739" s="17" t="s">
        <v>193</v>
      </c>
      <c r="AF739" s="17">
        <v>234.46795014720001</v>
      </c>
      <c r="AG739" s="17" t="s">
        <v>193</v>
      </c>
      <c r="AH739" s="17">
        <v>545</v>
      </c>
      <c r="AI739" s="17">
        <v>528</v>
      </c>
      <c r="AJ739" s="17">
        <v>517.75</v>
      </c>
      <c r="AK739" s="17">
        <v>490.98</v>
      </c>
      <c r="AL739" s="17">
        <v>276.448349979</v>
      </c>
      <c r="AM739" s="17">
        <v>289.3</v>
      </c>
      <c r="AN739" s="17">
        <v>0.93904568091999996</v>
      </c>
      <c r="AO739" s="17">
        <v>1.2366540312500001</v>
      </c>
      <c r="AP739" s="17">
        <v>0.63418579773999995</v>
      </c>
      <c r="AQ739" s="17">
        <v>4.4566393299999998</v>
      </c>
      <c r="AR739" s="17">
        <v>1.8077884</v>
      </c>
      <c r="AS739" s="17">
        <v>8.7082999999999995</v>
      </c>
      <c r="AT739" s="17">
        <v>11.752829220000001</v>
      </c>
      <c r="AU739" s="17">
        <v>0.39758680000000002</v>
      </c>
      <c r="AV739" s="17">
        <v>0.634710098</v>
      </c>
      <c r="AW739" s="17">
        <v>0.335543164</v>
      </c>
      <c r="AX739" s="17">
        <v>4157.3999999999996</v>
      </c>
      <c r="AY739" s="17">
        <v>426.125</v>
      </c>
      <c r="AZ739" s="17">
        <v>286.99685746569003</v>
      </c>
      <c r="BA739" s="17">
        <v>653.75585944774002</v>
      </c>
      <c r="BB739" s="17">
        <v>743.59799999999996</v>
      </c>
      <c r="BC739" s="17">
        <v>526.41676113348001</v>
      </c>
      <c r="BD739" s="17">
        <v>1.9230900259999999</v>
      </c>
      <c r="BE739" s="17">
        <v>1.5943000000000001</v>
      </c>
      <c r="BF739" s="17">
        <v>2.2972999999999999</v>
      </c>
      <c r="BG739" s="17">
        <v>85</v>
      </c>
      <c r="BH739" s="17">
        <v>421.3</v>
      </c>
      <c r="BI739" s="17">
        <v>337.6</v>
      </c>
      <c r="BJ739" s="17">
        <v>265</v>
      </c>
      <c r="BK739" s="17">
        <v>255.5</v>
      </c>
      <c r="BL739" s="17">
        <v>2003.98</v>
      </c>
      <c r="BM739" s="17">
        <v>169.63</v>
      </c>
      <c r="BN739" s="17">
        <v>7972.15</v>
      </c>
      <c r="BO739" s="17">
        <v>2014.73</v>
      </c>
      <c r="BP739" s="17">
        <v>21920.240000000002</v>
      </c>
      <c r="BQ739" s="17">
        <v>17863.18</v>
      </c>
      <c r="BR739" s="17">
        <v>2705.34</v>
      </c>
      <c r="BS739" s="17">
        <v>1866.98</v>
      </c>
      <c r="BT739" s="17">
        <v>1090.95</v>
      </c>
      <c r="BU739" s="17">
        <v>25.88</v>
      </c>
    </row>
    <row r="740" spans="1:73" s="18" customFormat="1" ht="15" customHeight="1" x14ac:dyDescent="0.35">
      <c r="A740" s="18" t="s">
        <v>926</v>
      </c>
      <c r="B740" s="16">
        <f t="shared" si="11"/>
        <v>2021</v>
      </c>
      <c r="C740" s="20">
        <v>60.463333333329999</v>
      </c>
      <c r="D740" s="20">
        <v>61.96</v>
      </c>
      <c r="E740" s="20">
        <v>60.37</v>
      </c>
      <c r="F740" s="20">
        <v>59.06</v>
      </c>
      <c r="G740" s="20">
        <v>86.74</v>
      </c>
      <c r="H740" s="20">
        <v>82.76</v>
      </c>
      <c r="I740" s="20">
        <v>5.0651000000000002</v>
      </c>
      <c r="J740" s="20">
        <v>6.1585071665199997</v>
      </c>
      <c r="K740" s="20">
        <v>9.8794278121599994</v>
      </c>
      <c r="L740" s="20">
        <v>97.478025425929999</v>
      </c>
      <c r="M740" s="20">
        <v>2.40544</v>
      </c>
      <c r="N740" s="20">
        <v>3.6691490660000001</v>
      </c>
      <c r="O740" s="20">
        <v>1.6175296939999999</v>
      </c>
      <c r="P740" s="20">
        <v>2.5554176964000002</v>
      </c>
      <c r="Q740" s="20">
        <v>3.32</v>
      </c>
      <c r="R740" s="20">
        <v>2.3262530891900002</v>
      </c>
      <c r="S740" s="20">
        <v>2.02</v>
      </c>
      <c r="T740" s="20">
        <v>1444.5</v>
      </c>
      <c r="U740" s="20">
        <v>1875</v>
      </c>
      <c r="V740" s="20">
        <v>1479.18</v>
      </c>
      <c r="W740" s="20">
        <v>1993.2059724793701</v>
      </c>
      <c r="X740" s="20">
        <v>1019.86</v>
      </c>
      <c r="Y740" s="20">
        <v>1359.5</v>
      </c>
      <c r="Z740" s="20">
        <v>578.26</v>
      </c>
      <c r="AA740" s="20">
        <v>1123.5</v>
      </c>
      <c r="AB740" s="20">
        <v>548.44000000000005</v>
      </c>
      <c r="AC740" s="20">
        <v>1272.1300000000001</v>
      </c>
      <c r="AD740" s="20">
        <v>1362.56775067751</v>
      </c>
      <c r="AE740" s="20" t="s">
        <v>193</v>
      </c>
      <c r="AF740" s="20">
        <v>245.23508240000001</v>
      </c>
      <c r="AG740" s="20" t="s">
        <v>193</v>
      </c>
      <c r="AH740" s="20">
        <v>557</v>
      </c>
      <c r="AI740" s="20">
        <v>542</v>
      </c>
      <c r="AJ740" s="20">
        <v>531</v>
      </c>
      <c r="AK740" s="20">
        <v>500.48</v>
      </c>
      <c r="AL740" s="20">
        <v>276.62839396200002</v>
      </c>
      <c r="AM740" s="20">
        <v>289.39999999999998</v>
      </c>
      <c r="AN740" s="20">
        <v>0.94597281741999995</v>
      </c>
      <c r="AO740" s="20">
        <v>1.22287515625</v>
      </c>
      <c r="AP740" s="20">
        <v>0.58382756274000003</v>
      </c>
      <c r="AQ740" s="20">
        <v>4.6616689899999999</v>
      </c>
      <c r="AR740" s="20">
        <v>1.8077884</v>
      </c>
      <c r="AS740" s="20">
        <v>9.3696999999999999</v>
      </c>
      <c r="AT740" s="20">
        <v>11.932505750000001</v>
      </c>
      <c r="AU740" s="20">
        <v>0.39503963199999997</v>
      </c>
      <c r="AV740" s="20">
        <v>0.65521306400000001</v>
      </c>
      <c r="AW740" s="20">
        <v>0.35692797799999998</v>
      </c>
      <c r="AX740" s="20">
        <v>4185.4333333333298</v>
      </c>
      <c r="AY740" s="20">
        <v>423.39499999999998</v>
      </c>
      <c r="AZ740" s="20">
        <v>282.52998030668999</v>
      </c>
      <c r="BA740" s="20">
        <v>664.00972590345998</v>
      </c>
      <c r="BB740" s="20">
        <v>755.26099999999997</v>
      </c>
      <c r="BC740" s="20">
        <v>518.22350415085998</v>
      </c>
      <c r="BD740" s="20">
        <v>2.0450055119999999</v>
      </c>
      <c r="BE740" s="20">
        <v>1.6802999999999999</v>
      </c>
      <c r="BF740" s="20">
        <v>2.3460999999999999</v>
      </c>
      <c r="BG740" s="20">
        <v>88.13</v>
      </c>
      <c r="BH740" s="20">
        <v>528.88</v>
      </c>
      <c r="BI740" s="20">
        <v>453.75</v>
      </c>
      <c r="BJ740" s="20">
        <v>335</v>
      </c>
      <c r="BK740" s="20">
        <v>290.63</v>
      </c>
      <c r="BL740" s="20">
        <v>2078.59</v>
      </c>
      <c r="BM740" s="20">
        <v>163.80000000000001</v>
      </c>
      <c r="BN740" s="20">
        <v>8470.94</v>
      </c>
      <c r="BO740" s="20">
        <v>2080.11</v>
      </c>
      <c r="BP740" s="20">
        <v>26315.75</v>
      </c>
      <c r="BQ740" s="20">
        <v>18584.38</v>
      </c>
      <c r="BR740" s="20">
        <v>2744.5</v>
      </c>
      <c r="BS740" s="20">
        <v>1808.17</v>
      </c>
      <c r="BT740" s="20">
        <v>1206.7</v>
      </c>
      <c r="BU740" s="20">
        <v>27.292999999999999</v>
      </c>
    </row>
    <row r="741" spans="1:73" s="18" customFormat="1" ht="15" customHeight="1" x14ac:dyDescent="0.35">
      <c r="A741" s="16" t="s">
        <v>927</v>
      </c>
      <c r="B741" s="16">
        <f t="shared" si="11"/>
        <v>2021</v>
      </c>
      <c r="C741" s="17">
        <v>63.83</v>
      </c>
      <c r="D741" s="17">
        <v>65.19</v>
      </c>
      <c r="E741" s="17">
        <v>63.95</v>
      </c>
      <c r="F741" s="17">
        <v>62.35</v>
      </c>
      <c r="G741" s="17">
        <v>94.92</v>
      </c>
      <c r="H741" s="17">
        <v>90.66</v>
      </c>
      <c r="I741" s="17">
        <v>2.5644999999999998</v>
      </c>
      <c r="J741" s="17">
        <v>6.1270695793499996</v>
      </c>
      <c r="K741" s="17">
        <v>7.8950515719499998</v>
      </c>
      <c r="L741" s="17">
        <v>65.618450373450003</v>
      </c>
      <c r="M741" s="17">
        <v>2.4613200000000002</v>
      </c>
      <c r="N741" s="17">
        <v>3.6828177100000001</v>
      </c>
      <c r="O741" s="17">
        <v>1.628332332</v>
      </c>
      <c r="P741" s="17">
        <v>2.4297147142600002</v>
      </c>
      <c r="Q741" s="17">
        <v>3.27</v>
      </c>
      <c r="R741" s="17">
        <v>2.0231441427800001</v>
      </c>
      <c r="S741" s="17">
        <v>1.996</v>
      </c>
      <c r="T741" s="17">
        <v>1540.65</v>
      </c>
      <c r="U741" s="17">
        <v>1623.04</v>
      </c>
      <c r="V741" s="17">
        <v>1476.34</v>
      </c>
      <c r="W741" s="17">
        <v>2006.0389818224601</v>
      </c>
      <c r="X741" s="17">
        <v>1030.48</v>
      </c>
      <c r="Y741" s="17">
        <v>1478.59</v>
      </c>
      <c r="Z741" s="17">
        <v>585.71</v>
      </c>
      <c r="AA741" s="17">
        <v>1284.81</v>
      </c>
      <c r="AB741" s="17">
        <v>483.9</v>
      </c>
      <c r="AC741" s="17">
        <v>1321.88</v>
      </c>
      <c r="AD741" s="17">
        <v>1611.1111111111099</v>
      </c>
      <c r="AE741" s="17" t="s">
        <v>193</v>
      </c>
      <c r="AF741" s="17">
        <v>245.17209360000001</v>
      </c>
      <c r="AG741" s="17" t="s">
        <v>193</v>
      </c>
      <c r="AH741" s="17">
        <v>525</v>
      </c>
      <c r="AI741" s="17">
        <v>515</v>
      </c>
      <c r="AJ741" s="17">
        <v>504.13</v>
      </c>
      <c r="AK741" s="17">
        <v>498.38</v>
      </c>
      <c r="AL741" s="17">
        <v>272.57556716099998</v>
      </c>
      <c r="AM741" s="17">
        <v>273.13</v>
      </c>
      <c r="AN741" s="17">
        <v>0.95066422672999995</v>
      </c>
      <c r="AO741" s="17">
        <v>1.2263198749999999</v>
      </c>
      <c r="AP741" s="17">
        <v>0.59900908946999998</v>
      </c>
      <c r="AQ741" s="17">
        <v>4.7190993409999997</v>
      </c>
      <c r="AR741" s="17">
        <v>1.8862728719999999</v>
      </c>
      <c r="AS741" s="17">
        <v>9.5625999999999998</v>
      </c>
      <c r="AT741" s="17">
        <v>12.284142640000001</v>
      </c>
      <c r="AU741" s="17">
        <v>0.38870436800000002</v>
      </c>
      <c r="AV741" s="17">
        <v>0.67196817600000003</v>
      </c>
      <c r="AW741" s="17">
        <v>0.34259794799999999</v>
      </c>
      <c r="AX741" s="17">
        <v>4202.1666666666697</v>
      </c>
      <c r="AY741" s="17">
        <v>416.60500000000002</v>
      </c>
      <c r="AZ741" s="17">
        <v>273.84954488929998</v>
      </c>
      <c r="BA741" s="17">
        <v>664.24930222251999</v>
      </c>
      <c r="BB741" s="17">
        <v>755.5335</v>
      </c>
      <c r="BC741" s="17">
        <v>502.30163400216998</v>
      </c>
      <c r="BD741" s="17">
        <v>2.0161249899999998</v>
      </c>
      <c r="BE741" s="17">
        <v>1.7435</v>
      </c>
      <c r="BF741" s="17">
        <v>2.3690000000000002</v>
      </c>
      <c r="BG741" s="17">
        <v>96.25</v>
      </c>
      <c r="BH741" s="17">
        <v>534.13</v>
      </c>
      <c r="BI741" s="17">
        <v>458</v>
      </c>
      <c r="BJ741" s="17">
        <v>352.88</v>
      </c>
      <c r="BK741" s="17">
        <v>320.88</v>
      </c>
      <c r="BL741" s="17">
        <v>2190.48</v>
      </c>
      <c r="BM741" s="17">
        <v>168.18</v>
      </c>
      <c r="BN741" s="17">
        <v>8988.25</v>
      </c>
      <c r="BO741" s="17">
        <v>1948</v>
      </c>
      <c r="BP741" s="17">
        <v>27061</v>
      </c>
      <c r="BQ741" s="17">
        <v>16406.66</v>
      </c>
      <c r="BR741" s="17">
        <v>2791.94</v>
      </c>
      <c r="BS741" s="17">
        <v>1718.23</v>
      </c>
      <c r="BT741" s="17">
        <v>1181</v>
      </c>
      <c r="BU741" s="17">
        <v>25.648</v>
      </c>
    </row>
    <row r="742" spans="1:73" s="18" customFormat="1" ht="15" customHeight="1" x14ac:dyDescent="0.35">
      <c r="A742" s="18" t="s">
        <v>928</v>
      </c>
      <c r="B742" s="16">
        <f t="shared" si="11"/>
        <v>2021</v>
      </c>
      <c r="C742" s="20">
        <v>62.95</v>
      </c>
      <c r="D742" s="20">
        <v>64.77</v>
      </c>
      <c r="E742" s="20">
        <v>62.37</v>
      </c>
      <c r="F742" s="20">
        <v>61.71</v>
      </c>
      <c r="G742" s="20">
        <v>92.22</v>
      </c>
      <c r="H742" s="20">
        <v>89.13</v>
      </c>
      <c r="I742" s="20">
        <v>2.61</v>
      </c>
      <c r="J742" s="20">
        <v>7.1468162880900001</v>
      </c>
      <c r="K742" s="20">
        <v>8.2767941960999991</v>
      </c>
      <c r="L742" s="20">
        <v>71.277449912950004</v>
      </c>
      <c r="M742" s="20">
        <v>2.3683299999999998</v>
      </c>
      <c r="N742" s="20">
        <v>3.71809163</v>
      </c>
      <c r="O742" s="20">
        <v>1.641560052</v>
      </c>
      <c r="P742" s="20">
        <v>2.6668015724599998</v>
      </c>
      <c r="Q742" s="20">
        <v>3.21</v>
      </c>
      <c r="R742" s="20">
        <v>2.8754047173899999</v>
      </c>
      <c r="S742" s="20">
        <v>1.915</v>
      </c>
      <c r="T742" s="20">
        <v>1659.64</v>
      </c>
      <c r="U742" s="20">
        <v>1426.82</v>
      </c>
      <c r="V742" s="20">
        <v>1487.25</v>
      </c>
      <c r="W742" s="20">
        <v>2020.63680170152</v>
      </c>
      <c r="X742" s="20">
        <v>1078.05</v>
      </c>
      <c r="Y742" s="20">
        <v>1487.14</v>
      </c>
      <c r="Z742" s="20">
        <v>597.13</v>
      </c>
      <c r="AA742" s="20">
        <v>1386.35</v>
      </c>
      <c r="AB742" s="20">
        <v>464.2</v>
      </c>
      <c r="AC742" s="20">
        <v>1312.33</v>
      </c>
      <c r="AD742" s="20">
        <v>1572.7981029810301</v>
      </c>
      <c r="AE742" s="20" t="s">
        <v>193</v>
      </c>
      <c r="AF742" s="20">
        <v>268.23386799999997</v>
      </c>
      <c r="AG742" s="20" t="s">
        <v>193</v>
      </c>
      <c r="AH742" s="20">
        <v>495</v>
      </c>
      <c r="AI742" s="20">
        <v>484</v>
      </c>
      <c r="AJ742" s="20">
        <v>477.38</v>
      </c>
      <c r="AK742" s="20">
        <v>488.17</v>
      </c>
      <c r="AL742" s="20">
        <v>281.379350493</v>
      </c>
      <c r="AM742" s="20">
        <v>280.95</v>
      </c>
      <c r="AN742" s="20">
        <v>0.96138807160999995</v>
      </c>
      <c r="AO742" s="20">
        <v>1.2263198749999999</v>
      </c>
      <c r="AP742" s="20">
        <v>0.58684270916000003</v>
      </c>
      <c r="AQ742" s="20">
        <v>5.1724794440000004</v>
      </c>
      <c r="AR742" s="20">
        <v>2.2641447399999999</v>
      </c>
      <c r="AS742" s="20">
        <v>10.262499999999999</v>
      </c>
      <c r="AT742" s="20">
        <v>12.493581539999999</v>
      </c>
      <c r="AU742" s="20">
        <v>0.390500448</v>
      </c>
      <c r="AV742" s="20">
        <v>0.689164212</v>
      </c>
      <c r="AW742" s="20">
        <v>0.35626659199999999</v>
      </c>
      <c r="AX742" s="20">
        <v>4218.7749999999996</v>
      </c>
      <c r="AY742" s="20">
        <v>418.53</v>
      </c>
      <c r="AZ742" s="20">
        <v>272.89562769195999</v>
      </c>
      <c r="BA742" s="20">
        <v>663.24308168247001</v>
      </c>
      <c r="BB742" s="20">
        <v>754.38900000000001</v>
      </c>
      <c r="BC742" s="20">
        <v>500.55193539624003</v>
      </c>
      <c r="BD742" s="20">
        <v>2.0002517260000001</v>
      </c>
      <c r="BE742" s="20">
        <v>1.6424000000000001</v>
      </c>
      <c r="BF742" s="20">
        <v>2.1535000000000002</v>
      </c>
      <c r="BG742" s="20">
        <v>95</v>
      </c>
      <c r="BH742" s="20">
        <v>543.4</v>
      </c>
      <c r="BI742" s="20">
        <v>478</v>
      </c>
      <c r="BJ742" s="20">
        <v>328.1</v>
      </c>
      <c r="BK742" s="20">
        <v>345.5</v>
      </c>
      <c r="BL742" s="20">
        <v>2319.39</v>
      </c>
      <c r="BM742" s="20">
        <v>179.83</v>
      </c>
      <c r="BN742" s="20">
        <v>9324.82</v>
      </c>
      <c r="BO742" s="20">
        <v>2011.92</v>
      </c>
      <c r="BP742" s="20">
        <v>28328.42</v>
      </c>
      <c r="BQ742" s="20">
        <v>16521.25</v>
      </c>
      <c r="BR742" s="20">
        <v>2829.01</v>
      </c>
      <c r="BS742" s="20">
        <v>1760.04</v>
      </c>
      <c r="BT742" s="20">
        <v>1208.81</v>
      </c>
      <c r="BU742" s="20">
        <v>25.687000000000001</v>
      </c>
    </row>
    <row r="743" spans="1:73" s="18" customFormat="1" ht="15" customHeight="1" x14ac:dyDescent="0.35">
      <c r="A743" s="16" t="s">
        <v>929</v>
      </c>
      <c r="B743" s="16">
        <f t="shared" si="11"/>
        <v>2021</v>
      </c>
      <c r="C743" s="17">
        <v>66.400000000000006</v>
      </c>
      <c r="D743" s="17">
        <v>68.040000000000006</v>
      </c>
      <c r="E743" s="17">
        <v>65.98</v>
      </c>
      <c r="F743" s="17">
        <v>65.180000000000007</v>
      </c>
      <c r="G743" s="17">
        <v>107.04</v>
      </c>
      <c r="H743" s="17">
        <v>99.31</v>
      </c>
      <c r="I743" s="17">
        <v>2.8883999999999999</v>
      </c>
      <c r="J743" s="17">
        <v>8.9087569243899996</v>
      </c>
      <c r="K743" s="17">
        <v>8.9156945129699992</v>
      </c>
      <c r="L743" s="17">
        <v>83.467233274210002</v>
      </c>
      <c r="M743" s="17">
        <v>2.4128599999999998</v>
      </c>
      <c r="N743" s="17">
        <v>4.110734452</v>
      </c>
      <c r="O743" s="17">
        <v>1.756641216</v>
      </c>
      <c r="P743" s="17">
        <v>2.7118637156599998</v>
      </c>
      <c r="Q743" s="17">
        <v>3.08</v>
      </c>
      <c r="R743" s="17">
        <v>3.13892448031</v>
      </c>
      <c r="S743" s="17">
        <v>1.9166666666700001</v>
      </c>
      <c r="T743" s="17">
        <v>1715.24</v>
      </c>
      <c r="U743" s="17">
        <v>1450</v>
      </c>
      <c r="V743" s="17">
        <v>1514.29</v>
      </c>
      <c r="W743" s="17">
        <v>2072.0399166727998</v>
      </c>
      <c r="X743" s="17">
        <v>1136.46</v>
      </c>
      <c r="Y743" s="17">
        <v>1530.5</v>
      </c>
      <c r="Z743" s="17">
        <v>646.79999999999995</v>
      </c>
      <c r="AA743" s="17">
        <v>1574.67</v>
      </c>
      <c r="AB743" s="17">
        <v>482.38</v>
      </c>
      <c r="AC743" s="17">
        <v>1531.38</v>
      </c>
      <c r="AD743" s="17">
        <v>1584.58672086721</v>
      </c>
      <c r="AE743" s="17" t="s">
        <v>193</v>
      </c>
      <c r="AF743" s="17">
        <v>305.31065039999999</v>
      </c>
      <c r="AG743" s="17" t="s">
        <v>193</v>
      </c>
      <c r="AH743" s="17">
        <v>493</v>
      </c>
      <c r="AI743" s="17">
        <v>483</v>
      </c>
      <c r="AJ743" s="17">
        <v>462.75</v>
      </c>
      <c r="AK743" s="17">
        <v>477.7</v>
      </c>
      <c r="AL743" s="17">
        <v>270.98456625</v>
      </c>
      <c r="AM743" s="17">
        <v>297.25</v>
      </c>
      <c r="AN743" s="17">
        <v>0.96928708729000002</v>
      </c>
      <c r="AO743" s="17">
        <v>1.2263198749999999</v>
      </c>
      <c r="AP743" s="17">
        <v>0.60927116677000004</v>
      </c>
      <c r="AQ743" s="17">
        <v>5.48399225</v>
      </c>
      <c r="AR743" s="17">
        <v>2.3748166639999999</v>
      </c>
      <c r="AS743" s="17">
        <v>11.1471</v>
      </c>
      <c r="AT743" s="17">
        <v>12.64900725</v>
      </c>
      <c r="AU743" s="17">
        <v>0.39670508799999998</v>
      </c>
      <c r="AV743" s="17">
        <v>0.71297410800000005</v>
      </c>
      <c r="AW743" s="17">
        <v>0.380517412</v>
      </c>
      <c r="AX743" s="17">
        <v>4168.0083333333296</v>
      </c>
      <c r="AY743" s="17">
        <v>425.18</v>
      </c>
      <c r="AZ743" s="17">
        <v>272.74561635287</v>
      </c>
      <c r="BA743" s="17">
        <v>674.59899920585997</v>
      </c>
      <c r="BB743" s="17">
        <v>767.30550000000005</v>
      </c>
      <c r="BC743" s="17">
        <v>500.27678087381003</v>
      </c>
      <c r="BD743" s="17">
        <v>2.0037791180000002</v>
      </c>
      <c r="BE743" s="17">
        <v>1.6913</v>
      </c>
      <c r="BF743" s="17">
        <v>2.2902999999999998</v>
      </c>
      <c r="BG743" s="17">
        <v>102.5</v>
      </c>
      <c r="BH743" s="17">
        <v>574.63</v>
      </c>
      <c r="BI743" s="17">
        <v>527.5</v>
      </c>
      <c r="BJ743" s="17">
        <v>331.63</v>
      </c>
      <c r="BK743" s="17">
        <v>378.13</v>
      </c>
      <c r="BL743" s="17">
        <v>2433.5300000000002</v>
      </c>
      <c r="BM743" s="17">
        <v>207.72</v>
      </c>
      <c r="BN743" s="17">
        <v>10161.969999999999</v>
      </c>
      <c r="BO743" s="17">
        <v>2181.81</v>
      </c>
      <c r="BP743" s="17">
        <v>32246.21</v>
      </c>
      <c r="BQ743" s="17">
        <v>17577.060000000001</v>
      </c>
      <c r="BR743" s="17">
        <v>2965.73</v>
      </c>
      <c r="BS743" s="17">
        <v>1850.26</v>
      </c>
      <c r="BT743" s="17">
        <v>1214</v>
      </c>
      <c r="BU743" s="17">
        <v>27.504000000000001</v>
      </c>
    </row>
    <row r="744" spans="1:73" s="18" customFormat="1" ht="15" customHeight="1" x14ac:dyDescent="0.35">
      <c r="A744" s="18" t="s">
        <v>930</v>
      </c>
      <c r="B744" s="16">
        <f t="shared" si="11"/>
        <v>2021</v>
      </c>
      <c r="C744" s="20">
        <v>71.803333333330002</v>
      </c>
      <c r="D744" s="20">
        <v>73.069999999999993</v>
      </c>
      <c r="E744" s="20">
        <v>70.959999999999994</v>
      </c>
      <c r="F744" s="20">
        <v>71.38</v>
      </c>
      <c r="G744" s="20">
        <v>129.97</v>
      </c>
      <c r="H744" s="20">
        <v>112.92</v>
      </c>
      <c r="I744" s="20">
        <v>3.2317999999999998</v>
      </c>
      <c r="J744" s="20">
        <v>10.30105100564</v>
      </c>
      <c r="K744" s="20">
        <v>9.6160122963700001</v>
      </c>
      <c r="L744" s="20">
        <v>94.730656332630005</v>
      </c>
      <c r="M744" s="20">
        <v>2.3662299999999998</v>
      </c>
      <c r="N744" s="20">
        <v>4.2430116519999999</v>
      </c>
      <c r="O744" s="20">
        <v>1.8701791459999999</v>
      </c>
      <c r="P744" s="20">
        <v>2.6985050645099999</v>
      </c>
      <c r="Q744" s="20">
        <v>2.93</v>
      </c>
      <c r="R744" s="20">
        <v>3.3415151935199998</v>
      </c>
      <c r="S744" s="20">
        <v>1.8240000000000001</v>
      </c>
      <c r="T744" s="20">
        <v>1670.68</v>
      </c>
      <c r="U744" s="20">
        <v>1450</v>
      </c>
      <c r="V744" s="20">
        <v>1502.27</v>
      </c>
      <c r="W744" s="20">
        <v>2078.8257589914201</v>
      </c>
      <c r="X744" s="20">
        <v>1004.42</v>
      </c>
      <c r="Y744" s="20">
        <v>1400.45</v>
      </c>
      <c r="Z744" s="20">
        <v>614.67999999999995</v>
      </c>
      <c r="AA744" s="20">
        <v>1518.16</v>
      </c>
      <c r="AB744" s="20">
        <v>467.15</v>
      </c>
      <c r="AC744" s="20">
        <v>1527.59</v>
      </c>
      <c r="AD744" s="20">
        <v>1296.74796747967</v>
      </c>
      <c r="AE744" s="20" t="s">
        <v>193</v>
      </c>
      <c r="AF744" s="20">
        <v>292.55935520000003</v>
      </c>
      <c r="AG744" s="20" t="s">
        <v>193</v>
      </c>
      <c r="AH744" s="20">
        <v>466</v>
      </c>
      <c r="AI744" s="20">
        <v>455</v>
      </c>
      <c r="AJ744" s="20">
        <v>438.59</v>
      </c>
      <c r="AK744" s="20">
        <v>474</v>
      </c>
      <c r="AL744" s="20">
        <v>263.47783446900002</v>
      </c>
      <c r="AM744" s="20">
        <v>285.55</v>
      </c>
      <c r="AN744" s="20">
        <v>0.95067186160999995</v>
      </c>
      <c r="AO744" s="20">
        <v>1.2263198749999999</v>
      </c>
      <c r="AP744" s="20">
        <v>0.63577271691000004</v>
      </c>
      <c r="AQ744" s="20">
        <v>5.6774476549999999</v>
      </c>
      <c r="AR744" s="20">
        <v>2.3809895999999999</v>
      </c>
      <c r="AS744" s="20">
        <v>11.946300000000001</v>
      </c>
      <c r="AT744" s="20">
        <v>13.39968036</v>
      </c>
      <c r="AU744" s="20">
        <v>0.39350479999999999</v>
      </c>
      <c r="AV744" s="20">
        <v>0.72862691000000002</v>
      </c>
      <c r="AW744" s="20">
        <v>0.38382434199999999</v>
      </c>
      <c r="AX744" s="20">
        <v>4138.9666666666699</v>
      </c>
      <c r="AY744" s="20">
        <v>421.75</v>
      </c>
      <c r="AZ744" s="20">
        <v>270.39222547607</v>
      </c>
      <c r="BA744" s="20">
        <v>672.29906654290005</v>
      </c>
      <c r="BB744" s="20">
        <v>764.68949999999995</v>
      </c>
      <c r="BC744" s="20">
        <v>495.96013290078002</v>
      </c>
      <c r="BD744" s="20">
        <v>2.0833659</v>
      </c>
      <c r="BE744" s="20">
        <v>1.6380999999999999</v>
      </c>
      <c r="BF744" s="20">
        <v>2.1217999999999999</v>
      </c>
      <c r="BG744" s="20">
        <v>125</v>
      </c>
      <c r="BH744" s="20">
        <v>604.75</v>
      </c>
      <c r="BI744" s="20">
        <v>550</v>
      </c>
      <c r="BJ744" s="20">
        <v>393.25</v>
      </c>
      <c r="BK744" s="20">
        <v>462.5</v>
      </c>
      <c r="BL744" s="20">
        <v>2446.65</v>
      </c>
      <c r="BM744" s="20">
        <v>214.43</v>
      </c>
      <c r="BN744" s="20">
        <v>9631.5</v>
      </c>
      <c r="BO744" s="20">
        <v>2191.0300000000002</v>
      </c>
      <c r="BP744" s="20">
        <v>32502.55</v>
      </c>
      <c r="BQ744" s="20">
        <v>17979.57</v>
      </c>
      <c r="BR744" s="20">
        <v>2951.85</v>
      </c>
      <c r="BS744" s="20">
        <v>1834.57</v>
      </c>
      <c r="BT744" s="20">
        <v>1124</v>
      </c>
      <c r="BU744" s="20">
        <v>26.995000000000001</v>
      </c>
    </row>
    <row r="745" spans="1:73" s="18" customFormat="1" ht="15" customHeight="1" x14ac:dyDescent="0.35">
      <c r="A745" s="16" t="s">
        <v>931</v>
      </c>
      <c r="B745" s="16">
        <f t="shared" si="11"/>
        <v>2021</v>
      </c>
      <c r="C745" s="17">
        <v>73.283333333330006</v>
      </c>
      <c r="D745" s="17">
        <v>74.39</v>
      </c>
      <c r="E745" s="17">
        <v>73</v>
      </c>
      <c r="F745" s="17">
        <v>72.459999999999994</v>
      </c>
      <c r="G745" s="17">
        <v>151.97</v>
      </c>
      <c r="H745" s="17">
        <v>122.33</v>
      </c>
      <c r="I745" s="17">
        <v>3.8035999999999999</v>
      </c>
      <c r="J745" s="17">
        <v>12.50994243239</v>
      </c>
      <c r="K745" s="17">
        <v>10.35918836698</v>
      </c>
      <c r="L745" s="17">
        <v>112.6787432485</v>
      </c>
      <c r="M745" s="17">
        <v>2.3271000000000002</v>
      </c>
      <c r="N745" s="17">
        <v>4.5038181980000003</v>
      </c>
      <c r="O745" s="17">
        <v>2.0804998939999999</v>
      </c>
      <c r="P745" s="17">
        <v>2.6525720552699998</v>
      </c>
      <c r="Q745" s="17">
        <v>2.99</v>
      </c>
      <c r="R745" s="17">
        <v>3.2043828324799999</v>
      </c>
      <c r="S745" s="17">
        <v>1.7633333333300001</v>
      </c>
      <c r="T745" s="17">
        <v>1584.09</v>
      </c>
      <c r="U745" s="17">
        <v>1456.82</v>
      </c>
      <c r="V745" s="17">
        <v>1504.13</v>
      </c>
      <c r="W745" s="17">
        <v>2092.1928941281099</v>
      </c>
      <c r="X745" s="17">
        <v>1062.99</v>
      </c>
      <c r="Y745" s="17">
        <v>1274.0899999999999</v>
      </c>
      <c r="Z745" s="17">
        <v>600.44000000000005</v>
      </c>
      <c r="AA745" s="17">
        <v>1468.34</v>
      </c>
      <c r="AB745" s="17">
        <v>470.02</v>
      </c>
      <c r="AC745" s="17">
        <v>1410.08</v>
      </c>
      <c r="AD745" s="17">
        <v>1282.0121951219501</v>
      </c>
      <c r="AE745" s="17" t="s">
        <v>193</v>
      </c>
      <c r="AF745" s="17">
        <v>278.43411680000003</v>
      </c>
      <c r="AG745" s="17" t="s">
        <v>193</v>
      </c>
      <c r="AH745" s="17">
        <v>414</v>
      </c>
      <c r="AI745" s="17">
        <v>407</v>
      </c>
      <c r="AJ745" s="17">
        <v>397</v>
      </c>
      <c r="AK745" s="17">
        <v>436.17</v>
      </c>
      <c r="AL745" s="17">
        <v>254.67037676999999</v>
      </c>
      <c r="AM745" s="17">
        <v>294.27</v>
      </c>
      <c r="AN745" s="17">
        <v>0.84793984208999995</v>
      </c>
      <c r="AO745" s="17">
        <v>1.2345872</v>
      </c>
      <c r="AP745" s="17">
        <v>0.69364236932000001</v>
      </c>
      <c r="AQ745" s="17">
        <v>5.5856252319999999</v>
      </c>
      <c r="AR745" s="17">
        <v>2.3809895999999999</v>
      </c>
      <c r="AS745" s="17">
        <v>12.577400000000001</v>
      </c>
      <c r="AT745" s="17">
        <v>15.860036279999999</v>
      </c>
      <c r="AU745" s="17">
        <v>0.38605923199999997</v>
      </c>
      <c r="AV745" s="17">
        <v>0.79674966800000002</v>
      </c>
      <c r="AW745" s="17">
        <v>0.39021773999999998</v>
      </c>
      <c r="AX745" s="17">
        <v>4078.11666666667</v>
      </c>
      <c r="AY745" s="17">
        <v>413.77</v>
      </c>
      <c r="AZ745" s="17">
        <v>269.95088887301</v>
      </c>
      <c r="BA745" s="17">
        <v>661.47021692144006</v>
      </c>
      <c r="BB745" s="17">
        <v>752.37249999999995</v>
      </c>
      <c r="BC745" s="17">
        <v>495.15062234653999</v>
      </c>
      <c r="BD745" s="17">
        <v>2.1539137400000001</v>
      </c>
      <c r="BE745" s="17">
        <v>1.6312</v>
      </c>
      <c r="BF745" s="17">
        <v>1.867</v>
      </c>
      <c r="BG745" s="17">
        <v>125</v>
      </c>
      <c r="BH745" s="17">
        <v>613</v>
      </c>
      <c r="BI745" s="17">
        <v>555</v>
      </c>
      <c r="BJ745" s="17">
        <v>441.5</v>
      </c>
      <c r="BK745" s="17">
        <v>633</v>
      </c>
      <c r="BL745" s="17">
        <v>2497.64</v>
      </c>
      <c r="BM745" s="17">
        <v>214.14</v>
      </c>
      <c r="BN745" s="17">
        <v>9450.82</v>
      </c>
      <c r="BO745" s="17">
        <v>2337.5100000000002</v>
      </c>
      <c r="BP745" s="17">
        <v>34020.18</v>
      </c>
      <c r="BQ745" s="17">
        <v>18818.509999999998</v>
      </c>
      <c r="BR745" s="17">
        <v>2947.52</v>
      </c>
      <c r="BS745" s="17">
        <v>1807.84</v>
      </c>
      <c r="BT745" s="17">
        <v>1086.48</v>
      </c>
      <c r="BU745" s="17">
        <v>25.677</v>
      </c>
    </row>
    <row r="746" spans="1:73" s="18" customFormat="1" ht="15" customHeight="1" x14ac:dyDescent="0.35">
      <c r="A746" s="18" t="s">
        <v>932</v>
      </c>
      <c r="B746" s="16">
        <f t="shared" si="11"/>
        <v>2021</v>
      </c>
      <c r="C746" s="20">
        <v>68.86666666667</v>
      </c>
      <c r="D746" s="20">
        <v>70.02</v>
      </c>
      <c r="E746" s="20">
        <v>68.849999999999994</v>
      </c>
      <c r="F746" s="20">
        <v>67.73</v>
      </c>
      <c r="G746" s="20">
        <v>169.58</v>
      </c>
      <c r="H746" s="20">
        <v>137.91999999999999</v>
      </c>
      <c r="I746" s="20">
        <v>4.0486000000000004</v>
      </c>
      <c r="J746" s="20">
        <v>15.42647593843</v>
      </c>
      <c r="K746" s="20">
        <v>10.80139654747</v>
      </c>
      <c r="L746" s="20">
        <v>129.81858281674999</v>
      </c>
      <c r="M746" s="20">
        <v>2.4843099999999998</v>
      </c>
      <c r="N746" s="20">
        <v>4.7672702879999997</v>
      </c>
      <c r="O746" s="20">
        <v>2.098357316</v>
      </c>
      <c r="P746" s="20">
        <v>2.7152308005000001</v>
      </c>
      <c r="Q746" s="20">
        <v>2.99</v>
      </c>
      <c r="R746" s="20">
        <v>2.9996924015099999</v>
      </c>
      <c r="S746" s="20">
        <v>2.1560000000000001</v>
      </c>
      <c r="T746" s="20">
        <v>1493.64</v>
      </c>
      <c r="U746" s="20">
        <v>1443.18</v>
      </c>
      <c r="V746" s="20">
        <v>1504.12</v>
      </c>
      <c r="W746" s="20">
        <v>2102.2883548599998</v>
      </c>
      <c r="X746" s="20">
        <v>1141.82</v>
      </c>
      <c r="Y746" s="20">
        <v>1341.14</v>
      </c>
      <c r="Z746" s="20">
        <v>585.79999999999995</v>
      </c>
      <c r="AA746" s="20">
        <v>1433.94</v>
      </c>
      <c r="AB746" s="20">
        <v>470.26</v>
      </c>
      <c r="AC746" s="20">
        <v>1519.19</v>
      </c>
      <c r="AD746" s="20">
        <v>1355.6910569105701</v>
      </c>
      <c r="AE746" s="20" t="s">
        <v>193</v>
      </c>
      <c r="AF746" s="20">
        <v>256.61243439999998</v>
      </c>
      <c r="AG746" s="20" t="s">
        <v>193</v>
      </c>
      <c r="AH746" s="20">
        <v>403</v>
      </c>
      <c r="AI746" s="20">
        <v>392</v>
      </c>
      <c r="AJ746" s="20">
        <v>381</v>
      </c>
      <c r="AK746" s="20">
        <v>384.46</v>
      </c>
      <c r="AL746" s="20">
        <v>276.18379555500002</v>
      </c>
      <c r="AM746" s="20">
        <v>324.52</v>
      </c>
      <c r="AN746" s="20">
        <v>0.89173992325999996</v>
      </c>
      <c r="AO746" s="20">
        <v>1.2297645937499999</v>
      </c>
      <c r="AP746" s="20">
        <v>0.71823961646000001</v>
      </c>
      <c r="AQ746" s="20">
        <v>5.60965559</v>
      </c>
      <c r="AR746" s="20">
        <v>2.3809895999999999</v>
      </c>
      <c r="AS746" s="20">
        <v>12.979699999999999</v>
      </c>
      <c r="AT746" s="20">
        <v>15.763033</v>
      </c>
      <c r="AU746" s="20">
        <v>0.38442643199999998</v>
      </c>
      <c r="AV746" s="20">
        <v>0.75971205200000003</v>
      </c>
      <c r="AW746" s="20">
        <v>0.42945997600000002</v>
      </c>
      <c r="AX746" s="20">
        <v>3973.24166666667</v>
      </c>
      <c r="AY746" s="20">
        <v>412.02</v>
      </c>
      <c r="AZ746" s="20">
        <v>271.03226533972997</v>
      </c>
      <c r="BA746" s="20">
        <v>661.23064060238005</v>
      </c>
      <c r="BB746" s="20">
        <v>752.1</v>
      </c>
      <c r="BC746" s="20">
        <v>497.13410990874002</v>
      </c>
      <c r="BD746" s="20">
        <v>2.2332800599999998</v>
      </c>
      <c r="BE746" s="20">
        <v>1.7063999999999999</v>
      </c>
      <c r="BF746" s="20">
        <v>1.9004000000000001</v>
      </c>
      <c r="BG746" s="20">
        <v>136.88</v>
      </c>
      <c r="BH746" s="20">
        <v>603.13</v>
      </c>
      <c r="BI746" s="20">
        <v>555</v>
      </c>
      <c r="BJ746" s="20">
        <v>446.88</v>
      </c>
      <c r="BK746" s="20">
        <v>695</v>
      </c>
      <c r="BL746" s="20">
        <v>2602.9899999999998</v>
      </c>
      <c r="BM746" s="20">
        <v>162.16</v>
      </c>
      <c r="BN746" s="20">
        <v>9370.14</v>
      </c>
      <c r="BO746" s="20">
        <v>2414.4699999999998</v>
      </c>
      <c r="BP746" s="20">
        <v>35024</v>
      </c>
      <c r="BQ746" s="20">
        <v>19141.3</v>
      </c>
      <c r="BR746" s="20">
        <v>2987.95</v>
      </c>
      <c r="BS746" s="20">
        <v>1785.28</v>
      </c>
      <c r="BT746" s="20">
        <v>1008.73</v>
      </c>
      <c r="BU746" s="20">
        <v>23.986000000000001</v>
      </c>
    </row>
    <row r="747" spans="1:73" s="18" customFormat="1" ht="15" customHeight="1" x14ac:dyDescent="0.35">
      <c r="A747" s="16" t="s">
        <v>933</v>
      </c>
      <c r="B747" s="16">
        <f t="shared" si="11"/>
        <v>2021</v>
      </c>
      <c r="C747" s="17">
        <v>72.8</v>
      </c>
      <c r="D747" s="17">
        <v>74.599999999999994</v>
      </c>
      <c r="E747" s="17">
        <v>72.239999999999995</v>
      </c>
      <c r="F747" s="17">
        <v>71.56</v>
      </c>
      <c r="G747" s="17">
        <v>185.69</v>
      </c>
      <c r="H747" s="17">
        <v>146.05275137829</v>
      </c>
      <c r="I747" s="17">
        <v>5.1111000000000004</v>
      </c>
      <c r="J747" s="17">
        <v>22.840596077920001</v>
      </c>
      <c r="K747" s="17">
        <v>11.43899050402</v>
      </c>
      <c r="L747" s="17">
        <v>178.39940517491999</v>
      </c>
      <c r="M747" s="17">
        <v>2.55809</v>
      </c>
      <c r="N747" s="17">
        <v>4.9722999479999999</v>
      </c>
      <c r="O747" s="17">
        <v>2.30603252</v>
      </c>
      <c r="P747" s="17">
        <v>2.7273601252100002</v>
      </c>
      <c r="Q747" s="17">
        <v>2.98</v>
      </c>
      <c r="R747" s="17">
        <v>2.9845803756399998</v>
      </c>
      <c r="S747" s="17">
        <v>2.2174999999999998</v>
      </c>
      <c r="T747" s="17">
        <v>1485</v>
      </c>
      <c r="U747" s="17">
        <v>1476.14</v>
      </c>
      <c r="V747" s="17">
        <v>1483.27</v>
      </c>
      <c r="W747" s="17">
        <v>2109.0202199738901</v>
      </c>
      <c r="X747" s="17">
        <v>1181.3800000000001</v>
      </c>
      <c r="Y747" s="17">
        <v>1427.27</v>
      </c>
      <c r="Z747" s="17">
        <v>557.54999999999995</v>
      </c>
      <c r="AA747" s="17">
        <v>1398.75</v>
      </c>
      <c r="AB747" s="17">
        <v>467.83</v>
      </c>
      <c r="AC747" s="17">
        <v>1629.14</v>
      </c>
      <c r="AD747" s="17">
        <v>1309.5189701897</v>
      </c>
      <c r="AE747" s="17" t="s">
        <v>193</v>
      </c>
      <c r="AF747" s="17">
        <v>235.61748</v>
      </c>
      <c r="AG747" s="17" t="s">
        <v>193</v>
      </c>
      <c r="AH747" s="17">
        <v>400</v>
      </c>
      <c r="AI747" s="17">
        <v>391</v>
      </c>
      <c r="AJ747" s="17">
        <v>381.27</v>
      </c>
      <c r="AK747" s="17">
        <v>387.3</v>
      </c>
      <c r="AL747" s="17">
        <v>263.59908858</v>
      </c>
      <c r="AM747" s="17">
        <v>337.55</v>
      </c>
      <c r="AN747" s="17">
        <v>0.91410285826000004</v>
      </c>
      <c r="AO747" s="17">
        <v>1.1849832499999999</v>
      </c>
      <c r="AP747" s="17">
        <v>0.73670077613999996</v>
      </c>
      <c r="AQ747" s="17">
        <v>5.7678370750000001</v>
      </c>
      <c r="AR747" s="17">
        <v>1.832465</v>
      </c>
      <c r="AS747" s="17">
        <v>13.007300000000001</v>
      </c>
      <c r="AT747" s="17">
        <v>14.673950720000001</v>
      </c>
      <c r="AU747" s="17">
        <v>0.38442643199999998</v>
      </c>
      <c r="AV747" s="17">
        <v>0.78793118799999995</v>
      </c>
      <c r="AW747" s="17">
        <v>0.43166459600000001</v>
      </c>
      <c r="AX747" s="17">
        <v>4089.2249999999999</v>
      </c>
      <c r="AY747" s="17">
        <v>412.02</v>
      </c>
      <c r="AZ747" s="17">
        <v>270.24495302211</v>
      </c>
      <c r="BA747" s="17">
        <v>658.21197898224</v>
      </c>
      <c r="BB747" s="17">
        <v>748.66650000000004</v>
      </c>
      <c r="BC747" s="17">
        <v>495.69000210944</v>
      </c>
      <c r="BD747" s="17">
        <v>2.2857500160000002</v>
      </c>
      <c r="BE747" s="17">
        <v>1.6254999999999999</v>
      </c>
      <c r="BF747" s="17">
        <v>1.7875000000000001</v>
      </c>
      <c r="BG747" s="17">
        <v>147.5</v>
      </c>
      <c r="BH747" s="17">
        <v>643.75</v>
      </c>
      <c r="BI747" s="17">
        <v>573.75</v>
      </c>
      <c r="BJ747" s="17">
        <v>418.75</v>
      </c>
      <c r="BK747" s="17">
        <v>736.25</v>
      </c>
      <c r="BL747" s="17">
        <v>2834.56</v>
      </c>
      <c r="BM747" s="17">
        <v>124.52</v>
      </c>
      <c r="BN747" s="17">
        <v>9324.7099999999991</v>
      </c>
      <c r="BO747" s="17">
        <v>2248.3000000000002</v>
      </c>
      <c r="BP747" s="17">
        <v>34887.300000000003</v>
      </c>
      <c r="BQ747" s="17">
        <v>19376.88</v>
      </c>
      <c r="BR747" s="17">
        <v>3036.02</v>
      </c>
      <c r="BS747" s="17">
        <v>1775.14</v>
      </c>
      <c r="BT747" s="17">
        <v>973.19</v>
      </c>
      <c r="BU747" s="17">
        <v>23.184999999999999</v>
      </c>
    </row>
    <row r="748" spans="1:73" s="18" customFormat="1" ht="15" customHeight="1" x14ac:dyDescent="0.35">
      <c r="A748" s="18" t="s">
        <v>934</v>
      </c>
      <c r="B748" s="16">
        <f t="shared" si="11"/>
        <v>2021</v>
      </c>
      <c r="C748" s="20">
        <v>82.063333333329993</v>
      </c>
      <c r="D748" s="20">
        <v>83.65</v>
      </c>
      <c r="E748" s="20">
        <v>81.22</v>
      </c>
      <c r="F748" s="20">
        <v>81.319999999999993</v>
      </c>
      <c r="G748" s="20">
        <v>224.51</v>
      </c>
      <c r="H748" s="20">
        <v>199.65</v>
      </c>
      <c r="I748" s="20">
        <v>5.4779999999999998</v>
      </c>
      <c r="J748" s="20">
        <v>31.052466367539999</v>
      </c>
      <c r="K748" s="20">
        <v>12.3769153834</v>
      </c>
      <c r="L748" s="20">
        <v>222.52925190517001</v>
      </c>
      <c r="M748" s="20">
        <v>2.5675699999999999</v>
      </c>
      <c r="N748" s="20">
        <v>5.3144569720000003</v>
      </c>
      <c r="O748" s="20">
        <v>2.3201420879999999</v>
      </c>
      <c r="P748" s="20">
        <v>2.7801812408500002</v>
      </c>
      <c r="Q748" s="20">
        <v>3.05</v>
      </c>
      <c r="R748" s="20">
        <v>2.8755437225599998</v>
      </c>
      <c r="S748" s="20">
        <v>2.415</v>
      </c>
      <c r="T748" s="20">
        <v>1922.86</v>
      </c>
      <c r="U748" s="20">
        <v>1539.29</v>
      </c>
      <c r="V748" s="20">
        <v>1461.66</v>
      </c>
      <c r="W748" s="20">
        <v>2133.66533688546</v>
      </c>
      <c r="X748" s="20">
        <v>1310.25</v>
      </c>
      <c r="Y748" s="20">
        <v>1818.33</v>
      </c>
      <c r="Z748" s="20">
        <v>551.95000000000005</v>
      </c>
      <c r="AA748" s="20">
        <v>1483.52</v>
      </c>
      <c r="AB748" s="20">
        <v>450.85</v>
      </c>
      <c r="AC748" s="20">
        <v>1795.17</v>
      </c>
      <c r="AD748" s="20">
        <v>1420.5284552845501</v>
      </c>
      <c r="AE748" s="20" t="s">
        <v>193</v>
      </c>
      <c r="AF748" s="20">
        <v>239.64876319999999</v>
      </c>
      <c r="AG748" s="20" t="s">
        <v>193</v>
      </c>
      <c r="AH748" s="20">
        <v>401</v>
      </c>
      <c r="AI748" s="20">
        <v>395</v>
      </c>
      <c r="AJ748" s="20">
        <v>382.71</v>
      </c>
      <c r="AK748" s="20">
        <v>404.46</v>
      </c>
      <c r="AL748" s="20" t="s">
        <v>193</v>
      </c>
      <c r="AM748" s="20">
        <v>354.67</v>
      </c>
      <c r="AN748" s="20">
        <v>0.92557798114000001</v>
      </c>
      <c r="AO748" s="20">
        <v>1.1505360625000001</v>
      </c>
      <c r="AP748" s="20">
        <v>0.66364959700000004</v>
      </c>
      <c r="AQ748" s="20">
        <v>5.5335961999999999</v>
      </c>
      <c r="AR748" s="20">
        <v>1.75807</v>
      </c>
      <c r="AS748" s="20">
        <v>13.007300000000001</v>
      </c>
      <c r="AT748" s="20">
        <v>14.467818749999999</v>
      </c>
      <c r="AU748" s="20">
        <v>0.37884225599999999</v>
      </c>
      <c r="AV748" s="20">
        <v>0.817032172</v>
      </c>
      <c r="AW748" s="20">
        <v>0.42416888800000002</v>
      </c>
      <c r="AX748" s="20">
        <v>4241.7462215804499</v>
      </c>
      <c r="AY748" s="20">
        <v>406.03500000000003</v>
      </c>
      <c r="AZ748" s="20">
        <v>263.17347971106</v>
      </c>
      <c r="BA748" s="20">
        <v>656.24745316594999</v>
      </c>
      <c r="BB748" s="20">
        <v>746.43200000000002</v>
      </c>
      <c r="BC748" s="20">
        <v>482.71933020134998</v>
      </c>
      <c r="BD748" s="20">
        <v>2.5877829559999999</v>
      </c>
      <c r="BE748" s="20">
        <v>1.7317</v>
      </c>
      <c r="BF748" s="20">
        <v>1.8694</v>
      </c>
      <c r="BG748" s="20">
        <v>147.5</v>
      </c>
      <c r="BH748" s="20">
        <v>672.9</v>
      </c>
      <c r="BI748" s="20">
        <v>618</v>
      </c>
      <c r="BJ748" s="20">
        <v>695</v>
      </c>
      <c r="BK748" s="20">
        <v>782</v>
      </c>
      <c r="BL748" s="20">
        <v>2934.39</v>
      </c>
      <c r="BM748" s="20">
        <v>122.91</v>
      </c>
      <c r="BN748" s="20">
        <v>9829.2199999999993</v>
      </c>
      <c r="BO748" s="20">
        <v>2344.83</v>
      </c>
      <c r="BP748" s="20">
        <v>37722.92</v>
      </c>
      <c r="BQ748" s="20">
        <v>19362.39</v>
      </c>
      <c r="BR748" s="20">
        <v>3359.91</v>
      </c>
      <c r="BS748" s="20">
        <v>1776.85</v>
      </c>
      <c r="BT748" s="20">
        <v>1017.1</v>
      </c>
      <c r="BU748" s="20">
        <v>23.413</v>
      </c>
    </row>
    <row r="749" spans="1:73" s="18" customFormat="1" ht="15" customHeight="1" x14ac:dyDescent="0.35">
      <c r="A749" s="16" t="s">
        <v>935</v>
      </c>
      <c r="B749" s="16">
        <f t="shared" si="11"/>
        <v>2021</v>
      </c>
      <c r="C749" s="17">
        <v>79.916666666669997</v>
      </c>
      <c r="D749" s="17">
        <v>80.77</v>
      </c>
      <c r="E749" s="17">
        <v>79.8</v>
      </c>
      <c r="F749" s="17">
        <v>79.180000000000007</v>
      </c>
      <c r="G749" s="17">
        <v>157.47999999999999</v>
      </c>
      <c r="H749" s="17">
        <v>128</v>
      </c>
      <c r="I749" s="17">
        <v>5.0175999999999998</v>
      </c>
      <c r="J749" s="17">
        <v>27.623432007750001</v>
      </c>
      <c r="K749" s="17">
        <v>15.25400265088</v>
      </c>
      <c r="L749" s="17">
        <v>202.58611793577001</v>
      </c>
      <c r="M749" s="17">
        <v>2.3933300000000002</v>
      </c>
      <c r="N749" s="17">
        <v>5.7090839520000003</v>
      </c>
      <c r="O749" s="17">
        <v>2.41185428</v>
      </c>
      <c r="P749" s="17">
        <v>2.83076375558</v>
      </c>
      <c r="Q749" s="17">
        <v>3.11</v>
      </c>
      <c r="R749" s="17">
        <v>2.9072912667500002</v>
      </c>
      <c r="S749" s="17">
        <v>2.4750000000000001</v>
      </c>
      <c r="T749" s="17">
        <v>1960.68</v>
      </c>
      <c r="U749" s="17">
        <v>1552.27</v>
      </c>
      <c r="V749" s="17">
        <v>1439.66</v>
      </c>
      <c r="W749" s="17">
        <v>2150.2094498390102</v>
      </c>
      <c r="X749" s="17">
        <v>1340.65</v>
      </c>
      <c r="Y749" s="17">
        <v>2050.23</v>
      </c>
      <c r="Z749" s="17">
        <v>551.04</v>
      </c>
      <c r="AA749" s="17">
        <v>1442.96</v>
      </c>
      <c r="AB749" s="17">
        <v>442.63</v>
      </c>
      <c r="AC749" s="17">
        <v>1825.34</v>
      </c>
      <c r="AD749" s="17">
        <v>1415.6165311653101</v>
      </c>
      <c r="AE749" s="17" t="s">
        <v>193</v>
      </c>
      <c r="AF749" s="17">
        <v>248.71915039999999</v>
      </c>
      <c r="AG749" s="17" t="s">
        <v>193</v>
      </c>
      <c r="AH749" s="17">
        <v>400</v>
      </c>
      <c r="AI749" s="17">
        <v>394</v>
      </c>
      <c r="AJ749" s="17">
        <v>378.55</v>
      </c>
      <c r="AK749" s="17">
        <v>411.41</v>
      </c>
      <c r="AL749" s="17">
        <v>334.499674212</v>
      </c>
      <c r="AM749" s="17">
        <v>379.45</v>
      </c>
      <c r="AN749" s="17">
        <v>0.90364638692999999</v>
      </c>
      <c r="AO749" s="17">
        <v>1.1436466249999999</v>
      </c>
      <c r="AP749" s="17">
        <v>0.66195688322000001</v>
      </c>
      <c r="AQ749" s="17">
        <v>5.6934311500000003</v>
      </c>
      <c r="AR749" s="17">
        <v>1.551674</v>
      </c>
      <c r="AS749" s="17">
        <v>13.007300000000001</v>
      </c>
      <c r="AT749" s="17">
        <v>14.488762639999999</v>
      </c>
      <c r="AU749" s="17">
        <v>0.37280089599999999</v>
      </c>
      <c r="AV749" s="17">
        <v>0.81835494399999997</v>
      </c>
      <c r="AW749" s="17">
        <v>0.42813720399999999</v>
      </c>
      <c r="AX749" s="17">
        <v>4221.6499999999996</v>
      </c>
      <c r="AY749" s="17">
        <v>399.56</v>
      </c>
      <c r="AZ749" s="17">
        <v>261.16487433034001</v>
      </c>
      <c r="BA749" s="17">
        <v>644.89153564256003</v>
      </c>
      <c r="BB749" s="17">
        <v>733.51549999999997</v>
      </c>
      <c r="BC749" s="17">
        <v>479.03509634507998</v>
      </c>
      <c r="BD749" s="17">
        <v>2.7897261480000002</v>
      </c>
      <c r="BE749" s="17">
        <v>1.7447999999999999</v>
      </c>
      <c r="BF749" s="17">
        <v>1.9289000000000001</v>
      </c>
      <c r="BG749" s="17">
        <v>153.13</v>
      </c>
      <c r="BH749" s="17">
        <v>726.69</v>
      </c>
      <c r="BI749" s="17">
        <v>665</v>
      </c>
      <c r="BJ749" s="17">
        <v>900.5</v>
      </c>
      <c r="BK749" s="17">
        <v>806.88</v>
      </c>
      <c r="BL749" s="17">
        <v>2636.45</v>
      </c>
      <c r="BM749" s="17">
        <v>96.24</v>
      </c>
      <c r="BN749" s="17">
        <v>9728.9</v>
      </c>
      <c r="BO749" s="17">
        <v>2329.98</v>
      </c>
      <c r="BP749" s="17">
        <v>39158.69</v>
      </c>
      <c r="BQ749" s="17">
        <v>19932.86</v>
      </c>
      <c r="BR749" s="17">
        <v>3311.27</v>
      </c>
      <c r="BS749" s="17">
        <v>1821.76</v>
      </c>
      <c r="BT749" s="17">
        <v>1038.05</v>
      </c>
      <c r="BU749" s="17">
        <v>24.175000000000001</v>
      </c>
    </row>
    <row r="750" spans="1:73" s="18" customFormat="1" ht="15" customHeight="1" x14ac:dyDescent="0.35">
      <c r="A750" s="18" t="s">
        <v>936</v>
      </c>
      <c r="B750" s="16">
        <f t="shared" si="11"/>
        <v>2021</v>
      </c>
      <c r="C750" s="20">
        <v>72.86666666667</v>
      </c>
      <c r="D750" s="20">
        <v>74.31</v>
      </c>
      <c r="E750" s="20">
        <v>72.760000000000005</v>
      </c>
      <c r="F750" s="20">
        <v>71.53</v>
      </c>
      <c r="G750" s="20">
        <v>169.65</v>
      </c>
      <c r="H750" s="20">
        <v>142.5</v>
      </c>
      <c r="I750" s="20">
        <v>3.7326999999999999</v>
      </c>
      <c r="J750" s="20">
        <v>38.027119843180003</v>
      </c>
      <c r="K750" s="20">
        <v>15.322526915879999</v>
      </c>
      <c r="L750" s="20">
        <v>236.48836750686999</v>
      </c>
      <c r="M750" s="20">
        <v>2.38239</v>
      </c>
      <c r="N750" s="20">
        <v>5.9101452959999996</v>
      </c>
      <c r="O750" s="20">
        <v>2.4837248920000001</v>
      </c>
      <c r="P750" s="20">
        <v>2.8189078472600002</v>
      </c>
      <c r="Q750" s="20">
        <v>3.19</v>
      </c>
      <c r="R750" s="20">
        <v>2.6726834531499999</v>
      </c>
      <c r="S750" s="20">
        <v>2.6150000000000002</v>
      </c>
      <c r="T750" s="20">
        <v>1695.71</v>
      </c>
      <c r="U750" s="20">
        <v>1475</v>
      </c>
      <c r="V750" s="20">
        <v>1422.52</v>
      </c>
      <c r="W750" s="20">
        <v>2154.0602220204401</v>
      </c>
      <c r="X750" s="20">
        <v>1270.29</v>
      </c>
      <c r="Y750" s="20">
        <v>1861.43</v>
      </c>
      <c r="Z750" s="20">
        <v>554.14</v>
      </c>
      <c r="AA750" s="20">
        <v>1411.21</v>
      </c>
      <c r="AB750" s="20">
        <v>461.66</v>
      </c>
      <c r="AC750" s="20">
        <v>1742.5</v>
      </c>
      <c r="AD750" s="20">
        <v>1361.8309620596201</v>
      </c>
      <c r="AE750" s="20" t="s">
        <v>193</v>
      </c>
      <c r="AF750" s="20">
        <v>264.53721280000002</v>
      </c>
      <c r="AG750" s="20" t="s">
        <v>193</v>
      </c>
      <c r="AH750" s="20">
        <v>400</v>
      </c>
      <c r="AI750" s="20">
        <v>393</v>
      </c>
      <c r="AJ750" s="20">
        <v>380.95</v>
      </c>
      <c r="AK750" s="20">
        <v>402.66</v>
      </c>
      <c r="AL750" s="20">
        <v>327.81967500600001</v>
      </c>
      <c r="AM750" s="20">
        <v>376.81</v>
      </c>
      <c r="AN750" s="20">
        <v>0.88509689337999997</v>
      </c>
      <c r="AO750" s="20">
        <v>1.1574255</v>
      </c>
      <c r="AP750" s="20">
        <v>0.70797753915999995</v>
      </c>
      <c r="AQ750" s="20">
        <v>5.7474443400000004</v>
      </c>
      <c r="AR750" s="20">
        <v>1.471808</v>
      </c>
      <c r="AS750" s="20">
        <v>13.007300000000001</v>
      </c>
      <c r="AT750" s="20">
        <v>14.62324446</v>
      </c>
      <c r="AU750" s="20">
        <v>0.36911076799999998</v>
      </c>
      <c r="AV750" s="20">
        <v>0.80931600199999998</v>
      </c>
      <c r="AW750" s="20">
        <v>0.415350408</v>
      </c>
      <c r="AX750" s="20">
        <v>4182.1499999999996</v>
      </c>
      <c r="AY750" s="20">
        <v>395.60500000000002</v>
      </c>
      <c r="AZ750" s="20">
        <v>261.23362605225998</v>
      </c>
      <c r="BA750" s="20">
        <v>637.89590712605002</v>
      </c>
      <c r="BB750" s="20">
        <v>725.55849999999998</v>
      </c>
      <c r="BC750" s="20">
        <v>479.16120246029999</v>
      </c>
      <c r="BD750" s="20">
        <v>2.6464258479999998</v>
      </c>
      <c r="BE750" s="20">
        <v>1.7222</v>
      </c>
      <c r="BF750" s="20">
        <v>1.921</v>
      </c>
      <c r="BG750" s="20">
        <v>176.67</v>
      </c>
      <c r="BH750" s="20">
        <v>745</v>
      </c>
      <c r="BI750" s="20">
        <v>686.67</v>
      </c>
      <c r="BJ750" s="20">
        <v>890</v>
      </c>
      <c r="BK750" s="20">
        <v>807.5</v>
      </c>
      <c r="BL750" s="20">
        <v>2695.53</v>
      </c>
      <c r="BM750" s="20">
        <v>116.96</v>
      </c>
      <c r="BN750" s="20">
        <v>9551.18</v>
      </c>
      <c r="BO750" s="20">
        <v>2301.69</v>
      </c>
      <c r="BP750" s="20">
        <v>39422.519999999997</v>
      </c>
      <c r="BQ750" s="20">
        <v>20015.55</v>
      </c>
      <c r="BR750" s="20">
        <v>3399.21</v>
      </c>
      <c r="BS750" s="20">
        <v>1790.43</v>
      </c>
      <c r="BT750" s="20">
        <v>944.59</v>
      </c>
      <c r="BU750" s="20">
        <v>22.532</v>
      </c>
    </row>
    <row r="751" spans="1:73" s="18" customFormat="1" ht="12.75" x14ac:dyDescent="0.35">
      <c r="A751" s="16" t="s">
        <v>937</v>
      </c>
      <c r="B751" s="16">
        <f t="shared" si="11"/>
        <v>2022</v>
      </c>
      <c r="C751" s="17">
        <v>83.92</v>
      </c>
      <c r="D751" s="17">
        <v>85.53</v>
      </c>
      <c r="E751" s="17">
        <v>83.11</v>
      </c>
      <c r="F751" s="17">
        <v>83.12</v>
      </c>
      <c r="G751" s="17">
        <v>196.95</v>
      </c>
      <c r="H751" s="17">
        <v>168.5</v>
      </c>
      <c r="I751" s="17">
        <v>4.3324999999999996</v>
      </c>
      <c r="J751" s="17">
        <v>28.260673316550001</v>
      </c>
      <c r="K751" s="17">
        <v>14.68575980736</v>
      </c>
      <c r="L751" s="17">
        <v>196.91113953145</v>
      </c>
      <c r="M751" s="17">
        <v>2.4673600000000002</v>
      </c>
      <c r="N751" s="17">
        <v>5.976283896</v>
      </c>
      <c r="O751" s="17">
        <v>2.4250820000000002</v>
      </c>
      <c r="P751" s="17">
        <v>2.86190204087</v>
      </c>
      <c r="Q751" s="17">
        <v>3.51</v>
      </c>
      <c r="R751" s="17">
        <v>2.39820612261</v>
      </c>
      <c r="S751" s="17">
        <v>2.6775000000000002</v>
      </c>
      <c r="T751" s="17">
        <v>2016.14</v>
      </c>
      <c r="U751" s="17">
        <v>1479.55</v>
      </c>
      <c r="V751" s="17">
        <v>1428.56</v>
      </c>
      <c r="W751" s="17">
        <v>2489.88</v>
      </c>
      <c r="X751" s="17">
        <v>1344.79</v>
      </c>
      <c r="Y751" s="17">
        <v>2195.79</v>
      </c>
      <c r="Z751" s="17">
        <v>606.22</v>
      </c>
      <c r="AA751" s="17">
        <v>1469.56</v>
      </c>
      <c r="AB751" s="17">
        <v>526.49</v>
      </c>
      <c r="AC751" s="17">
        <v>1865.36</v>
      </c>
      <c r="AD751" s="17">
        <v>1411.73</v>
      </c>
      <c r="AE751" s="17" t="s">
        <v>193</v>
      </c>
      <c r="AF751" s="17">
        <v>276.62318879999998</v>
      </c>
      <c r="AG751" s="17" t="s">
        <v>193</v>
      </c>
      <c r="AH751" s="17">
        <v>427</v>
      </c>
      <c r="AI751" s="17">
        <v>419</v>
      </c>
      <c r="AJ751" s="17">
        <v>403.15</v>
      </c>
      <c r="AK751" s="17">
        <v>395.94</v>
      </c>
      <c r="AL751" s="17">
        <v>325.15943329800001</v>
      </c>
      <c r="AM751" s="17">
        <v>374.24</v>
      </c>
      <c r="AN751" s="17">
        <v>0.91152966024000004</v>
      </c>
      <c r="AO751" s="17">
        <v>1.1574255</v>
      </c>
      <c r="AP751" s="17">
        <v>0.79319509860000004</v>
      </c>
      <c r="AQ751" s="17">
        <v>5.8064179249999999</v>
      </c>
      <c r="AR751" s="17">
        <v>1.3574999999999999</v>
      </c>
      <c r="AS751" s="17">
        <v>13.007300000000001</v>
      </c>
      <c r="AT751" s="17">
        <v>14.784181719999999</v>
      </c>
      <c r="AU751" s="17">
        <v>0.36966591999999998</v>
      </c>
      <c r="AV751" s="17">
        <v>0.782199176</v>
      </c>
      <c r="AW751" s="17">
        <v>0.401681764</v>
      </c>
      <c r="AX751" s="17">
        <v>4184.6000000000004</v>
      </c>
      <c r="AY751" s="17">
        <v>396.2</v>
      </c>
      <c r="AZ751" s="17">
        <v>259.05137508628002</v>
      </c>
      <c r="BA751" s="17">
        <v>649.68306202374004</v>
      </c>
      <c r="BB751" s="17">
        <v>738.96550000000002</v>
      </c>
      <c r="BC751" s="17">
        <v>475.15846356052998</v>
      </c>
      <c r="BD751" s="17">
        <v>2.9112007100000001</v>
      </c>
      <c r="BE751" s="17">
        <v>1.7790999999999999</v>
      </c>
      <c r="BF751" s="17">
        <v>1.9735</v>
      </c>
      <c r="BG751" s="17">
        <v>173.13</v>
      </c>
      <c r="BH751" s="17">
        <v>699.38</v>
      </c>
      <c r="BI751" s="17">
        <v>674.38</v>
      </c>
      <c r="BJ751" s="17">
        <v>846.38</v>
      </c>
      <c r="BK751" s="17">
        <v>785.63</v>
      </c>
      <c r="BL751" s="17">
        <v>3005.98</v>
      </c>
      <c r="BM751" s="17">
        <v>132.53</v>
      </c>
      <c r="BN751" s="17">
        <v>9782.34</v>
      </c>
      <c r="BO751" s="17">
        <v>2331.85</v>
      </c>
      <c r="BP751" s="17">
        <v>41791.699999999997</v>
      </c>
      <c r="BQ751" s="17">
        <v>22355.4</v>
      </c>
      <c r="BR751" s="17">
        <v>3599.14</v>
      </c>
      <c r="BS751" s="17">
        <v>1816.02</v>
      </c>
      <c r="BT751" s="17">
        <v>994.15</v>
      </c>
      <c r="BU751" s="17">
        <v>23.158000000000001</v>
      </c>
    </row>
    <row r="752" spans="1:73" s="18" customFormat="1" ht="15" customHeight="1" x14ac:dyDescent="0.35">
      <c r="A752" s="18" t="s">
        <v>938</v>
      </c>
      <c r="B752" s="16">
        <f t="shared" si="11"/>
        <v>2022</v>
      </c>
      <c r="C752" s="20">
        <v>93.543333333329997</v>
      </c>
      <c r="D752" s="20">
        <v>95.76</v>
      </c>
      <c r="E752" s="20">
        <v>93.13</v>
      </c>
      <c r="F752" s="20">
        <v>91.74</v>
      </c>
      <c r="G752" s="20">
        <v>219.78</v>
      </c>
      <c r="H752" s="20">
        <v>196.4</v>
      </c>
      <c r="I752" s="20">
        <v>4.6577000000000002</v>
      </c>
      <c r="J752" s="20">
        <v>27.229715906700001</v>
      </c>
      <c r="K752" s="20">
        <v>16.995238319599999</v>
      </c>
      <c r="L752" s="20">
        <v>197.52367940190001</v>
      </c>
      <c r="M752" s="20">
        <v>2.5509400000000002</v>
      </c>
      <c r="N752" s="20">
        <v>6.1691881459999998</v>
      </c>
      <c r="O752" s="20">
        <v>2.412515666</v>
      </c>
      <c r="P752" s="20">
        <v>2.78835909895</v>
      </c>
      <c r="Q752" s="20">
        <v>3.61</v>
      </c>
      <c r="R752" s="20">
        <v>2.0701106272900001</v>
      </c>
      <c r="S752" s="20">
        <v>2.73</v>
      </c>
      <c r="T752" s="20">
        <v>2147.89</v>
      </c>
      <c r="U752" s="20">
        <v>1496.25</v>
      </c>
      <c r="V752" s="20">
        <v>1445.25</v>
      </c>
      <c r="W752" s="20">
        <v>2473.1</v>
      </c>
      <c r="X752" s="20">
        <v>1522.36</v>
      </c>
      <c r="Y752" s="20">
        <v>2442.63</v>
      </c>
      <c r="Z752" s="20">
        <v>661.63</v>
      </c>
      <c r="AA752" s="20">
        <v>1595.74</v>
      </c>
      <c r="AB752" s="20">
        <v>569.46</v>
      </c>
      <c r="AC752" s="20">
        <v>1744.2</v>
      </c>
      <c r="AD752" s="20">
        <v>1499.12</v>
      </c>
      <c r="AE752" s="20" t="s">
        <v>193</v>
      </c>
      <c r="AF752" s="20">
        <v>292.622344</v>
      </c>
      <c r="AG752" s="20" t="s">
        <v>193</v>
      </c>
      <c r="AH752" s="20">
        <v>427</v>
      </c>
      <c r="AI752" s="20">
        <v>422</v>
      </c>
      <c r="AJ752" s="20">
        <v>405.95</v>
      </c>
      <c r="AK752" s="20">
        <v>384.21</v>
      </c>
      <c r="AL752" s="20">
        <v>339.34616428499999</v>
      </c>
      <c r="AM752" s="20">
        <v>390.5</v>
      </c>
      <c r="AN752" s="20">
        <v>0.96250546948000004</v>
      </c>
      <c r="AO752" s="20">
        <v>1.24354346875</v>
      </c>
      <c r="AP752" s="20">
        <v>0.73278637552000003</v>
      </c>
      <c r="AQ752" s="20">
        <v>5.9938106250000001</v>
      </c>
      <c r="AR752" s="20">
        <v>1.4483520000000001</v>
      </c>
      <c r="AS752" s="20">
        <v>13.007300000000001</v>
      </c>
      <c r="AT752" s="20">
        <v>14.881185</v>
      </c>
      <c r="AU752" s="20">
        <v>0.37041700799999999</v>
      </c>
      <c r="AV752" s="20">
        <v>0.77999455600000001</v>
      </c>
      <c r="AW752" s="20">
        <v>0.393745132</v>
      </c>
      <c r="AX752" s="20">
        <v>4219.55</v>
      </c>
      <c r="AY752" s="20">
        <v>397.005</v>
      </c>
      <c r="AZ752" s="20">
        <v>258.46660900257001</v>
      </c>
      <c r="BA752" s="20">
        <v>648.82058727513004</v>
      </c>
      <c r="BB752" s="20">
        <v>737.98450000000003</v>
      </c>
      <c r="BC752" s="20">
        <v>474.08587109199999</v>
      </c>
      <c r="BD752" s="20">
        <v>3.0514145419999998</v>
      </c>
      <c r="BE752" s="20">
        <v>1.7905</v>
      </c>
      <c r="BF752" s="20">
        <v>2.1120999999999999</v>
      </c>
      <c r="BG752" s="20">
        <v>172.5</v>
      </c>
      <c r="BH752" s="20">
        <v>747.13</v>
      </c>
      <c r="BI752" s="20">
        <v>680</v>
      </c>
      <c r="BJ752" s="20">
        <v>744.17</v>
      </c>
      <c r="BK752" s="20">
        <v>791.88</v>
      </c>
      <c r="BL752" s="20">
        <v>3245.79</v>
      </c>
      <c r="BM752" s="20">
        <v>142.84</v>
      </c>
      <c r="BN752" s="20">
        <v>9943.17</v>
      </c>
      <c r="BO752" s="20">
        <v>2296.86</v>
      </c>
      <c r="BP752" s="20">
        <v>43983.35</v>
      </c>
      <c r="BQ752" s="20">
        <v>24015.55</v>
      </c>
      <c r="BR752" s="20">
        <v>3620.04</v>
      </c>
      <c r="BS752" s="20">
        <v>1856.3</v>
      </c>
      <c r="BT752" s="20">
        <v>1049.4000000000001</v>
      </c>
      <c r="BU752" s="20">
        <v>23.542000000000002</v>
      </c>
    </row>
    <row r="753" spans="1:73" s="18" customFormat="1" ht="15" customHeight="1" x14ac:dyDescent="0.35">
      <c r="A753" s="16" t="s">
        <v>939</v>
      </c>
      <c r="B753" s="16">
        <f t="shared" si="11"/>
        <v>2022</v>
      </c>
      <c r="C753" s="17">
        <v>112.39666666667</v>
      </c>
      <c r="D753" s="17">
        <v>115.59</v>
      </c>
      <c r="E753" s="17">
        <v>113.11</v>
      </c>
      <c r="F753" s="17">
        <v>108.49</v>
      </c>
      <c r="G753" s="17">
        <v>314.04000000000002</v>
      </c>
      <c r="H753" s="17">
        <v>294.42</v>
      </c>
      <c r="I753" s="17">
        <v>4.8838999999999997</v>
      </c>
      <c r="J753" s="17">
        <v>42.392970796119997</v>
      </c>
      <c r="K753" s="17">
        <v>15.11138495446</v>
      </c>
      <c r="L753" s="17">
        <v>271.07990593108002</v>
      </c>
      <c r="M753" s="17">
        <v>2.4590100000000001</v>
      </c>
      <c r="N753" s="17">
        <v>5.6985017759999996</v>
      </c>
      <c r="O753" s="17">
        <v>2.2888364839999999</v>
      </c>
      <c r="P753" s="17">
        <v>2.6136485446400002</v>
      </c>
      <c r="Q753" s="17">
        <v>3.35</v>
      </c>
      <c r="R753" s="17">
        <v>1.9559456339200001</v>
      </c>
      <c r="S753" s="17">
        <v>2.5350000000000001</v>
      </c>
      <c r="T753" s="17">
        <v>2230.2199999999998</v>
      </c>
      <c r="U753" s="17">
        <v>1491.3</v>
      </c>
      <c r="V753" s="17">
        <v>1514.62</v>
      </c>
      <c r="W753" s="17">
        <v>2153.15</v>
      </c>
      <c r="X753" s="17">
        <v>1776.96</v>
      </c>
      <c r="Y753" s="17">
        <v>2441.48</v>
      </c>
      <c r="Z753" s="17">
        <v>720.6</v>
      </c>
      <c r="AA753" s="17">
        <v>1956.88</v>
      </c>
      <c r="AB753" s="17">
        <v>601.42999999999995</v>
      </c>
      <c r="AC753" s="17">
        <v>2162.3000000000002</v>
      </c>
      <c r="AD753" s="17">
        <v>2361.13</v>
      </c>
      <c r="AE753" s="17" t="s">
        <v>193</v>
      </c>
      <c r="AF753" s="17">
        <v>335.52952720000002</v>
      </c>
      <c r="AG753" s="17" t="s">
        <v>193</v>
      </c>
      <c r="AH753" s="17">
        <v>422</v>
      </c>
      <c r="AI753" s="17">
        <v>419</v>
      </c>
      <c r="AJ753" s="17">
        <v>407.13</v>
      </c>
      <c r="AK753" s="17">
        <v>391.67</v>
      </c>
      <c r="AL753" s="17">
        <v>446.65605252</v>
      </c>
      <c r="AM753" s="17">
        <v>486.3</v>
      </c>
      <c r="AN753" s="17">
        <v>0.97017463973999996</v>
      </c>
      <c r="AO753" s="17">
        <v>1.3889106</v>
      </c>
      <c r="AP753" s="17">
        <v>0.76669354846000004</v>
      </c>
      <c r="AQ753" s="17">
        <v>6.0682165499999998</v>
      </c>
      <c r="AR753" s="17">
        <v>1.756807</v>
      </c>
      <c r="AS753" s="17">
        <v>13.007300000000001</v>
      </c>
      <c r="AT753" s="17">
        <v>14.9583467</v>
      </c>
      <c r="AU753" s="17">
        <v>0.35983646400000002</v>
      </c>
      <c r="AV753" s="17">
        <v>0.80093844599999997</v>
      </c>
      <c r="AW753" s="17">
        <v>0.41998011000000002</v>
      </c>
      <c r="AX753" s="17">
        <v>4258</v>
      </c>
      <c r="AY753" s="17">
        <v>385.66500000000002</v>
      </c>
      <c r="AZ753" s="17">
        <v>250.94987798125001</v>
      </c>
      <c r="BA753" s="17">
        <v>631.23568545621004</v>
      </c>
      <c r="BB753" s="17">
        <v>717.98299999999995</v>
      </c>
      <c r="BC753" s="17">
        <v>460.29849643746002</v>
      </c>
      <c r="BD753" s="17">
        <v>3.1113802060000002</v>
      </c>
      <c r="BE753" s="17">
        <v>1.7454000000000001</v>
      </c>
      <c r="BF753" s="17">
        <v>2.1217000000000001</v>
      </c>
      <c r="BG753" s="17">
        <v>178.75</v>
      </c>
      <c r="BH753" s="17">
        <v>938.13</v>
      </c>
      <c r="BI753" s="17">
        <v>792.5</v>
      </c>
      <c r="BJ753" s="17">
        <v>872.5</v>
      </c>
      <c r="BK753" s="17">
        <v>977.5</v>
      </c>
      <c r="BL753" s="17">
        <v>3498.37</v>
      </c>
      <c r="BM753" s="17">
        <v>152.07</v>
      </c>
      <c r="BN753" s="17">
        <v>10230.89</v>
      </c>
      <c r="BO753" s="17">
        <v>2344.84</v>
      </c>
      <c r="BP753" s="17">
        <v>43949.67</v>
      </c>
      <c r="BQ753" s="17">
        <v>33924.18</v>
      </c>
      <c r="BR753" s="17">
        <v>3962.21</v>
      </c>
      <c r="BS753" s="17">
        <v>1947.83</v>
      </c>
      <c r="BT753" s="17">
        <v>1043.26</v>
      </c>
      <c r="BU753" s="17">
        <v>25.314</v>
      </c>
    </row>
    <row r="754" spans="1:73" s="18" customFormat="1" ht="15" customHeight="1" x14ac:dyDescent="0.35">
      <c r="A754" s="18" t="s">
        <v>940</v>
      </c>
      <c r="B754" s="16">
        <f t="shared" si="11"/>
        <v>2022</v>
      </c>
      <c r="C754" s="20">
        <v>103.41333333333</v>
      </c>
      <c r="D754" s="20">
        <v>105.78</v>
      </c>
      <c r="E754" s="20">
        <v>102.68</v>
      </c>
      <c r="F754" s="20">
        <v>101.78</v>
      </c>
      <c r="G754" s="20">
        <v>310.85000000000002</v>
      </c>
      <c r="H754" s="20">
        <v>302</v>
      </c>
      <c r="I754" s="20">
        <v>6.5305999999999997</v>
      </c>
      <c r="J754" s="20">
        <v>32.204187228709998</v>
      </c>
      <c r="K754" s="20">
        <v>16.287523919009999</v>
      </c>
      <c r="L754" s="20">
        <v>243.43602963927</v>
      </c>
      <c r="M754" s="20">
        <v>2.4553500000000001</v>
      </c>
      <c r="N754" s="20">
        <v>5.8541479479999996</v>
      </c>
      <c r="O754" s="20">
        <v>2.2910411040000001</v>
      </c>
      <c r="P754" s="20">
        <v>3.24066791571</v>
      </c>
      <c r="Q754" s="20">
        <v>4.09</v>
      </c>
      <c r="R754" s="20">
        <v>3.1070037471399998</v>
      </c>
      <c r="S754" s="20">
        <v>2.5249999999999999</v>
      </c>
      <c r="T754" s="20">
        <v>2094.61</v>
      </c>
      <c r="U754" s="20">
        <v>1443.75</v>
      </c>
      <c r="V754" s="20">
        <v>1643.39</v>
      </c>
      <c r="W754" s="20">
        <v>2145.25</v>
      </c>
      <c r="X754" s="20">
        <v>1682.74</v>
      </c>
      <c r="Y754" s="20">
        <v>2064.31</v>
      </c>
      <c r="Z754" s="20">
        <v>720.79</v>
      </c>
      <c r="AA754" s="20">
        <v>1947.51</v>
      </c>
      <c r="AB754" s="20">
        <v>579.45000000000005</v>
      </c>
      <c r="AC754" s="20">
        <v>2266.17</v>
      </c>
      <c r="AD754" s="20">
        <v>2275.7600000000002</v>
      </c>
      <c r="AE754" s="20" t="s">
        <v>193</v>
      </c>
      <c r="AF754" s="20">
        <v>348.16665519999998</v>
      </c>
      <c r="AG754" s="20" t="s">
        <v>193</v>
      </c>
      <c r="AH754" s="20">
        <v>431</v>
      </c>
      <c r="AI754" s="20">
        <v>429</v>
      </c>
      <c r="AJ754" s="20">
        <v>409.06</v>
      </c>
      <c r="AK754" s="20">
        <v>402.38</v>
      </c>
      <c r="AL754" s="20">
        <v>427.30683589799997</v>
      </c>
      <c r="AM754" s="20">
        <v>495.28</v>
      </c>
      <c r="AN754" s="20">
        <v>0.96240781171000001</v>
      </c>
      <c r="AO754" s="20">
        <v>1.45711603125</v>
      </c>
      <c r="AP754" s="20">
        <v>0.90703010040999998</v>
      </c>
      <c r="AQ754" s="20">
        <v>5.9745201999999997</v>
      </c>
      <c r="AR754" s="20">
        <v>1.868574</v>
      </c>
      <c r="AS754" s="20">
        <v>13.007300000000001</v>
      </c>
      <c r="AT754" s="20">
        <v>14.991415999999999</v>
      </c>
      <c r="AU754" s="20">
        <v>0.353468544</v>
      </c>
      <c r="AV754" s="20">
        <v>0.81350478000000004</v>
      </c>
      <c r="AW754" s="20">
        <v>0.43342829199999999</v>
      </c>
      <c r="AX754" s="20">
        <v>4263.3416666666699</v>
      </c>
      <c r="AY754" s="20">
        <v>378.84</v>
      </c>
      <c r="AZ754" s="20">
        <v>235.71008729149</v>
      </c>
      <c r="BA754" s="20">
        <v>620.50266636237995</v>
      </c>
      <c r="BB754" s="20">
        <v>705.77499999999998</v>
      </c>
      <c r="BC754" s="20">
        <v>432.34529400140002</v>
      </c>
      <c r="BD754" s="20">
        <v>3.4242157839999998</v>
      </c>
      <c r="BE754" s="20">
        <v>1.7027000000000001</v>
      </c>
      <c r="BF754" s="20">
        <v>2.0943999999999998</v>
      </c>
      <c r="BG754" s="20">
        <v>249.5</v>
      </c>
      <c r="BH754" s="20">
        <v>954</v>
      </c>
      <c r="BI754" s="20">
        <v>856</v>
      </c>
      <c r="BJ754" s="20">
        <v>925</v>
      </c>
      <c r="BK754" s="20">
        <v>1202</v>
      </c>
      <c r="BL754" s="20">
        <v>3244.41</v>
      </c>
      <c r="BM754" s="20">
        <v>151.25</v>
      </c>
      <c r="BN754" s="20">
        <v>10161.379999999999</v>
      </c>
      <c r="BO754" s="20">
        <v>2380.41</v>
      </c>
      <c r="BP754" s="20">
        <v>42991.11</v>
      </c>
      <c r="BQ754" s="20">
        <v>33132.74</v>
      </c>
      <c r="BR754" s="20">
        <v>4360.43</v>
      </c>
      <c r="BS754" s="20">
        <v>1936.86</v>
      </c>
      <c r="BT754" s="20">
        <v>965</v>
      </c>
      <c r="BU754" s="20">
        <v>24.545000000000002</v>
      </c>
    </row>
    <row r="755" spans="1:73" s="18" customFormat="1" ht="15" customHeight="1" x14ac:dyDescent="0.35">
      <c r="A755" s="16" t="s">
        <v>941</v>
      </c>
      <c r="B755" s="16">
        <f t="shared" si="11"/>
        <v>2022</v>
      </c>
      <c r="C755" s="17">
        <v>110.09666666667</v>
      </c>
      <c r="D755" s="17">
        <v>112.37</v>
      </c>
      <c r="E755" s="17">
        <v>108.32</v>
      </c>
      <c r="F755" s="17">
        <v>109.6</v>
      </c>
      <c r="G755" s="17">
        <v>371.86</v>
      </c>
      <c r="H755" s="17">
        <v>280</v>
      </c>
      <c r="I755" s="17">
        <v>8.1372999999999998</v>
      </c>
      <c r="J755" s="17">
        <v>29.170722673810001</v>
      </c>
      <c r="K755" s="17">
        <v>16.679091287910001</v>
      </c>
      <c r="L755" s="17">
        <v>248.79106483488999</v>
      </c>
      <c r="M755" s="17">
        <v>2.3666200000000002</v>
      </c>
      <c r="N755" s="17">
        <v>5.7412714039999999</v>
      </c>
      <c r="O755" s="17">
        <v>2.2729632199999998</v>
      </c>
      <c r="P755" s="17">
        <v>2.9852499358100002</v>
      </c>
      <c r="Q755" s="17">
        <v>3.71</v>
      </c>
      <c r="R755" s="17">
        <v>2.8690831407499999</v>
      </c>
      <c r="S755" s="17">
        <v>2.3766666666699998</v>
      </c>
      <c r="T755" s="17">
        <v>1813.33</v>
      </c>
      <c r="U755" s="17">
        <v>1482.95</v>
      </c>
      <c r="V755" s="17">
        <v>1634.21</v>
      </c>
      <c r="W755" s="17">
        <v>2146.29</v>
      </c>
      <c r="X755" s="17">
        <v>1716.92</v>
      </c>
      <c r="Y755" s="17">
        <v>1811.19</v>
      </c>
      <c r="Z755" s="17">
        <v>724.09</v>
      </c>
      <c r="AA755" s="17">
        <v>1962.88</v>
      </c>
      <c r="AB755" s="17">
        <v>529.83000000000004</v>
      </c>
      <c r="AC755" s="17">
        <v>2218.4499999999998</v>
      </c>
      <c r="AD755" s="17">
        <v>2079.3000000000002</v>
      </c>
      <c r="AE755" s="17" t="s">
        <v>193</v>
      </c>
      <c r="AF755" s="17">
        <v>344.84005919999998</v>
      </c>
      <c r="AG755" s="17" t="s">
        <v>193</v>
      </c>
      <c r="AH755" s="17">
        <v>464</v>
      </c>
      <c r="AI755" s="17">
        <v>458</v>
      </c>
      <c r="AJ755" s="17">
        <v>442.86</v>
      </c>
      <c r="AK755" s="17">
        <v>406.45</v>
      </c>
      <c r="AL755" s="17">
        <v>438.381378036</v>
      </c>
      <c r="AM755" s="17">
        <v>522.29</v>
      </c>
      <c r="AN755" s="17">
        <v>0.96246988554000001</v>
      </c>
      <c r="AO755" s="17">
        <v>1.46056075</v>
      </c>
      <c r="AP755" s="17">
        <v>0.92178844869999998</v>
      </c>
      <c r="AQ755" s="17">
        <v>5.9414509000000004</v>
      </c>
      <c r="AR755" s="17">
        <v>1.8956980000000001</v>
      </c>
      <c r="AS755" s="17">
        <v>12.5939</v>
      </c>
      <c r="AT755" s="17">
        <v>15.12589782</v>
      </c>
      <c r="AU755" s="17">
        <v>0.34546782399999998</v>
      </c>
      <c r="AV755" s="17">
        <v>0.80204075600000002</v>
      </c>
      <c r="AW755" s="17">
        <v>0.42879858999999998</v>
      </c>
      <c r="AX755" s="17">
        <v>4277.0666666666702</v>
      </c>
      <c r="AY755" s="17">
        <v>370.26499999999999</v>
      </c>
      <c r="AZ755" s="17">
        <v>231.13496913754</v>
      </c>
      <c r="BA755" s="17">
        <v>596.78461077555005</v>
      </c>
      <c r="BB755" s="17">
        <v>678.79750000000001</v>
      </c>
      <c r="BC755" s="17">
        <v>423.95349869857</v>
      </c>
      <c r="BD755" s="17">
        <v>3.6100652499999999</v>
      </c>
      <c r="BE755" s="17">
        <v>1.6173999999999999</v>
      </c>
      <c r="BF755" s="17">
        <v>2.0579999999999998</v>
      </c>
      <c r="BG755" s="17">
        <v>255</v>
      </c>
      <c r="BH755" s="17">
        <v>842.5</v>
      </c>
      <c r="BI755" s="17">
        <v>827.5</v>
      </c>
      <c r="BJ755" s="17">
        <v>707.5</v>
      </c>
      <c r="BK755" s="17">
        <v>1170</v>
      </c>
      <c r="BL755" s="17">
        <v>2830.32</v>
      </c>
      <c r="BM755" s="17">
        <v>131.21</v>
      </c>
      <c r="BN755" s="17">
        <v>9377.15</v>
      </c>
      <c r="BO755" s="17">
        <v>2142.48</v>
      </c>
      <c r="BP755" s="17">
        <v>35769.39</v>
      </c>
      <c r="BQ755" s="17">
        <v>28062.55</v>
      </c>
      <c r="BR755" s="17">
        <v>3751.48</v>
      </c>
      <c r="BS755" s="17">
        <v>1848.5</v>
      </c>
      <c r="BT755" s="17">
        <v>958.38</v>
      </c>
      <c r="BU755" s="17">
        <v>21.905000000000001</v>
      </c>
    </row>
    <row r="756" spans="1:73" s="18" customFormat="1" ht="15" customHeight="1" x14ac:dyDescent="0.35">
      <c r="A756" s="18" t="s">
        <v>942</v>
      </c>
      <c r="B756" s="16">
        <f t="shared" si="11"/>
        <v>2022</v>
      </c>
      <c r="C756" s="20">
        <v>116.8</v>
      </c>
      <c r="D756" s="20">
        <v>120.08</v>
      </c>
      <c r="E756" s="20">
        <v>115.73</v>
      </c>
      <c r="F756" s="20">
        <v>114.59</v>
      </c>
      <c r="G756" s="20">
        <v>374.08</v>
      </c>
      <c r="H756" s="20">
        <v>291.35680000000002</v>
      </c>
      <c r="I756" s="20">
        <v>7.6740000000000004</v>
      </c>
      <c r="J756" s="20">
        <v>33.55773104275</v>
      </c>
      <c r="K756" s="20">
        <v>15.53392071335</v>
      </c>
      <c r="L756" s="20">
        <v>263.24491050026</v>
      </c>
      <c r="M756" s="20">
        <v>2.3222900000000002</v>
      </c>
      <c r="N756" s="20">
        <v>6.0338244779999997</v>
      </c>
      <c r="O756" s="20">
        <v>2.2886160219999998</v>
      </c>
      <c r="P756" s="20">
        <v>2.96427731058</v>
      </c>
      <c r="Q756" s="20">
        <v>3.51</v>
      </c>
      <c r="R756" s="20">
        <v>3.2728319317299999</v>
      </c>
      <c r="S756" s="20">
        <v>2.11</v>
      </c>
      <c r="T756" s="20">
        <v>1700.5</v>
      </c>
      <c r="U756" s="20">
        <v>1607.14</v>
      </c>
      <c r="V756" s="20">
        <v>1608.06</v>
      </c>
      <c r="W756" s="20">
        <v>2146.19</v>
      </c>
      <c r="X756" s="20">
        <v>1501.1</v>
      </c>
      <c r="Y756" s="20">
        <v>1554.5</v>
      </c>
      <c r="Z756" s="20">
        <v>737.06</v>
      </c>
      <c r="AA756" s="20">
        <v>1751.76</v>
      </c>
      <c r="AB756" s="20">
        <v>528.14</v>
      </c>
      <c r="AC756" s="20">
        <v>2000.53</v>
      </c>
      <c r="AD756" s="20">
        <v>1884.59</v>
      </c>
      <c r="AE756" s="20" t="s">
        <v>193</v>
      </c>
      <c r="AF756" s="20">
        <v>335.71455680000003</v>
      </c>
      <c r="AG756" s="20" t="s">
        <v>193</v>
      </c>
      <c r="AH756" s="20">
        <v>444</v>
      </c>
      <c r="AI756" s="20">
        <v>441</v>
      </c>
      <c r="AJ756" s="20">
        <v>427.55</v>
      </c>
      <c r="AK756" s="20">
        <v>411.92</v>
      </c>
      <c r="AL756" s="20">
        <v>379.89280413</v>
      </c>
      <c r="AM756" s="20">
        <v>459.59</v>
      </c>
      <c r="AN756" s="20">
        <v>0.95185945594999999</v>
      </c>
      <c r="AO756" s="20">
        <v>1.4385145500000001</v>
      </c>
      <c r="AP756" s="20">
        <v>0.93866268920999996</v>
      </c>
      <c r="AQ756" s="20">
        <v>5.8119294750000003</v>
      </c>
      <c r="AR756" s="20">
        <v>1.8483860000000001</v>
      </c>
      <c r="AS756" s="20">
        <v>12.456099999999999</v>
      </c>
      <c r="AT756" s="20">
        <v>14.85693418</v>
      </c>
      <c r="AU756" s="20">
        <v>0.34530454399999999</v>
      </c>
      <c r="AV756" s="20">
        <v>0.79300181400000003</v>
      </c>
      <c r="AW756" s="20">
        <v>0.41777549000000003</v>
      </c>
      <c r="AX756" s="20">
        <v>4206.0583333333298</v>
      </c>
      <c r="AY756" s="20">
        <v>370.09</v>
      </c>
      <c r="AZ756" s="20">
        <v>222.29826780850999</v>
      </c>
      <c r="BA756" s="20">
        <v>590.65145700764003</v>
      </c>
      <c r="BB756" s="20">
        <v>671.82150000000001</v>
      </c>
      <c r="BC756" s="20">
        <v>407.74500173518999</v>
      </c>
      <c r="BD756" s="20">
        <v>3.3988626540000002</v>
      </c>
      <c r="BE756" s="20">
        <v>1.6362000000000001</v>
      </c>
      <c r="BF756" s="20">
        <v>2.0301999999999998</v>
      </c>
      <c r="BG756" s="20">
        <v>287.5</v>
      </c>
      <c r="BH756" s="20">
        <v>783.75</v>
      </c>
      <c r="BI756" s="20">
        <v>730.13</v>
      </c>
      <c r="BJ756" s="20">
        <v>690</v>
      </c>
      <c r="BK756" s="20">
        <v>1101.8800000000001</v>
      </c>
      <c r="BL756" s="20">
        <v>2563.44</v>
      </c>
      <c r="BM756" s="20">
        <v>130.74</v>
      </c>
      <c r="BN756" s="20">
        <v>9024.4599999999991</v>
      </c>
      <c r="BO756" s="20">
        <v>2066.38</v>
      </c>
      <c r="BP756" s="20">
        <v>31559.31</v>
      </c>
      <c r="BQ756" s="20">
        <v>25658.63</v>
      </c>
      <c r="BR756" s="20">
        <v>3629.73</v>
      </c>
      <c r="BS756" s="20">
        <v>1836.57</v>
      </c>
      <c r="BT756" s="20">
        <v>956.59</v>
      </c>
      <c r="BU756" s="20">
        <v>21.556000000000001</v>
      </c>
    </row>
    <row r="757" spans="1:73" s="18" customFormat="1" ht="15" customHeight="1" x14ac:dyDescent="0.35">
      <c r="A757" s="16" t="s">
        <v>943</v>
      </c>
      <c r="B757" s="16">
        <f t="shared" si="11"/>
        <v>2022</v>
      </c>
      <c r="C757" s="17">
        <v>105.08333333333</v>
      </c>
      <c r="D757" s="17">
        <v>108.92</v>
      </c>
      <c r="E757" s="17">
        <v>106.48</v>
      </c>
      <c r="F757" s="17">
        <v>99.85</v>
      </c>
      <c r="G757" s="17">
        <v>402.2</v>
      </c>
      <c r="H757" s="17">
        <v>269.08655771317001</v>
      </c>
      <c r="I757" s="17">
        <v>7.2561</v>
      </c>
      <c r="J757" s="17">
        <v>51.330030472979999</v>
      </c>
      <c r="K757" s="17">
        <v>18.880754361280001</v>
      </c>
      <c r="L757" s="17">
        <v>344.92667574040001</v>
      </c>
      <c r="M757" s="17">
        <v>2.2391299999999998</v>
      </c>
      <c r="N757" s="17">
        <v>5.6391974979999997</v>
      </c>
      <c r="O757" s="17">
        <v>2.2121157079999998</v>
      </c>
      <c r="P757" s="17">
        <v>3.3085736350000001</v>
      </c>
      <c r="Q757" s="17">
        <v>4.01</v>
      </c>
      <c r="R757" s="17">
        <v>3.5507209049899999</v>
      </c>
      <c r="S757" s="17">
        <v>2.3650000000000002</v>
      </c>
      <c r="T757" s="17">
        <v>1540.53</v>
      </c>
      <c r="U757" s="17">
        <v>1621.09</v>
      </c>
      <c r="V757" s="17">
        <v>1581.28</v>
      </c>
      <c r="W757" s="17">
        <v>2146.19</v>
      </c>
      <c r="X757" s="17">
        <v>1056.6400000000001</v>
      </c>
      <c r="Y757" s="17">
        <v>1301.05</v>
      </c>
      <c r="Z757" s="17">
        <v>678.2</v>
      </c>
      <c r="AA757" s="17">
        <v>1533.4</v>
      </c>
      <c r="AB757" s="17">
        <v>535.54</v>
      </c>
      <c r="AC757" s="17">
        <v>1737.34</v>
      </c>
      <c r="AD757" s="17">
        <v>1556.87</v>
      </c>
      <c r="AE757" s="17" t="s">
        <v>193</v>
      </c>
      <c r="AF757" s="17">
        <v>322.96719839999997</v>
      </c>
      <c r="AG757" s="17" t="s">
        <v>193</v>
      </c>
      <c r="AH757" s="17">
        <v>418</v>
      </c>
      <c r="AI757" s="17">
        <v>412</v>
      </c>
      <c r="AJ757" s="17">
        <v>405.67</v>
      </c>
      <c r="AK757" s="17">
        <v>411.09</v>
      </c>
      <c r="AL757" s="17">
        <v>316.68634299600001</v>
      </c>
      <c r="AM757" s="17">
        <v>382.5</v>
      </c>
      <c r="AN757" s="17">
        <v>0.89148039815000002</v>
      </c>
      <c r="AO757" s="17">
        <v>1.52601040625</v>
      </c>
      <c r="AP757" s="17">
        <v>0.84180772252000002</v>
      </c>
      <c r="AQ757" s="17">
        <v>5.7342166199999998</v>
      </c>
      <c r="AR757" s="17">
        <v>1.7232749999999999</v>
      </c>
      <c r="AS757" s="17">
        <v>12.0152</v>
      </c>
      <c r="AT757" s="17">
        <v>14.04122478</v>
      </c>
      <c r="AU757" s="17">
        <v>0.33260136000000001</v>
      </c>
      <c r="AV757" s="17">
        <v>0.767869146</v>
      </c>
      <c r="AW757" s="17">
        <v>0.40278407399999999</v>
      </c>
      <c r="AX757" s="17">
        <v>4268.3916666666701</v>
      </c>
      <c r="AY757" s="17">
        <v>356.47500000000002</v>
      </c>
      <c r="AZ757" s="17">
        <v>217.76156846548</v>
      </c>
      <c r="BA757" s="17">
        <v>574.59984363069998</v>
      </c>
      <c r="BB757" s="17">
        <v>653.56399999999996</v>
      </c>
      <c r="BC757" s="17">
        <v>399.42367516915999</v>
      </c>
      <c r="BD757" s="17">
        <v>2.8887135860000002</v>
      </c>
      <c r="BE757" s="17">
        <v>1.5561</v>
      </c>
      <c r="BF757" s="17">
        <v>1.7790999999999999</v>
      </c>
      <c r="BG757" s="17">
        <v>320</v>
      </c>
      <c r="BH757" s="17">
        <v>784</v>
      </c>
      <c r="BI757" s="17">
        <v>736</v>
      </c>
      <c r="BJ757" s="17">
        <v>601</v>
      </c>
      <c r="BK757" s="17">
        <v>1013</v>
      </c>
      <c r="BL757" s="17">
        <v>2408.42</v>
      </c>
      <c r="BM757" s="17">
        <v>108.57</v>
      </c>
      <c r="BN757" s="17">
        <v>7544.81</v>
      </c>
      <c r="BO757" s="17">
        <v>1985.2</v>
      </c>
      <c r="BP757" s="17">
        <v>25395.77</v>
      </c>
      <c r="BQ757" s="17">
        <v>21481.89</v>
      </c>
      <c r="BR757" s="17">
        <v>3105.36</v>
      </c>
      <c r="BS757" s="17">
        <v>1732.74</v>
      </c>
      <c r="BT757" s="17">
        <v>869.25</v>
      </c>
      <c r="BU757" s="17">
        <v>19.074999999999999</v>
      </c>
    </row>
    <row r="758" spans="1:73" s="18" customFormat="1" ht="15" customHeight="1" x14ac:dyDescent="0.35">
      <c r="A758" s="18" t="s">
        <v>944</v>
      </c>
      <c r="B758" s="16">
        <f t="shared" si="11"/>
        <v>2022</v>
      </c>
      <c r="C758" s="20">
        <v>95.973333333330004</v>
      </c>
      <c r="D758" s="20">
        <v>98.6</v>
      </c>
      <c r="E758" s="20">
        <v>97.75</v>
      </c>
      <c r="F758" s="20">
        <v>91.57</v>
      </c>
      <c r="G758" s="20">
        <v>406.97</v>
      </c>
      <c r="H758" s="20">
        <v>274.61946388545999</v>
      </c>
      <c r="I758" s="20">
        <v>8.7853999999999992</v>
      </c>
      <c r="J758" s="20">
        <v>70.043639803389993</v>
      </c>
      <c r="K758" s="20">
        <v>21.210847976659998</v>
      </c>
      <c r="L758" s="20">
        <v>454.04014274839</v>
      </c>
      <c r="M758" s="20">
        <v>2.3232200000000001</v>
      </c>
      <c r="N758" s="20">
        <v>5.9178614659999997</v>
      </c>
      <c r="O758" s="20">
        <v>2.41736583</v>
      </c>
      <c r="P758" s="20">
        <v>3.3693845046500002</v>
      </c>
      <c r="Q758" s="20">
        <v>4.21</v>
      </c>
      <c r="R758" s="20">
        <v>3.5381535139600002</v>
      </c>
      <c r="S758" s="20">
        <v>2.36</v>
      </c>
      <c r="T758" s="20">
        <v>1384.57</v>
      </c>
      <c r="U758" s="20">
        <v>1625</v>
      </c>
      <c r="V758" s="20">
        <v>1623.3</v>
      </c>
      <c r="W758" s="20">
        <v>2146.11</v>
      </c>
      <c r="X758" s="20">
        <v>1025.95</v>
      </c>
      <c r="Y758" s="20">
        <v>1173.04</v>
      </c>
      <c r="Z758" s="20">
        <v>671.11</v>
      </c>
      <c r="AA758" s="20">
        <v>1598.78</v>
      </c>
      <c r="AB758" s="20">
        <v>535.41999999999996</v>
      </c>
      <c r="AC758" s="20">
        <v>1638.85</v>
      </c>
      <c r="AD758" s="20">
        <v>1496.22</v>
      </c>
      <c r="AE758" s="20" t="s">
        <v>193</v>
      </c>
      <c r="AF758" s="20">
        <v>289.8350896</v>
      </c>
      <c r="AG758" s="20" t="s">
        <v>193</v>
      </c>
      <c r="AH758" s="20">
        <v>431</v>
      </c>
      <c r="AI758" s="20">
        <v>421</v>
      </c>
      <c r="AJ758" s="20">
        <v>412.55</v>
      </c>
      <c r="AK758" s="20">
        <v>395.8</v>
      </c>
      <c r="AL758" s="20" t="s">
        <v>193</v>
      </c>
      <c r="AM758" s="20">
        <v>382.86</v>
      </c>
      <c r="AN758" s="20">
        <v>0.87670059121999999</v>
      </c>
      <c r="AO758" s="20">
        <v>1.67068859375</v>
      </c>
      <c r="AP758" s="20">
        <v>0.93284398558000003</v>
      </c>
      <c r="AQ758" s="20">
        <v>5.5666655</v>
      </c>
      <c r="AR758" s="20">
        <v>1.8351360000000001</v>
      </c>
      <c r="AS758" s="20">
        <v>11.202199999999999</v>
      </c>
      <c r="AT758" s="20">
        <v>12.628063360000001</v>
      </c>
      <c r="AU758" s="20">
        <v>0.33077262400000002</v>
      </c>
      <c r="AV758" s="20">
        <v>0.782199176</v>
      </c>
      <c r="AW758" s="20">
        <v>0.39352467000000002</v>
      </c>
      <c r="AX758" s="20">
        <v>4356.6000000000004</v>
      </c>
      <c r="AY758" s="20">
        <v>354.51499999999999</v>
      </c>
      <c r="AZ758" s="20">
        <v>220.19366882334</v>
      </c>
      <c r="BA758" s="20">
        <v>574.45609783927</v>
      </c>
      <c r="BB758" s="20">
        <v>653.40049999999997</v>
      </c>
      <c r="BC758" s="20">
        <v>403.88469402645001</v>
      </c>
      <c r="BD758" s="20">
        <v>2.742988204</v>
      </c>
      <c r="BE758" s="20">
        <v>1.4622999999999999</v>
      </c>
      <c r="BF758" s="20">
        <v>1.6093999999999999</v>
      </c>
      <c r="BG758" s="20">
        <v>320</v>
      </c>
      <c r="BH758" s="20">
        <v>749.38</v>
      </c>
      <c r="BI758" s="20">
        <v>703.75</v>
      </c>
      <c r="BJ758" s="20">
        <v>591.25</v>
      </c>
      <c r="BK758" s="20">
        <v>888.75</v>
      </c>
      <c r="BL758" s="20">
        <v>2430.79</v>
      </c>
      <c r="BM758" s="20">
        <v>108.85</v>
      </c>
      <c r="BN758" s="20">
        <v>7981.84</v>
      </c>
      <c r="BO758" s="20">
        <v>2072.7199999999998</v>
      </c>
      <c r="BP758" s="20">
        <v>24647.48</v>
      </c>
      <c r="BQ758" s="20">
        <v>22057.39</v>
      </c>
      <c r="BR758" s="20">
        <v>3587.57</v>
      </c>
      <c r="BS758" s="20">
        <v>1764.56</v>
      </c>
      <c r="BT758" s="20">
        <v>908.65</v>
      </c>
      <c r="BU758" s="20">
        <v>19.724</v>
      </c>
    </row>
    <row r="759" spans="1:73" s="18" customFormat="1" ht="15" customHeight="1" x14ac:dyDescent="0.35">
      <c r="A759" s="16" t="s">
        <v>945</v>
      </c>
      <c r="B759" s="16">
        <f t="shared" si="11"/>
        <v>2022</v>
      </c>
      <c r="C759" s="17">
        <v>88.22</v>
      </c>
      <c r="D759" s="17">
        <v>90.16</v>
      </c>
      <c r="E759" s="17">
        <v>90.63</v>
      </c>
      <c r="F759" s="17">
        <v>83.87</v>
      </c>
      <c r="G759" s="17">
        <v>430.81</v>
      </c>
      <c r="H759" s="17">
        <v>234.98445322436999</v>
      </c>
      <c r="I759" s="17">
        <v>7.7629000000000001</v>
      </c>
      <c r="J759" s="17">
        <v>59.102622250380001</v>
      </c>
      <c r="K759" s="17">
        <v>23.733790735749999</v>
      </c>
      <c r="L759" s="17">
        <v>391.31952732705003</v>
      </c>
      <c r="M759" s="17">
        <v>2.2984599999999999</v>
      </c>
      <c r="N759" s="17">
        <v>5.8971380379999996</v>
      </c>
      <c r="O759" s="17">
        <v>2.4550648320000001</v>
      </c>
      <c r="P759" s="17">
        <v>3.3343993531599998</v>
      </c>
      <c r="Q759" s="17">
        <v>4.49</v>
      </c>
      <c r="R759" s="17">
        <v>3.1531980594900002</v>
      </c>
      <c r="S759" s="17">
        <v>2.36</v>
      </c>
      <c r="T759" s="17">
        <v>1248.0999999999999</v>
      </c>
      <c r="U759" s="17">
        <v>1641.67</v>
      </c>
      <c r="V759" s="17">
        <v>1623.2</v>
      </c>
      <c r="W759" s="17">
        <v>2146.13</v>
      </c>
      <c r="X759" s="17">
        <v>909.32</v>
      </c>
      <c r="Y759" s="17">
        <v>1249.29</v>
      </c>
      <c r="Z759" s="17">
        <v>664.45</v>
      </c>
      <c r="AA759" s="17">
        <v>1548.32</v>
      </c>
      <c r="AB759" s="17">
        <v>536.54999999999995</v>
      </c>
      <c r="AC759" s="17">
        <v>1402.02</v>
      </c>
      <c r="AD759" s="17">
        <v>1304.75</v>
      </c>
      <c r="AE759" s="17" t="s">
        <v>193</v>
      </c>
      <c r="AF759" s="17">
        <v>312.6567192</v>
      </c>
      <c r="AG759" s="17" t="s">
        <v>193</v>
      </c>
      <c r="AH759" s="17">
        <v>439</v>
      </c>
      <c r="AI759" s="17">
        <v>428</v>
      </c>
      <c r="AJ759" s="17">
        <v>423.36</v>
      </c>
      <c r="AK759" s="17">
        <v>392.24</v>
      </c>
      <c r="AL759" s="17" t="s">
        <v>193</v>
      </c>
      <c r="AM759" s="17">
        <v>419.14</v>
      </c>
      <c r="AN759" s="17">
        <v>0.90106243450000001</v>
      </c>
      <c r="AO759" s="17">
        <v>1.6190178125000001</v>
      </c>
      <c r="AP759" s="17">
        <v>0.93416641822000002</v>
      </c>
      <c r="AQ759" s="17">
        <v>5.4432067799999997</v>
      </c>
      <c r="AR759" s="17">
        <v>1.74956</v>
      </c>
      <c r="AS759" s="17">
        <v>10.7475</v>
      </c>
      <c r="AT759" s="17">
        <v>11.51252564</v>
      </c>
      <c r="AU759" s="17">
        <v>0.32362096000000001</v>
      </c>
      <c r="AV759" s="17">
        <v>0.77095561400000001</v>
      </c>
      <c r="AW759" s="17">
        <v>0.39065866399999999</v>
      </c>
      <c r="AX759" s="17">
        <v>4146.9576487579598</v>
      </c>
      <c r="AY759" s="17">
        <v>346.85</v>
      </c>
      <c r="AZ759" s="17">
        <v>208.21222566034001</v>
      </c>
      <c r="BA759" s="17">
        <v>542.97576951494</v>
      </c>
      <c r="BB759" s="17">
        <v>617.59400000000005</v>
      </c>
      <c r="BC759" s="17">
        <v>381.90803351781</v>
      </c>
      <c r="BD759" s="17">
        <v>2.5926331199999999</v>
      </c>
      <c r="BE759" s="17">
        <v>1.3227</v>
      </c>
      <c r="BF759" s="17">
        <v>1.48</v>
      </c>
      <c r="BG759" s="17">
        <v>320</v>
      </c>
      <c r="BH759" s="17">
        <v>752</v>
      </c>
      <c r="BI759" s="17">
        <v>708</v>
      </c>
      <c r="BJ759" s="17">
        <v>678</v>
      </c>
      <c r="BK759" s="17">
        <v>731</v>
      </c>
      <c r="BL759" s="17">
        <v>2224.7600000000002</v>
      </c>
      <c r="BM759" s="17">
        <v>99.81</v>
      </c>
      <c r="BN759" s="17">
        <v>7746.01</v>
      </c>
      <c r="BO759" s="17">
        <v>1870.1</v>
      </c>
      <c r="BP759" s="17">
        <v>21124.04</v>
      </c>
      <c r="BQ759" s="17">
        <v>22773.97</v>
      </c>
      <c r="BR759" s="17">
        <v>3124.97</v>
      </c>
      <c r="BS759" s="17">
        <v>1680.78</v>
      </c>
      <c r="BT759" s="17">
        <v>881.24</v>
      </c>
      <c r="BU759" s="17">
        <v>18.943999999999999</v>
      </c>
    </row>
    <row r="760" spans="1:73" s="18" customFormat="1" ht="15" customHeight="1" x14ac:dyDescent="0.35">
      <c r="A760" s="18" t="s">
        <v>946</v>
      </c>
      <c r="B760" s="16">
        <f t="shared" si="11"/>
        <v>2022</v>
      </c>
      <c r="C760" s="20">
        <v>90.326666666669993</v>
      </c>
      <c r="D760" s="20">
        <v>93.13</v>
      </c>
      <c r="E760" s="20">
        <v>90.59</v>
      </c>
      <c r="F760" s="20">
        <v>87.26</v>
      </c>
      <c r="G760" s="20">
        <v>389.79</v>
      </c>
      <c r="H760" s="20">
        <v>191.21987979183999</v>
      </c>
      <c r="I760" s="20">
        <v>5.6195000000000004</v>
      </c>
      <c r="J760" s="20">
        <v>39.022049938450003</v>
      </c>
      <c r="K760" s="20">
        <v>21.84177616254</v>
      </c>
      <c r="L760" s="20">
        <v>268.54710666569002</v>
      </c>
      <c r="M760" s="20">
        <v>2.3090199999999999</v>
      </c>
      <c r="N760" s="20">
        <v>5.2928516959999996</v>
      </c>
      <c r="O760" s="20">
        <v>2.2709790619999999</v>
      </c>
      <c r="P760" s="20">
        <v>3.14687079089</v>
      </c>
      <c r="Q760" s="20">
        <v>4.1500000000000004</v>
      </c>
      <c r="R760" s="20">
        <v>2.83311237266</v>
      </c>
      <c r="S760" s="20">
        <v>2.4575</v>
      </c>
      <c r="T760" s="20">
        <v>1108.0999999999999</v>
      </c>
      <c r="U760" s="20">
        <v>1619.05</v>
      </c>
      <c r="V760" s="20">
        <v>1621.79</v>
      </c>
      <c r="W760" s="20">
        <v>2146.1</v>
      </c>
      <c r="X760" s="20">
        <v>888.99</v>
      </c>
      <c r="Y760" s="20">
        <v>1038.81</v>
      </c>
      <c r="Z760" s="20">
        <v>626</v>
      </c>
      <c r="AA760" s="20">
        <v>1575.9</v>
      </c>
      <c r="AB760" s="20">
        <v>542.15</v>
      </c>
      <c r="AC760" s="20">
        <v>1408.01</v>
      </c>
      <c r="AD760" s="20">
        <v>1359.15</v>
      </c>
      <c r="AE760" s="20" t="s">
        <v>193</v>
      </c>
      <c r="AF760" s="20">
        <v>343.55666239999999</v>
      </c>
      <c r="AG760" s="20" t="s">
        <v>193</v>
      </c>
      <c r="AH760" s="20">
        <v>431</v>
      </c>
      <c r="AI760" s="20">
        <v>420</v>
      </c>
      <c r="AJ760" s="20">
        <v>411.62</v>
      </c>
      <c r="AK760" s="20">
        <v>409.08</v>
      </c>
      <c r="AL760" s="20" t="s">
        <v>193</v>
      </c>
      <c r="AM760" s="20">
        <v>437.95</v>
      </c>
      <c r="AN760" s="20">
        <v>0.95008123013000001</v>
      </c>
      <c r="AO760" s="20">
        <v>1.5707917499999999</v>
      </c>
      <c r="AP760" s="20">
        <v>1.0687900611700001</v>
      </c>
      <c r="AQ760" s="20">
        <v>5.3324246249999998</v>
      </c>
      <c r="AR760" s="20">
        <v>1.62792</v>
      </c>
      <c r="AS760" s="20">
        <v>10.7475</v>
      </c>
      <c r="AT760" s="20">
        <v>11.464024</v>
      </c>
      <c r="AU760" s="20">
        <v>0.320943168</v>
      </c>
      <c r="AV760" s="20">
        <v>0.762578058</v>
      </c>
      <c r="AW760" s="20">
        <v>0.38691080999999999</v>
      </c>
      <c r="AX760" s="20">
        <v>4325.1583333333301</v>
      </c>
      <c r="AY760" s="20">
        <v>343.98</v>
      </c>
      <c r="AZ760" s="20">
        <v>202.13324297200001</v>
      </c>
      <c r="BA760" s="20">
        <v>540.62792158816001</v>
      </c>
      <c r="BB760" s="20">
        <v>614.92349999999999</v>
      </c>
      <c r="BC760" s="20">
        <v>370.75781255008002</v>
      </c>
      <c r="BD760" s="20">
        <v>2.1975652160000001</v>
      </c>
      <c r="BE760" s="20">
        <v>1.2885</v>
      </c>
      <c r="BF760" s="20">
        <v>1.496</v>
      </c>
      <c r="BG760" s="20">
        <v>317.5</v>
      </c>
      <c r="BH760" s="20">
        <v>725</v>
      </c>
      <c r="BI760" s="20">
        <v>675</v>
      </c>
      <c r="BJ760" s="20">
        <v>636.25</v>
      </c>
      <c r="BK760" s="20">
        <v>622.5</v>
      </c>
      <c r="BL760" s="20">
        <v>2255.54</v>
      </c>
      <c r="BM760" s="20">
        <v>92.56</v>
      </c>
      <c r="BN760" s="20">
        <v>7651.08</v>
      </c>
      <c r="BO760" s="20">
        <v>1999.86</v>
      </c>
      <c r="BP760" s="20">
        <v>19391.169999999998</v>
      </c>
      <c r="BQ760" s="20">
        <v>22032.89</v>
      </c>
      <c r="BR760" s="20">
        <v>2967.21</v>
      </c>
      <c r="BS760" s="20">
        <v>1664.45</v>
      </c>
      <c r="BT760" s="20">
        <v>914.67</v>
      </c>
      <c r="BU760" s="20">
        <v>19.425999999999998</v>
      </c>
    </row>
    <row r="761" spans="1:73" s="18" customFormat="1" ht="15" customHeight="1" x14ac:dyDescent="0.35">
      <c r="A761" s="16" t="s">
        <v>947</v>
      </c>
      <c r="B761" s="16">
        <f t="shared" si="11"/>
        <v>2022</v>
      </c>
      <c r="C761" s="17">
        <v>87.376666666670005</v>
      </c>
      <c r="D761" s="17">
        <v>91.07</v>
      </c>
      <c r="E761" s="17">
        <v>86.28</v>
      </c>
      <c r="F761" s="17">
        <v>84.78</v>
      </c>
      <c r="G761" s="17">
        <v>342.16</v>
      </c>
      <c r="H761" s="17">
        <v>169.09656696556999</v>
      </c>
      <c r="I761" s="17">
        <v>5.2769000000000004</v>
      </c>
      <c r="J761" s="17">
        <v>35.72328224044</v>
      </c>
      <c r="K761" s="17">
        <v>19.586267422630002</v>
      </c>
      <c r="L761" s="17">
        <v>247.17644268952</v>
      </c>
      <c r="M761" s="17">
        <v>2.4120400000000002</v>
      </c>
      <c r="N761" s="17">
        <v>4.7154617180000002</v>
      </c>
      <c r="O761" s="17">
        <v>2.0412576580000001</v>
      </c>
      <c r="P761" s="17">
        <v>3.0466595502299998</v>
      </c>
      <c r="Q761" s="17">
        <v>3.8</v>
      </c>
      <c r="R761" s="17">
        <v>2.8499786506999998</v>
      </c>
      <c r="S761" s="17">
        <v>2.4900000000000002</v>
      </c>
      <c r="T761" s="17">
        <v>1173.25</v>
      </c>
      <c r="U761" s="17">
        <v>1639.29</v>
      </c>
      <c r="V761" s="17">
        <v>1677.21</v>
      </c>
      <c r="W761" s="17">
        <v>2146.14</v>
      </c>
      <c r="X761" s="17">
        <v>945.74</v>
      </c>
      <c r="Y761" s="17">
        <v>1061.58</v>
      </c>
      <c r="Z761" s="17">
        <v>648.91999999999996</v>
      </c>
      <c r="AA761" s="17">
        <v>1651.6</v>
      </c>
      <c r="AB761" s="17">
        <v>518.67999999999995</v>
      </c>
      <c r="AC761" s="17">
        <v>1377.58</v>
      </c>
      <c r="AD761" s="17">
        <v>1347.28</v>
      </c>
      <c r="AE761" s="17" t="s">
        <v>193</v>
      </c>
      <c r="AF761" s="17">
        <v>320.92006240000001</v>
      </c>
      <c r="AG761" s="17" t="s">
        <v>193</v>
      </c>
      <c r="AH761" s="17">
        <v>440</v>
      </c>
      <c r="AI761" s="17">
        <v>430</v>
      </c>
      <c r="AJ761" s="17">
        <v>417.5</v>
      </c>
      <c r="AK761" s="17">
        <v>421.21</v>
      </c>
      <c r="AL761" s="17" t="s">
        <v>193</v>
      </c>
      <c r="AM761" s="17">
        <v>422.68</v>
      </c>
      <c r="AN761" s="17">
        <v>0.96972615114000005</v>
      </c>
      <c r="AO761" s="17">
        <v>1.653465</v>
      </c>
      <c r="AP761" s="17">
        <v>1.0889968319400001</v>
      </c>
      <c r="AQ761" s="17">
        <v>5.0733817749999996</v>
      </c>
      <c r="AR761" s="17">
        <v>1.539822</v>
      </c>
      <c r="AS761" s="17">
        <v>10.7475</v>
      </c>
      <c r="AT761" s="17">
        <v>11.464024</v>
      </c>
      <c r="AU761" s="17">
        <v>0.33299323199999997</v>
      </c>
      <c r="AV761" s="17">
        <v>0.79234042800000004</v>
      </c>
      <c r="AW761" s="17">
        <v>0.40741377600000001</v>
      </c>
      <c r="AX761" s="17">
        <v>4333.3249999999998</v>
      </c>
      <c r="AY761" s="17">
        <v>356.89499999999998</v>
      </c>
      <c r="AZ761" s="17">
        <v>209.22189911389</v>
      </c>
      <c r="BA761" s="17">
        <v>562.42936662250997</v>
      </c>
      <c r="BB761" s="17">
        <v>639.721</v>
      </c>
      <c r="BC761" s="17">
        <v>383.76000163312</v>
      </c>
      <c r="BD761" s="17">
        <v>2.2255638900000001</v>
      </c>
      <c r="BE761" s="17">
        <v>1.27</v>
      </c>
      <c r="BF761" s="17">
        <v>1.4323999999999999</v>
      </c>
      <c r="BG761" s="17">
        <v>300</v>
      </c>
      <c r="BH761" s="17">
        <v>665.63</v>
      </c>
      <c r="BI761" s="17">
        <v>625</v>
      </c>
      <c r="BJ761" s="17">
        <v>588.75</v>
      </c>
      <c r="BK761" s="17">
        <v>563.13</v>
      </c>
      <c r="BL761" s="17">
        <v>2350.7199999999998</v>
      </c>
      <c r="BM761" s="17">
        <v>93.34</v>
      </c>
      <c r="BN761" s="17">
        <v>8049.86</v>
      </c>
      <c r="BO761" s="17">
        <v>2099.9899999999998</v>
      </c>
      <c r="BP761" s="17">
        <v>21249.5</v>
      </c>
      <c r="BQ761" s="17">
        <v>25562.7</v>
      </c>
      <c r="BR761" s="17">
        <v>2938.92</v>
      </c>
      <c r="BS761" s="17">
        <v>1725.07</v>
      </c>
      <c r="BT761" s="17">
        <v>989.05</v>
      </c>
      <c r="BU761" s="17">
        <v>21.018000000000001</v>
      </c>
    </row>
    <row r="762" spans="1:73" s="18" customFormat="1" ht="15" customHeight="1" x14ac:dyDescent="0.35">
      <c r="A762" s="18" t="s">
        <v>948</v>
      </c>
      <c r="B762" s="16">
        <f t="shared" si="11"/>
        <v>2022</v>
      </c>
      <c r="C762" s="20">
        <v>78.066666666670002</v>
      </c>
      <c r="D762" s="20">
        <v>80.900000000000006</v>
      </c>
      <c r="E762" s="20">
        <v>76.78</v>
      </c>
      <c r="F762" s="20">
        <v>76.52</v>
      </c>
      <c r="G762" s="20">
        <v>379.23</v>
      </c>
      <c r="H762" s="20">
        <v>215</v>
      </c>
      <c r="I762" s="20">
        <v>5.5030000000000001</v>
      </c>
      <c r="J762" s="20">
        <v>36.044260036140003</v>
      </c>
      <c r="K762" s="20">
        <v>20.576742402939999</v>
      </c>
      <c r="L762" s="20">
        <v>252.11901984184999</v>
      </c>
      <c r="M762" s="20">
        <v>2.5123099999999998</v>
      </c>
      <c r="N762" s="20">
        <v>4.6294815380000003</v>
      </c>
      <c r="O762" s="20">
        <v>2.0454464360000002</v>
      </c>
      <c r="P762" s="20">
        <v>2.94939406624</v>
      </c>
      <c r="Q762" s="20">
        <v>4.04</v>
      </c>
      <c r="R762" s="20">
        <v>2.4215155320499999</v>
      </c>
      <c r="S762" s="20">
        <v>2.38666666667</v>
      </c>
      <c r="T762" s="20">
        <v>1158.4100000000001</v>
      </c>
      <c r="U762" s="20">
        <v>1670.45</v>
      </c>
      <c r="V762" s="20">
        <v>1745.96</v>
      </c>
      <c r="W762" s="20">
        <v>2146.1</v>
      </c>
      <c r="X762" s="20">
        <v>940.39</v>
      </c>
      <c r="Y762" s="20">
        <v>1067.05</v>
      </c>
      <c r="Z762" s="20">
        <v>645.66999999999996</v>
      </c>
      <c r="AA762" s="20">
        <v>1409.24</v>
      </c>
      <c r="AB762" s="20">
        <v>571.15</v>
      </c>
      <c r="AC762" s="20">
        <v>1259.95</v>
      </c>
      <c r="AD762" s="20">
        <v>1233.8</v>
      </c>
      <c r="AE762" s="20" t="s">
        <v>193</v>
      </c>
      <c r="AF762" s="20">
        <v>302.24781999999999</v>
      </c>
      <c r="AG762" s="20" t="s">
        <v>193</v>
      </c>
      <c r="AH762" s="20">
        <v>467</v>
      </c>
      <c r="AI762" s="20">
        <v>457</v>
      </c>
      <c r="AJ762" s="20">
        <v>446.39</v>
      </c>
      <c r="AK762" s="20">
        <v>432.35</v>
      </c>
      <c r="AL762" s="20" t="s">
        <v>193</v>
      </c>
      <c r="AM762" s="20">
        <v>386.33</v>
      </c>
      <c r="AN762" s="20">
        <v>1.01413735297</v>
      </c>
      <c r="AO762" s="20">
        <v>1.6810227499999999</v>
      </c>
      <c r="AP762" s="20">
        <v>1.10465443442</v>
      </c>
      <c r="AQ762" s="20">
        <v>4.7134775600000003</v>
      </c>
      <c r="AR762" s="20">
        <v>1.5468599999999999</v>
      </c>
      <c r="AS762" s="20">
        <v>10.7475</v>
      </c>
      <c r="AT762" s="20">
        <v>11.464024</v>
      </c>
      <c r="AU762" s="20">
        <v>0.34572907200000003</v>
      </c>
      <c r="AV762" s="20">
        <v>0.80512722400000003</v>
      </c>
      <c r="AW762" s="20">
        <v>0.41733456600000002</v>
      </c>
      <c r="AX762" s="20">
        <v>4399.3249999999998</v>
      </c>
      <c r="AY762" s="20">
        <v>370.54500000000002</v>
      </c>
      <c r="AZ762" s="20">
        <v>220.74880635411</v>
      </c>
      <c r="BA762" s="20">
        <v>583.41625217207002</v>
      </c>
      <c r="BB762" s="20">
        <v>663.59199999999998</v>
      </c>
      <c r="BC762" s="20">
        <v>404.90294106760001</v>
      </c>
      <c r="BD762" s="20">
        <v>2.2238001939999998</v>
      </c>
      <c r="BE762" s="20">
        <v>1.3461000000000001</v>
      </c>
      <c r="BF762" s="20">
        <v>1.5355000000000001</v>
      </c>
      <c r="BG762" s="20">
        <v>300</v>
      </c>
      <c r="BH762" s="20">
        <v>625</v>
      </c>
      <c r="BI762" s="20">
        <v>584.38</v>
      </c>
      <c r="BJ762" s="20">
        <v>519.38</v>
      </c>
      <c r="BK762" s="20">
        <v>513.75</v>
      </c>
      <c r="BL762" s="20">
        <v>2401.69</v>
      </c>
      <c r="BM762" s="20">
        <v>111.84</v>
      </c>
      <c r="BN762" s="20">
        <v>8375.4</v>
      </c>
      <c r="BO762" s="20">
        <v>2216.48</v>
      </c>
      <c r="BP762" s="20">
        <v>24172.37</v>
      </c>
      <c r="BQ762" s="20">
        <v>28946.81</v>
      </c>
      <c r="BR762" s="20">
        <v>3129.48</v>
      </c>
      <c r="BS762" s="20">
        <v>1797.55</v>
      </c>
      <c r="BT762" s="20">
        <v>1010.95</v>
      </c>
      <c r="BU762" s="20">
        <v>23.326000000000001</v>
      </c>
    </row>
    <row r="763" spans="1:73" s="18" customFormat="1" ht="15" customHeight="1" x14ac:dyDescent="0.35">
      <c r="A763" s="16" t="s">
        <v>949</v>
      </c>
      <c r="B763" s="16">
        <f t="shared" si="11"/>
        <v>2023</v>
      </c>
      <c r="C763" s="17">
        <v>80.41</v>
      </c>
      <c r="D763" s="17">
        <v>83.09</v>
      </c>
      <c r="E763" s="17">
        <v>80.03</v>
      </c>
      <c r="F763" s="17">
        <v>78.11</v>
      </c>
      <c r="G763" s="17">
        <v>317.99</v>
      </c>
      <c r="H763" s="17">
        <v>172</v>
      </c>
      <c r="I763" s="17">
        <v>3.2728000000000002</v>
      </c>
      <c r="J763" s="17">
        <v>20.183970921349999</v>
      </c>
      <c r="K763" s="17">
        <v>20.19478822332</v>
      </c>
      <c r="L763" s="17">
        <v>149.37872119292999</v>
      </c>
      <c r="M763" s="17">
        <v>2.6246800000000001</v>
      </c>
      <c r="N763" s="17">
        <v>4.5582723119999997</v>
      </c>
      <c r="O763" s="17">
        <v>2.1159942759999999</v>
      </c>
      <c r="P763" s="17">
        <v>2.7695719741199998</v>
      </c>
      <c r="Q763" s="17">
        <v>4.04</v>
      </c>
      <c r="R763" s="17">
        <v>1.9412159223600001</v>
      </c>
      <c r="S763" s="17">
        <v>2.3275000000000001</v>
      </c>
      <c r="T763" s="17">
        <v>1078.5</v>
      </c>
      <c r="U763" s="17">
        <v>1681.25</v>
      </c>
      <c r="V763" s="17">
        <v>1779.84</v>
      </c>
      <c r="W763" s="17">
        <v>1970.67</v>
      </c>
      <c r="X763" s="17">
        <v>941.97</v>
      </c>
      <c r="Y763" s="17">
        <v>1060</v>
      </c>
      <c r="Z763" s="17">
        <v>626.59</v>
      </c>
      <c r="AA763" s="17">
        <v>1351.77</v>
      </c>
      <c r="AB763" s="17">
        <v>605.12</v>
      </c>
      <c r="AC763" s="17">
        <v>1223.58</v>
      </c>
      <c r="AD763" s="17">
        <v>1218.3399999999999</v>
      </c>
      <c r="AE763" s="17" t="s">
        <v>193</v>
      </c>
      <c r="AF763" s="17">
        <v>302.77535119999999</v>
      </c>
      <c r="AG763" s="17" t="s">
        <v>193</v>
      </c>
      <c r="AH763" s="17">
        <v>517</v>
      </c>
      <c r="AI763" s="17">
        <v>507</v>
      </c>
      <c r="AJ763" s="17">
        <v>484.64</v>
      </c>
      <c r="AK763" s="17">
        <v>440.66</v>
      </c>
      <c r="AL763" s="17" t="s">
        <v>193</v>
      </c>
      <c r="AM763" s="17">
        <v>380.36</v>
      </c>
      <c r="AN763" s="17">
        <v>1.0721073191599999</v>
      </c>
      <c r="AO763" s="17">
        <v>1.6810227499999999</v>
      </c>
      <c r="AP763" s="17">
        <v>1.0913243133899999</v>
      </c>
      <c r="AQ763" s="17">
        <v>4.6517482000000001</v>
      </c>
      <c r="AR763" s="17">
        <v>1.5446519999999999</v>
      </c>
      <c r="AS763" s="17">
        <v>10.7475</v>
      </c>
      <c r="AT763" s="17">
        <v>11.464024</v>
      </c>
      <c r="AU763" s="17">
        <v>0.35186840000000003</v>
      </c>
      <c r="AV763" s="17">
        <v>0.80468629999999997</v>
      </c>
      <c r="AW763" s="17">
        <v>0.41601179399999999</v>
      </c>
      <c r="AX763" s="17">
        <v>4475.6166666666704</v>
      </c>
      <c r="AY763" s="17">
        <v>377.125</v>
      </c>
      <c r="AZ763" s="17">
        <v>228.22894836642001</v>
      </c>
      <c r="BA763" s="17">
        <v>585.23703219692004</v>
      </c>
      <c r="BB763" s="17">
        <v>665.66300000000001</v>
      </c>
      <c r="BC763" s="17">
        <v>418.62320325342</v>
      </c>
      <c r="BD763" s="17">
        <v>2.211013398</v>
      </c>
      <c r="BE763" s="17">
        <v>1.4117</v>
      </c>
      <c r="BF763" s="17">
        <v>1.63</v>
      </c>
      <c r="BG763" s="17">
        <v>300</v>
      </c>
      <c r="BH763" s="17">
        <v>631</v>
      </c>
      <c r="BI763" s="17">
        <v>569.38</v>
      </c>
      <c r="BJ763" s="17">
        <v>443.75</v>
      </c>
      <c r="BK763" s="17">
        <v>508.75</v>
      </c>
      <c r="BL763" s="17">
        <v>2501.8200000000002</v>
      </c>
      <c r="BM763" s="17">
        <v>122.23</v>
      </c>
      <c r="BN763" s="17">
        <v>9037.9500000000007</v>
      </c>
      <c r="BO763" s="17">
        <v>2201.2600000000002</v>
      </c>
      <c r="BP763" s="17">
        <v>28154.14</v>
      </c>
      <c r="BQ763" s="17">
        <v>28194.61</v>
      </c>
      <c r="BR763" s="17">
        <v>3309.81</v>
      </c>
      <c r="BS763" s="17">
        <v>1897.71</v>
      </c>
      <c r="BT763" s="17">
        <v>1053.25</v>
      </c>
      <c r="BU763" s="17">
        <v>23.652999999999999</v>
      </c>
    </row>
    <row r="764" spans="1:73" s="18" customFormat="1" ht="15" customHeight="1" x14ac:dyDescent="0.35">
      <c r="A764" s="18" t="s">
        <v>950</v>
      </c>
      <c r="B764" s="16">
        <f t="shared" si="11"/>
        <v>2023</v>
      </c>
      <c r="C764" s="20">
        <v>80.253333333330005</v>
      </c>
      <c r="D764" s="20">
        <v>82.71</v>
      </c>
      <c r="E764" s="20">
        <v>81.209999999999994</v>
      </c>
      <c r="F764" s="20">
        <v>76.84</v>
      </c>
      <c r="G764" s="20">
        <v>207.48</v>
      </c>
      <c r="H764" s="20">
        <v>144.66999999999999</v>
      </c>
      <c r="I764" s="20">
        <v>2.3835999999999999</v>
      </c>
      <c r="J764" s="20">
        <v>16.537137278909999</v>
      </c>
      <c r="K764" s="20">
        <v>18.415329793600002</v>
      </c>
      <c r="L764" s="20">
        <v>120.03831493101001</v>
      </c>
      <c r="M764" s="20">
        <v>2.6526999999999998</v>
      </c>
      <c r="N764" s="20">
        <v>5.064673526</v>
      </c>
      <c r="O764" s="20">
        <v>2.2912615660000002</v>
      </c>
      <c r="P764" s="20">
        <v>2.7027579769300001</v>
      </c>
      <c r="Q764" s="20">
        <v>3.96</v>
      </c>
      <c r="R764" s="20">
        <v>1.85827393078</v>
      </c>
      <c r="S764" s="20">
        <v>2.29</v>
      </c>
      <c r="T764" s="20">
        <v>1086.67</v>
      </c>
      <c r="U764" s="20">
        <v>1750</v>
      </c>
      <c r="V764" s="20">
        <v>1762.2</v>
      </c>
      <c r="W764" s="20">
        <v>2042.62</v>
      </c>
      <c r="X764" s="20">
        <v>949.98</v>
      </c>
      <c r="Y764" s="20">
        <v>1036.67</v>
      </c>
      <c r="Z764" s="20">
        <v>651.12</v>
      </c>
      <c r="AA764" s="20">
        <v>1243.01</v>
      </c>
      <c r="AB764" s="20">
        <v>605.27</v>
      </c>
      <c r="AC764" s="20">
        <v>1188.57</v>
      </c>
      <c r="AD764" s="20">
        <v>1158.5999999999999</v>
      </c>
      <c r="AE764" s="20" t="s">
        <v>193</v>
      </c>
      <c r="AF764" s="20">
        <v>298.1771688</v>
      </c>
      <c r="AG764" s="20" t="s">
        <v>193</v>
      </c>
      <c r="AH764" s="20">
        <v>492</v>
      </c>
      <c r="AI764" s="20">
        <v>482</v>
      </c>
      <c r="AJ764" s="20">
        <v>468.95</v>
      </c>
      <c r="AK764" s="20">
        <v>448.28</v>
      </c>
      <c r="AL764" s="20">
        <v>311.88027096000002</v>
      </c>
      <c r="AM764" s="20">
        <v>394.75</v>
      </c>
      <c r="AN764" s="20">
        <v>1.0981034128</v>
      </c>
      <c r="AO764" s="20">
        <v>1.6603544374999999</v>
      </c>
      <c r="AP764" s="20">
        <v>1.30137951422</v>
      </c>
      <c r="AQ764" s="20">
        <v>4.6517482000000001</v>
      </c>
      <c r="AR764" s="20">
        <v>1.532076</v>
      </c>
      <c r="AS764" s="20">
        <v>10.692399999999999</v>
      </c>
      <c r="AT764" s="20">
        <v>11.064987779999999</v>
      </c>
      <c r="AU764" s="20">
        <v>0.35000700800000001</v>
      </c>
      <c r="AV764" s="20">
        <v>0.81306385599999997</v>
      </c>
      <c r="AW764" s="20">
        <v>0.44599462600000001</v>
      </c>
      <c r="AX764" s="20">
        <v>4492.3416666666699</v>
      </c>
      <c r="AY764" s="20">
        <v>375.13</v>
      </c>
      <c r="AZ764" s="20">
        <v>224.02125084593001</v>
      </c>
      <c r="BA764" s="20">
        <v>579.53511580331997</v>
      </c>
      <c r="BB764" s="20">
        <v>659.17750000000001</v>
      </c>
      <c r="BC764" s="20">
        <v>410.90533999832002</v>
      </c>
      <c r="BD764" s="20">
        <v>2.1909513559999998</v>
      </c>
      <c r="BE764" s="20">
        <v>1.4012</v>
      </c>
      <c r="BF764" s="20">
        <v>1.6173</v>
      </c>
      <c r="BG764" s="20">
        <v>322.5</v>
      </c>
      <c r="BH764" s="20">
        <v>612.5</v>
      </c>
      <c r="BI764" s="20">
        <v>547.5</v>
      </c>
      <c r="BJ764" s="20">
        <v>357.5</v>
      </c>
      <c r="BK764" s="20">
        <v>496.88</v>
      </c>
      <c r="BL764" s="20">
        <v>2416.1799999999998</v>
      </c>
      <c r="BM764" s="20">
        <v>127.6</v>
      </c>
      <c r="BN764" s="20">
        <v>8936.59</v>
      </c>
      <c r="BO764" s="20">
        <v>2093.06</v>
      </c>
      <c r="BP764" s="20">
        <v>26862.9</v>
      </c>
      <c r="BQ764" s="20">
        <v>26727.95</v>
      </c>
      <c r="BR764" s="20">
        <v>3133.84</v>
      </c>
      <c r="BS764" s="20">
        <v>1854.54</v>
      </c>
      <c r="BT764" s="20">
        <v>958.85</v>
      </c>
      <c r="BU764" s="20">
        <v>21.920999999999999</v>
      </c>
    </row>
    <row r="765" spans="1:73" s="18" customFormat="1" ht="15" customHeight="1" x14ac:dyDescent="0.35">
      <c r="A765" s="16" t="s">
        <v>951</v>
      </c>
      <c r="B765" s="16">
        <f t="shared" si="11"/>
        <v>2023</v>
      </c>
      <c r="C765" s="17">
        <v>76.473333333330004</v>
      </c>
      <c r="D765" s="17">
        <v>78.53</v>
      </c>
      <c r="E765" s="17">
        <v>77.52</v>
      </c>
      <c r="F765" s="17">
        <v>73.37</v>
      </c>
      <c r="G765" s="17">
        <v>187.23</v>
      </c>
      <c r="H765" s="17">
        <v>136.84</v>
      </c>
      <c r="I765" s="17">
        <v>2.3048999999999999</v>
      </c>
      <c r="J765" s="17">
        <v>13.812076862290001</v>
      </c>
      <c r="K765" s="17">
        <v>16.033125947769999</v>
      </c>
      <c r="L765" s="17">
        <v>104.51384047273</v>
      </c>
      <c r="M765" s="17">
        <v>2.7476400000000001</v>
      </c>
      <c r="N765" s="17">
        <v>4.9021930319999996</v>
      </c>
      <c r="O765" s="17">
        <v>2.347699838</v>
      </c>
      <c r="P765" s="17">
        <v>2.6877732537100001</v>
      </c>
      <c r="Q765" s="17">
        <v>3.82</v>
      </c>
      <c r="R765" s="17">
        <v>1.84581976113</v>
      </c>
      <c r="S765" s="17">
        <v>2.3975</v>
      </c>
      <c r="T765" s="17">
        <v>1114.75</v>
      </c>
      <c r="U765" s="17">
        <v>1750</v>
      </c>
      <c r="V765" s="17">
        <v>1720.35</v>
      </c>
      <c r="W765" s="17">
        <v>2100.41</v>
      </c>
      <c r="X765" s="17">
        <v>972.06</v>
      </c>
      <c r="Y765" s="17">
        <v>1051.75</v>
      </c>
      <c r="Z765" s="17">
        <v>628.38</v>
      </c>
      <c r="AA765" s="17">
        <v>1113.19</v>
      </c>
      <c r="AB765" s="17">
        <v>580.70000000000005</v>
      </c>
      <c r="AC765" s="17">
        <v>1053.74</v>
      </c>
      <c r="AD765" s="17">
        <v>1075.05</v>
      </c>
      <c r="AE765" s="17" t="s">
        <v>193</v>
      </c>
      <c r="AF765" s="17">
        <v>282.48902079999999</v>
      </c>
      <c r="AG765" s="17" t="s">
        <v>193</v>
      </c>
      <c r="AH765" s="17">
        <v>476</v>
      </c>
      <c r="AI765" s="17">
        <v>468</v>
      </c>
      <c r="AJ765" s="17">
        <v>460.91</v>
      </c>
      <c r="AK765" s="17">
        <v>444.64</v>
      </c>
      <c r="AL765" s="17">
        <v>284.68260642600001</v>
      </c>
      <c r="AM765" s="17">
        <v>369.86</v>
      </c>
      <c r="AN765" s="17">
        <v>1.1059515844300001</v>
      </c>
      <c r="AO765" s="17">
        <v>1.6017942187500001</v>
      </c>
      <c r="AP765" s="17">
        <v>1.2895834150600001</v>
      </c>
      <c r="AQ765" s="17">
        <v>4.8363851249999996</v>
      </c>
      <c r="AR765" s="17">
        <v>1.522224</v>
      </c>
      <c r="AS765" s="17">
        <v>10.196400000000001</v>
      </c>
      <c r="AT765" s="17">
        <v>10.998849180000001</v>
      </c>
      <c r="AU765" s="17">
        <v>0.34958247999999997</v>
      </c>
      <c r="AV765" s="17">
        <v>0.83511005599999999</v>
      </c>
      <c r="AW765" s="17">
        <v>0.452388024</v>
      </c>
      <c r="AX765" s="17">
        <v>4525.6583333333301</v>
      </c>
      <c r="AY765" s="17">
        <v>374.67500000000001</v>
      </c>
      <c r="AZ765" s="17">
        <v>222.59745794015001</v>
      </c>
      <c r="BA765" s="17">
        <v>581.45172635579002</v>
      </c>
      <c r="BB765" s="17">
        <v>661.35749999999996</v>
      </c>
      <c r="BC765" s="17">
        <v>408.29378370252999</v>
      </c>
      <c r="BD765" s="17">
        <v>2.1029870179999999</v>
      </c>
      <c r="BE765" s="17">
        <v>1.3573999999999999</v>
      </c>
      <c r="BF765" s="17">
        <v>1.5807</v>
      </c>
      <c r="BG765" s="17">
        <v>345</v>
      </c>
      <c r="BH765" s="17">
        <v>606</v>
      </c>
      <c r="BI765" s="17">
        <v>537.5</v>
      </c>
      <c r="BJ765" s="17">
        <v>313.5</v>
      </c>
      <c r="BK765" s="17">
        <v>453</v>
      </c>
      <c r="BL765" s="17">
        <v>2296.42</v>
      </c>
      <c r="BM765" s="17">
        <v>128.37</v>
      </c>
      <c r="BN765" s="17">
        <v>8856.31</v>
      </c>
      <c r="BO765" s="17">
        <v>2115.1799999999998</v>
      </c>
      <c r="BP765" s="17">
        <v>23999.96</v>
      </c>
      <c r="BQ765" s="17">
        <v>23288.61</v>
      </c>
      <c r="BR765" s="17">
        <v>2967.46</v>
      </c>
      <c r="BS765" s="17">
        <v>1912.73</v>
      </c>
      <c r="BT765" s="17">
        <v>970.61</v>
      </c>
      <c r="BU765" s="17">
        <v>21.975999999999999</v>
      </c>
    </row>
    <row r="766" spans="1:73" s="18" customFormat="1" ht="15" customHeight="1" x14ac:dyDescent="0.35">
      <c r="A766" s="18" t="s">
        <v>952</v>
      </c>
      <c r="B766" s="16">
        <f t="shared" si="11"/>
        <v>2023</v>
      </c>
      <c r="C766" s="20">
        <v>82.46</v>
      </c>
      <c r="D766" s="20">
        <v>84.11</v>
      </c>
      <c r="E766" s="20">
        <v>83.83</v>
      </c>
      <c r="F766" s="20">
        <v>79.44</v>
      </c>
      <c r="G766" s="20">
        <v>194.28</v>
      </c>
      <c r="H766" s="20">
        <v>133.74510000000001</v>
      </c>
      <c r="I766" s="20">
        <v>2.1610999999999998</v>
      </c>
      <c r="J766" s="20">
        <v>13.52052961513</v>
      </c>
      <c r="K766" s="20">
        <v>14.366062552300001</v>
      </c>
      <c r="L766" s="20">
        <v>100.25219027939001</v>
      </c>
      <c r="M766" s="20">
        <v>2.8832399999999998</v>
      </c>
      <c r="N766" s="20">
        <v>5.0609256719999998</v>
      </c>
      <c r="O766" s="20">
        <v>2.5507453400000002</v>
      </c>
      <c r="P766" s="20">
        <v>2.9580387730200002</v>
      </c>
      <c r="Q766" s="20">
        <v>3.9</v>
      </c>
      <c r="R766" s="20">
        <v>2.62661631905</v>
      </c>
      <c r="S766" s="20">
        <v>2.3475000000000001</v>
      </c>
      <c r="T766" s="20">
        <v>1073.95</v>
      </c>
      <c r="U766" s="20">
        <v>1737.5</v>
      </c>
      <c r="V766" s="20">
        <v>1755.34</v>
      </c>
      <c r="W766" s="20">
        <v>2088.2600000000002</v>
      </c>
      <c r="X766" s="20">
        <v>1005.24</v>
      </c>
      <c r="Y766" s="20">
        <v>1016.84</v>
      </c>
      <c r="Z766" s="20">
        <v>614.92999999999995</v>
      </c>
      <c r="AA766" s="20">
        <v>1029.97</v>
      </c>
      <c r="AB766" s="20">
        <v>546.73</v>
      </c>
      <c r="AC766" s="20">
        <v>1026.1400000000001</v>
      </c>
      <c r="AD766" s="20">
        <v>1034.83</v>
      </c>
      <c r="AE766" s="20" t="s">
        <v>193</v>
      </c>
      <c r="AF766" s="20">
        <v>291.11454959999998</v>
      </c>
      <c r="AG766" s="20" t="s">
        <v>193</v>
      </c>
      <c r="AH766" s="20">
        <v>501</v>
      </c>
      <c r="AI766" s="20">
        <v>490</v>
      </c>
      <c r="AJ766" s="20">
        <v>482.88</v>
      </c>
      <c r="AK766" s="20">
        <v>455.1</v>
      </c>
      <c r="AL766" s="20">
        <v>277.16485154399999</v>
      </c>
      <c r="AM766" s="20">
        <v>378.18</v>
      </c>
      <c r="AN766" s="20">
        <v>1.1427169987500001</v>
      </c>
      <c r="AO766" s="20">
        <v>1.653465</v>
      </c>
      <c r="AP766" s="20">
        <v>1.46155255581</v>
      </c>
      <c r="AQ766" s="20">
        <v>5.30431572</v>
      </c>
      <c r="AR766" s="20">
        <v>1.5708519999999999</v>
      </c>
      <c r="AS766" s="20">
        <v>9.4799000000000007</v>
      </c>
      <c r="AT766" s="20">
        <v>10.912869000000001</v>
      </c>
      <c r="AU766" s="20">
        <v>0.35810569599999997</v>
      </c>
      <c r="AV766" s="20">
        <v>0.91116944600000005</v>
      </c>
      <c r="AW766" s="20">
        <v>0.53219526800000005</v>
      </c>
      <c r="AX766" s="20">
        <v>4586.5833333333303</v>
      </c>
      <c r="AY766" s="20">
        <v>383.81</v>
      </c>
      <c r="AZ766" s="20">
        <v>223.11462208585999</v>
      </c>
      <c r="BA766" s="20">
        <v>596.40128866505995</v>
      </c>
      <c r="BB766" s="20">
        <v>678.36149999999998</v>
      </c>
      <c r="BC766" s="20">
        <v>409.24237901803002</v>
      </c>
      <c r="BD766" s="20">
        <v>2.0979163920000001</v>
      </c>
      <c r="BE766" s="20">
        <v>1.3581000000000001</v>
      </c>
      <c r="BF766" s="20">
        <v>1.5412999999999999</v>
      </c>
      <c r="BG766" s="20">
        <v>345</v>
      </c>
      <c r="BH766" s="20">
        <v>637</v>
      </c>
      <c r="BI766" s="20">
        <v>550</v>
      </c>
      <c r="BJ766" s="20">
        <v>313.38</v>
      </c>
      <c r="BK766" s="20">
        <v>407.5</v>
      </c>
      <c r="BL766" s="20">
        <v>2343.23</v>
      </c>
      <c r="BM766" s="20">
        <v>117.39</v>
      </c>
      <c r="BN766" s="20">
        <v>8809.42</v>
      </c>
      <c r="BO766" s="20">
        <v>2149.4299999999998</v>
      </c>
      <c r="BP766" s="20">
        <v>25793.75</v>
      </c>
      <c r="BQ766" s="20">
        <v>23894.560000000001</v>
      </c>
      <c r="BR766" s="20">
        <v>2767.56</v>
      </c>
      <c r="BS766" s="20">
        <v>1999.77</v>
      </c>
      <c r="BT766" s="20">
        <v>1050.74</v>
      </c>
      <c r="BU766" s="20">
        <v>25.01</v>
      </c>
    </row>
    <row r="767" spans="1:73" s="18" customFormat="1" ht="15" customHeight="1" x14ac:dyDescent="0.35">
      <c r="A767" s="16" t="s">
        <v>953</v>
      </c>
      <c r="B767" s="16">
        <f t="shared" si="11"/>
        <v>2023</v>
      </c>
      <c r="C767" s="17">
        <v>74.123333333329995</v>
      </c>
      <c r="D767" s="17">
        <v>75.7</v>
      </c>
      <c r="E767" s="17">
        <v>75.08</v>
      </c>
      <c r="F767" s="17">
        <v>71.59</v>
      </c>
      <c r="G767" s="17">
        <v>160.47999999999999</v>
      </c>
      <c r="H767" s="17">
        <v>103</v>
      </c>
      <c r="I767" s="17">
        <v>2.1463999999999999</v>
      </c>
      <c r="J767" s="17">
        <v>10.10875599841</v>
      </c>
      <c r="K767" s="17">
        <v>13.4302962772</v>
      </c>
      <c r="L767" s="17">
        <v>83.220229002829996</v>
      </c>
      <c r="M767" s="17">
        <v>2.9648400000000001</v>
      </c>
      <c r="N767" s="17">
        <v>4.8528095440000003</v>
      </c>
      <c r="O767" s="17">
        <v>2.7017618099999998</v>
      </c>
      <c r="P767" s="17">
        <v>2.7122365637899999</v>
      </c>
      <c r="Q767" s="17">
        <v>3.43</v>
      </c>
      <c r="R767" s="17">
        <v>2.47270969137</v>
      </c>
      <c r="S767" s="17">
        <v>2.234</v>
      </c>
      <c r="T767" s="17">
        <v>1047.69</v>
      </c>
      <c r="U767" s="17">
        <v>1773.08</v>
      </c>
      <c r="V767" s="17">
        <v>1787.31</v>
      </c>
      <c r="W767" s="17">
        <v>2016.88</v>
      </c>
      <c r="X767" s="17">
        <v>934.06</v>
      </c>
      <c r="Y767" s="17">
        <v>992.5</v>
      </c>
      <c r="Z767" s="17">
        <v>595</v>
      </c>
      <c r="AA767" s="17">
        <v>988.32</v>
      </c>
      <c r="AB767" s="17">
        <v>519.19000000000005</v>
      </c>
      <c r="AC767" s="17">
        <v>967.27</v>
      </c>
      <c r="AD767" s="17">
        <v>961.79</v>
      </c>
      <c r="AE767" s="17" t="s">
        <v>193</v>
      </c>
      <c r="AF767" s="17">
        <v>268.135448</v>
      </c>
      <c r="AG767" s="17" t="s">
        <v>193</v>
      </c>
      <c r="AH767" s="17">
        <v>510</v>
      </c>
      <c r="AI767" s="17">
        <v>495</v>
      </c>
      <c r="AJ767" s="17">
        <v>492.68</v>
      </c>
      <c r="AK767" s="17">
        <v>470.53</v>
      </c>
      <c r="AL767" s="17">
        <v>260.50894593300001</v>
      </c>
      <c r="AM767" s="17">
        <v>367.74</v>
      </c>
      <c r="AN767" s="17">
        <v>1.11147560431</v>
      </c>
      <c r="AO767" s="17">
        <v>1.6121283749999999</v>
      </c>
      <c r="AP767" s="17">
        <v>1.4054814117900001</v>
      </c>
      <c r="AQ767" s="17">
        <v>5.3103784249999997</v>
      </c>
      <c r="AR767" s="17">
        <v>1.5429120000000001</v>
      </c>
      <c r="AS767" s="17">
        <v>9.6038999999999994</v>
      </c>
      <c r="AT767" s="17">
        <v>10.912869000000001</v>
      </c>
      <c r="AU767" s="17">
        <v>0.355036032</v>
      </c>
      <c r="AV767" s="17">
        <v>0.93828627200000003</v>
      </c>
      <c r="AW767" s="17">
        <v>0.55997348000000002</v>
      </c>
      <c r="AX767" s="17">
        <v>4786.75</v>
      </c>
      <c r="AY767" s="17">
        <v>380.52</v>
      </c>
      <c r="AZ767" s="17">
        <v>217.20548682997</v>
      </c>
      <c r="BA767" s="17">
        <v>598.17415342609002</v>
      </c>
      <c r="BB767" s="17">
        <v>680.37800000000004</v>
      </c>
      <c r="BC767" s="17">
        <v>398.40369642767001</v>
      </c>
      <c r="BD767" s="17">
        <v>2.0734451100000002</v>
      </c>
      <c r="BE767" s="17">
        <v>1.3505</v>
      </c>
      <c r="BF767" s="17">
        <v>1.5568</v>
      </c>
      <c r="BG767" s="17">
        <v>345</v>
      </c>
      <c r="BH767" s="17">
        <v>510</v>
      </c>
      <c r="BI767" s="17">
        <v>485.63</v>
      </c>
      <c r="BJ767" s="17">
        <v>329.25</v>
      </c>
      <c r="BK767" s="17">
        <v>372.5</v>
      </c>
      <c r="BL767" s="17">
        <v>2268.6</v>
      </c>
      <c r="BM767" s="17">
        <v>105.15</v>
      </c>
      <c r="BN767" s="17">
        <v>8217.4699999999993</v>
      </c>
      <c r="BO767" s="17">
        <v>2083.6</v>
      </c>
      <c r="BP767" s="17">
        <v>25533.8</v>
      </c>
      <c r="BQ767" s="17">
        <v>21970.39</v>
      </c>
      <c r="BR767" s="17">
        <v>2475.6999999999998</v>
      </c>
      <c r="BS767" s="17">
        <v>1992.13</v>
      </c>
      <c r="BT767" s="17">
        <v>1062.73</v>
      </c>
      <c r="BU767" s="17">
        <v>24.266999999999999</v>
      </c>
    </row>
    <row r="768" spans="1:73" s="18" customFormat="1" ht="15" customHeight="1" x14ac:dyDescent="0.35">
      <c r="A768" s="18" t="s">
        <v>954</v>
      </c>
      <c r="B768" s="16">
        <f t="shared" si="11"/>
        <v>2023</v>
      </c>
      <c r="C768" s="20">
        <v>73.263333333329996</v>
      </c>
      <c r="D768" s="20">
        <v>74.89</v>
      </c>
      <c r="E768" s="20">
        <v>74.67</v>
      </c>
      <c r="F768" s="20">
        <v>70.23</v>
      </c>
      <c r="G768" s="20">
        <v>139.41999999999999</v>
      </c>
      <c r="H768" s="20">
        <v>98.58</v>
      </c>
      <c r="I768" s="20">
        <v>2.1833999999999998</v>
      </c>
      <c r="J768" s="20">
        <v>10.35062473915</v>
      </c>
      <c r="K768" s="20">
        <v>12.679231002430001</v>
      </c>
      <c r="L768" s="20">
        <v>84.310528834129997</v>
      </c>
      <c r="M768" s="20">
        <v>3.1728700000000001</v>
      </c>
      <c r="N768" s="20">
        <v>4.5721614180000003</v>
      </c>
      <c r="O768" s="20">
        <v>2.912964406</v>
      </c>
      <c r="P768" s="20">
        <v>2.6945068102900001</v>
      </c>
      <c r="Q768" s="20">
        <v>3.2340862423000001</v>
      </c>
      <c r="R768" s="20">
        <v>2.7644341885700001</v>
      </c>
      <c r="S768" s="20">
        <v>2.085</v>
      </c>
      <c r="T768" s="20">
        <v>1012.73</v>
      </c>
      <c r="U768" s="20">
        <v>1850</v>
      </c>
      <c r="V768" s="20">
        <v>1810.35</v>
      </c>
      <c r="W768" s="20">
        <v>1971.27</v>
      </c>
      <c r="X768" s="20">
        <v>816.97</v>
      </c>
      <c r="Y768" s="20">
        <v>927.95</v>
      </c>
      <c r="Z768" s="20">
        <v>591.89</v>
      </c>
      <c r="AA768" s="20">
        <v>1007.12</v>
      </c>
      <c r="AB768" s="20">
        <v>491.56</v>
      </c>
      <c r="AC768" s="20">
        <v>990.58</v>
      </c>
      <c r="AD768" s="20">
        <v>910.95</v>
      </c>
      <c r="AE768" s="20" t="s">
        <v>193</v>
      </c>
      <c r="AF768" s="20">
        <v>266.86779840000003</v>
      </c>
      <c r="AG768" s="20" t="s">
        <v>193</v>
      </c>
      <c r="AH768" s="20">
        <v>514</v>
      </c>
      <c r="AI768" s="20">
        <v>496</v>
      </c>
      <c r="AJ768" s="20">
        <v>495.75</v>
      </c>
      <c r="AK768" s="20">
        <v>508.24</v>
      </c>
      <c r="AL768" s="20">
        <v>256.999925448</v>
      </c>
      <c r="AM768" s="20">
        <v>345.5</v>
      </c>
      <c r="AN768" s="20">
        <v>1.1008424395800001</v>
      </c>
      <c r="AO768" s="20">
        <v>1.5928379500000001</v>
      </c>
      <c r="AP768" s="20">
        <v>1.4049524387300001</v>
      </c>
      <c r="AQ768" s="20">
        <v>5.0133058799999999</v>
      </c>
      <c r="AR768" s="20">
        <v>1.4675039999999999</v>
      </c>
      <c r="AS768" s="20">
        <v>9.6452000000000009</v>
      </c>
      <c r="AT768" s="20">
        <v>10.361713999999999</v>
      </c>
      <c r="AU768" s="20">
        <v>0.35395838400000001</v>
      </c>
      <c r="AV768" s="20">
        <v>0.90918528799999998</v>
      </c>
      <c r="AW768" s="20">
        <v>0.54211605799999996</v>
      </c>
      <c r="AX768" s="20">
        <v>5064.7416666666704</v>
      </c>
      <c r="AY768" s="20">
        <v>379.36500000000001</v>
      </c>
      <c r="AZ768" s="20">
        <v>210.73252654432</v>
      </c>
      <c r="BA768" s="20">
        <v>604.88229035973995</v>
      </c>
      <c r="BB768" s="20">
        <v>688.00800000000004</v>
      </c>
      <c r="BC768" s="20">
        <v>386.53083196981999</v>
      </c>
      <c r="BD768" s="20">
        <v>2.0388325759999999</v>
      </c>
      <c r="BE768" s="20">
        <v>1.3188</v>
      </c>
      <c r="BF768" s="20">
        <v>1.534</v>
      </c>
      <c r="BG768" s="20">
        <v>344.5</v>
      </c>
      <c r="BH768" s="20">
        <v>454.55</v>
      </c>
      <c r="BI768" s="20">
        <v>390</v>
      </c>
      <c r="BJ768" s="20">
        <v>287.5</v>
      </c>
      <c r="BK768" s="20">
        <v>328</v>
      </c>
      <c r="BL768" s="20">
        <v>2184.75</v>
      </c>
      <c r="BM768" s="20">
        <v>113.45</v>
      </c>
      <c r="BN768" s="20">
        <v>8396.52</v>
      </c>
      <c r="BO768" s="20">
        <v>2122.89</v>
      </c>
      <c r="BP768" s="20">
        <v>27216.68</v>
      </c>
      <c r="BQ768" s="20">
        <v>21233.279999999999</v>
      </c>
      <c r="BR768" s="20">
        <v>2375.4499999999998</v>
      </c>
      <c r="BS768" s="20">
        <v>1942.9</v>
      </c>
      <c r="BT768" s="20">
        <v>970.64</v>
      </c>
      <c r="BU768" s="20">
        <v>23.417000000000002</v>
      </c>
    </row>
    <row r="769" spans="1:73" s="18" customFormat="1" ht="15" customHeight="1" x14ac:dyDescent="0.35">
      <c r="A769" s="16" t="s">
        <v>955</v>
      </c>
      <c r="B769" s="16">
        <f t="shared" si="11"/>
        <v>2023</v>
      </c>
      <c r="C769" s="17">
        <v>78.983333333329995</v>
      </c>
      <c r="D769" s="17">
        <v>80.099999999999994</v>
      </c>
      <c r="E769" s="17">
        <v>80.459999999999994</v>
      </c>
      <c r="F769" s="17">
        <v>76.39</v>
      </c>
      <c r="G769" s="17">
        <v>140.63</v>
      </c>
      <c r="H769" s="17">
        <v>96.75</v>
      </c>
      <c r="I769" s="17">
        <v>2.5539999999999998</v>
      </c>
      <c r="J769" s="17">
        <v>9.5452839896799997</v>
      </c>
      <c r="K769" s="17">
        <v>12.988910097730001</v>
      </c>
      <c r="L769" s="17">
        <v>85.192100927490003</v>
      </c>
      <c r="M769" s="17">
        <v>3.3874599999999999</v>
      </c>
      <c r="N769" s="17">
        <v>4.265719238</v>
      </c>
      <c r="O769" s="17">
        <v>2.812654196</v>
      </c>
      <c r="P769" s="17">
        <v>2.4667046747399999</v>
      </c>
      <c r="Q769" s="17">
        <v>2.4752341865299998</v>
      </c>
      <c r="R769" s="17">
        <v>2.8623798376899998</v>
      </c>
      <c r="S769" s="17">
        <v>2.0625</v>
      </c>
      <c r="T769" s="17">
        <v>1047.3800000000001</v>
      </c>
      <c r="U769" s="17">
        <v>1960.48</v>
      </c>
      <c r="V769" s="17">
        <v>1879.02</v>
      </c>
      <c r="W769" s="17">
        <v>2159.21</v>
      </c>
      <c r="X769" s="17">
        <v>878.5</v>
      </c>
      <c r="Y769" s="17">
        <v>998.1</v>
      </c>
      <c r="Z769" s="17">
        <v>633.85</v>
      </c>
      <c r="AA769" s="17">
        <v>1135.74</v>
      </c>
      <c r="AB769" s="17">
        <v>517.23</v>
      </c>
      <c r="AC769" s="17">
        <v>1107.99</v>
      </c>
      <c r="AD769" s="17">
        <v>1038.8</v>
      </c>
      <c r="AE769" s="17" t="s">
        <v>193</v>
      </c>
      <c r="AF769" s="17">
        <v>242.38483919999999</v>
      </c>
      <c r="AG769" s="17" t="s">
        <v>193</v>
      </c>
      <c r="AH769" s="17">
        <v>547</v>
      </c>
      <c r="AI769" s="17">
        <v>524</v>
      </c>
      <c r="AJ769" s="17">
        <v>533.45000000000005</v>
      </c>
      <c r="AK769" s="17">
        <v>502.76</v>
      </c>
      <c r="AL769" s="17">
        <v>249.85328163299999</v>
      </c>
      <c r="AM769" s="17">
        <v>345.5</v>
      </c>
      <c r="AN769" s="17">
        <v>1.11815780753</v>
      </c>
      <c r="AO769" s="17">
        <v>1.5501234374999999</v>
      </c>
      <c r="AP769" s="17">
        <v>1.51291583962</v>
      </c>
      <c r="AQ769" s="17">
        <v>4.7840254</v>
      </c>
      <c r="AR769" s="17">
        <v>1.3720380000000001</v>
      </c>
      <c r="AS769" s="17">
        <v>9.6452000000000009</v>
      </c>
      <c r="AT769" s="17">
        <v>9.7973312799999999</v>
      </c>
      <c r="AU769" s="17">
        <v>0.36114270399999998</v>
      </c>
      <c r="AV769" s="17">
        <v>0.85120378200000002</v>
      </c>
      <c r="AW769" s="17">
        <v>0.52117216799999999</v>
      </c>
      <c r="AX769" s="17">
        <v>5098.1750000000002</v>
      </c>
      <c r="AY769" s="17">
        <v>387.065</v>
      </c>
      <c r="AZ769" s="17">
        <v>211.0462499994</v>
      </c>
      <c r="BA769" s="17">
        <v>617.29234368698997</v>
      </c>
      <c r="BB769" s="17">
        <v>702.12350000000004</v>
      </c>
      <c r="BC769" s="17">
        <v>387.10627131984</v>
      </c>
      <c r="BD769" s="17">
        <v>2.0542649160000002</v>
      </c>
      <c r="BE769" s="17">
        <v>1.2991999999999999</v>
      </c>
      <c r="BF769" s="17">
        <v>1.4924999999999999</v>
      </c>
      <c r="BG769" s="17">
        <v>342.5</v>
      </c>
      <c r="BH769" s="17">
        <v>458.75</v>
      </c>
      <c r="BI769" s="17">
        <v>392.25</v>
      </c>
      <c r="BJ769" s="17">
        <v>334.63</v>
      </c>
      <c r="BK769" s="17">
        <v>341.25</v>
      </c>
      <c r="BL769" s="17">
        <v>2159.73</v>
      </c>
      <c r="BM769" s="17">
        <v>114.43</v>
      </c>
      <c r="BN769" s="17">
        <v>8476.68</v>
      </c>
      <c r="BO769" s="17">
        <v>2109.12</v>
      </c>
      <c r="BP769" s="17">
        <v>28743.14</v>
      </c>
      <c r="BQ769" s="17">
        <v>21091.26</v>
      </c>
      <c r="BR769" s="17">
        <v>2404.65</v>
      </c>
      <c r="BS769" s="17">
        <v>1951.02</v>
      </c>
      <c r="BT769" s="17">
        <v>950.42</v>
      </c>
      <c r="BU769" s="17">
        <v>24.256</v>
      </c>
    </row>
    <row r="770" spans="1:73" s="18" customFormat="1" ht="15" customHeight="1" x14ac:dyDescent="0.35">
      <c r="A770" s="18" t="s">
        <v>956</v>
      </c>
      <c r="B770" s="16">
        <f t="shared" si="11"/>
        <v>2023</v>
      </c>
      <c r="C770" s="20">
        <v>84.724333333329994</v>
      </c>
      <c r="D770" s="20">
        <v>86.162999999999997</v>
      </c>
      <c r="E770" s="20">
        <v>86.61</v>
      </c>
      <c r="F770" s="20">
        <v>81.400000000000006</v>
      </c>
      <c r="G770" s="20">
        <v>152.61000000000001</v>
      </c>
      <c r="H770" s="20">
        <v>97.604600000000005</v>
      </c>
      <c r="I770" s="20">
        <v>2.5844999999999998</v>
      </c>
      <c r="J770" s="20">
        <v>11.191944563690001</v>
      </c>
      <c r="K770" s="20">
        <v>12.5440734797</v>
      </c>
      <c r="L770" s="20">
        <v>93.089278527909997</v>
      </c>
      <c r="M770" s="20">
        <v>3.4596100000000001</v>
      </c>
      <c r="N770" s="20">
        <v>4.1166869259999999</v>
      </c>
      <c r="O770" s="20">
        <v>2.7473974440000002</v>
      </c>
      <c r="P770" s="20">
        <v>2.83496393834</v>
      </c>
      <c r="Q770" s="20">
        <v>3.5785446888200001</v>
      </c>
      <c r="R770" s="20">
        <v>2.6783471261999998</v>
      </c>
      <c r="S770" s="20">
        <v>2.2480000000000002</v>
      </c>
      <c r="T770" s="20">
        <v>1099.0899999999999</v>
      </c>
      <c r="U770" s="20">
        <v>2000</v>
      </c>
      <c r="V770" s="20">
        <v>1882.62</v>
      </c>
      <c r="W770" s="20">
        <v>2173.94</v>
      </c>
      <c r="X770" s="20">
        <v>860.82</v>
      </c>
      <c r="Y770" s="20">
        <v>998.41</v>
      </c>
      <c r="Z770" s="20">
        <v>583.92999999999995</v>
      </c>
      <c r="AA770" s="20">
        <v>1126.53</v>
      </c>
      <c r="AB770" s="20">
        <v>514.55999999999995</v>
      </c>
      <c r="AC770" s="20">
        <v>1066.77</v>
      </c>
      <c r="AD770" s="20">
        <v>989.42</v>
      </c>
      <c r="AE770" s="20" t="s">
        <v>193</v>
      </c>
      <c r="AF770" s="20">
        <v>207.607148</v>
      </c>
      <c r="AG770" s="20" t="s">
        <v>193</v>
      </c>
      <c r="AH770" s="20">
        <v>635</v>
      </c>
      <c r="AI770" s="20">
        <v>600</v>
      </c>
      <c r="AJ770" s="20">
        <v>626</v>
      </c>
      <c r="AK770" s="20">
        <v>541.15</v>
      </c>
      <c r="AL770" s="20">
        <v>230.805363105</v>
      </c>
      <c r="AM770" s="20">
        <v>315.82</v>
      </c>
      <c r="AN770" s="20">
        <v>1.0742535098399999</v>
      </c>
      <c r="AO770" s="20">
        <v>1.5570128750000001</v>
      </c>
      <c r="AP770" s="20">
        <v>1.65885950598</v>
      </c>
      <c r="AQ770" s="20">
        <v>4.7261541249999999</v>
      </c>
      <c r="AR770" s="20">
        <v>1.4245620000000001</v>
      </c>
      <c r="AS770" s="20">
        <v>9.7444000000000006</v>
      </c>
      <c r="AT770" s="20">
        <v>9.0499650999999997</v>
      </c>
      <c r="AU770" s="20">
        <v>0.356309616</v>
      </c>
      <c r="AV770" s="20">
        <v>0.89287110000000003</v>
      </c>
      <c r="AW770" s="20">
        <v>0.52800648999999999</v>
      </c>
      <c r="AX770" s="20">
        <v>5295.7916666666697</v>
      </c>
      <c r="AY770" s="20">
        <v>381.88499999999999</v>
      </c>
      <c r="AZ770" s="20">
        <v>205.60939308595999</v>
      </c>
      <c r="BA770" s="20">
        <v>608.71551146468005</v>
      </c>
      <c r="BB770" s="20">
        <v>692.36800000000005</v>
      </c>
      <c r="BC770" s="20">
        <v>377.13385339026001</v>
      </c>
      <c r="BD770" s="20">
        <v>2.1148919660000001</v>
      </c>
      <c r="BE770" s="20">
        <v>1.2924</v>
      </c>
      <c r="BF770" s="20">
        <v>1.4697</v>
      </c>
      <c r="BG770" s="20">
        <v>346.25</v>
      </c>
      <c r="BH770" s="20">
        <v>528.75</v>
      </c>
      <c r="BI770" s="20">
        <v>450.63</v>
      </c>
      <c r="BJ770" s="20">
        <v>385.63</v>
      </c>
      <c r="BK770" s="20">
        <v>353.13</v>
      </c>
      <c r="BL770" s="20">
        <v>2136.5700000000002</v>
      </c>
      <c r="BM770" s="20">
        <v>110.2</v>
      </c>
      <c r="BN770" s="20">
        <v>8349.1299999999992</v>
      </c>
      <c r="BO770" s="20">
        <v>2153.84</v>
      </c>
      <c r="BP770" s="20">
        <v>26074.87</v>
      </c>
      <c r="BQ770" s="20">
        <v>20438.650000000001</v>
      </c>
      <c r="BR770" s="20">
        <v>2406.7199999999998</v>
      </c>
      <c r="BS770" s="20">
        <v>1918.7</v>
      </c>
      <c r="BT770" s="20">
        <v>925</v>
      </c>
      <c r="BU770" s="20">
        <v>23.437000000000001</v>
      </c>
    </row>
    <row r="771" spans="1:73" s="18" customFormat="1" ht="15" customHeight="1" x14ac:dyDescent="0.35">
      <c r="A771" s="16" t="s">
        <v>957</v>
      </c>
      <c r="B771" s="16">
        <f t="shared" si="11"/>
        <v>2023</v>
      </c>
      <c r="C771" s="17">
        <v>92.22</v>
      </c>
      <c r="D771" s="17">
        <v>94</v>
      </c>
      <c r="E771" s="17">
        <v>93.08</v>
      </c>
      <c r="F771" s="17">
        <v>89.58</v>
      </c>
      <c r="G771" s="17">
        <v>162.47</v>
      </c>
      <c r="H771" s="17">
        <v>99.85</v>
      </c>
      <c r="I771" s="17">
        <v>2.6395</v>
      </c>
      <c r="J771" s="17">
        <v>11.54929514615</v>
      </c>
      <c r="K771" s="17">
        <v>12.21064536834</v>
      </c>
      <c r="L771" s="17">
        <v>95.230103269370005</v>
      </c>
      <c r="M771" s="17">
        <v>3.6082200000000002</v>
      </c>
      <c r="N771" s="17">
        <v>4.0459186239999996</v>
      </c>
      <c r="O771" s="17">
        <v>2.7313037179999999</v>
      </c>
      <c r="P771" s="17">
        <v>2.84695076117</v>
      </c>
      <c r="Q771" s="17">
        <v>3.6354613233899999</v>
      </c>
      <c r="R771" s="17">
        <v>2.6528909601100001</v>
      </c>
      <c r="S771" s="17">
        <v>2.2524999999999999</v>
      </c>
      <c r="T771" s="17">
        <v>1071.67</v>
      </c>
      <c r="U771" s="17">
        <v>2050</v>
      </c>
      <c r="V771" s="17">
        <v>1851.82</v>
      </c>
      <c r="W771" s="17">
        <v>2106.2199999999998</v>
      </c>
      <c r="X771" s="17">
        <v>829.6</v>
      </c>
      <c r="Y771" s="17">
        <v>957.64</v>
      </c>
      <c r="Z771" s="17">
        <v>619.04</v>
      </c>
      <c r="AA771" s="17">
        <v>1111.6300000000001</v>
      </c>
      <c r="AB771" s="17">
        <v>509.31</v>
      </c>
      <c r="AC771" s="17">
        <v>1047.44</v>
      </c>
      <c r="AD771" s="17">
        <v>894.81</v>
      </c>
      <c r="AE771" s="17" t="s">
        <v>193</v>
      </c>
      <c r="AF771" s="17">
        <v>223.80708000000001</v>
      </c>
      <c r="AG771" s="17" t="s">
        <v>193</v>
      </c>
      <c r="AH771" s="17">
        <v>620</v>
      </c>
      <c r="AI771" s="17">
        <v>587</v>
      </c>
      <c r="AJ771" s="17">
        <v>609.9</v>
      </c>
      <c r="AK771" s="17">
        <v>594.37</v>
      </c>
      <c r="AL771" s="17">
        <v>230.55183178199999</v>
      </c>
      <c r="AM771" s="17">
        <v>314.68</v>
      </c>
      <c r="AN771" s="17">
        <v>1.0431175720200001</v>
      </c>
      <c r="AO771" s="17">
        <v>1.5639023125</v>
      </c>
      <c r="AP771" s="17">
        <v>1.76930908023</v>
      </c>
      <c r="AQ771" s="17">
        <v>4.9030748800000001</v>
      </c>
      <c r="AR771" s="17">
        <v>1.53748</v>
      </c>
      <c r="AS771" s="17">
        <v>9.8106000000000009</v>
      </c>
      <c r="AT771" s="17">
        <v>8.7082490000000004</v>
      </c>
      <c r="AU771" s="17">
        <v>0.34896201599999999</v>
      </c>
      <c r="AV771" s="17">
        <v>0.94049089200000002</v>
      </c>
      <c r="AW771" s="17">
        <v>0.57959459800000002</v>
      </c>
      <c r="AX771" s="17">
        <v>5437.4166666666697</v>
      </c>
      <c r="AY771" s="17">
        <v>374.01</v>
      </c>
      <c r="AZ771" s="17">
        <v>201.54481094656001</v>
      </c>
      <c r="BA771" s="17">
        <v>594.24510179353001</v>
      </c>
      <c r="BB771" s="17">
        <v>675.90899999999999</v>
      </c>
      <c r="BC771" s="17">
        <v>369.67849592021997</v>
      </c>
      <c r="BD771" s="17">
        <v>2.1594252900000002</v>
      </c>
      <c r="BE771" s="17">
        <v>1.4181999999999999</v>
      </c>
      <c r="BF771" s="17">
        <v>1.5544</v>
      </c>
      <c r="BG771" s="17">
        <v>347.5</v>
      </c>
      <c r="BH771" s="17">
        <v>527.9</v>
      </c>
      <c r="BI771" s="17">
        <v>461.5</v>
      </c>
      <c r="BJ771" s="17">
        <v>380</v>
      </c>
      <c r="BK771" s="17">
        <v>352</v>
      </c>
      <c r="BL771" s="17">
        <v>2184.67</v>
      </c>
      <c r="BM771" s="17">
        <v>120.98</v>
      </c>
      <c r="BN771" s="17">
        <v>8276.7099999999991</v>
      </c>
      <c r="BO771" s="17">
        <v>2252.1</v>
      </c>
      <c r="BP771" s="17">
        <v>25573.93</v>
      </c>
      <c r="BQ771" s="17">
        <v>19644.64</v>
      </c>
      <c r="BR771" s="17">
        <v>2495.5</v>
      </c>
      <c r="BS771" s="17">
        <v>1915.95</v>
      </c>
      <c r="BT771" s="17">
        <v>920.9</v>
      </c>
      <c r="BU771" s="17">
        <v>23.100999999999999</v>
      </c>
    </row>
    <row r="772" spans="1:73" s="18" customFormat="1" ht="15" customHeight="1" x14ac:dyDescent="0.35">
      <c r="A772" s="18" t="s">
        <v>958</v>
      </c>
      <c r="B772" s="16">
        <f t="shared" si="11"/>
        <v>2023</v>
      </c>
      <c r="C772" s="20">
        <v>89.083666666669998</v>
      </c>
      <c r="D772" s="20">
        <v>91.061000000000007</v>
      </c>
      <c r="E772" s="20">
        <v>90.62</v>
      </c>
      <c r="F772" s="20">
        <v>85.57</v>
      </c>
      <c r="G772" s="20">
        <v>142.12</v>
      </c>
      <c r="H772" s="20">
        <v>128.4</v>
      </c>
      <c r="I772" s="20">
        <v>2.9885999999999999</v>
      </c>
      <c r="J772" s="20">
        <v>14.56950705657</v>
      </c>
      <c r="K772" s="20">
        <v>12.61988140399</v>
      </c>
      <c r="L772" s="20">
        <v>114.10461380273</v>
      </c>
      <c r="M772" s="20">
        <v>3.6301399999999999</v>
      </c>
      <c r="N772" s="20">
        <v>4.0476823199999998</v>
      </c>
      <c r="O772" s="20">
        <v>2.6199704079999999</v>
      </c>
      <c r="P772" s="20">
        <v>2.75596128806</v>
      </c>
      <c r="Q772" s="20">
        <v>3.49014314802</v>
      </c>
      <c r="R772" s="20">
        <v>2.6152407161500002</v>
      </c>
      <c r="S772" s="20">
        <v>2.1625000000000001</v>
      </c>
      <c r="T772" s="20">
        <v>1046.43</v>
      </c>
      <c r="U772" s="20">
        <v>2050</v>
      </c>
      <c r="V772" s="20">
        <v>1832.74</v>
      </c>
      <c r="W772" s="20">
        <v>1954.4</v>
      </c>
      <c r="X772" s="20">
        <v>804.26</v>
      </c>
      <c r="Y772" s="20">
        <v>912.38</v>
      </c>
      <c r="Z772" s="20">
        <v>529.57000000000005</v>
      </c>
      <c r="AA772" s="20">
        <v>1133.8699999999999</v>
      </c>
      <c r="AB772" s="20">
        <v>511.73</v>
      </c>
      <c r="AC772" s="20">
        <v>1060.31</v>
      </c>
      <c r="AD772" s="20">
        <v>910.17</v>
      </c>
      <c r="AE772" s="20" t="s">
        <v>193</v>
      </c>
      <c r="AF772" s="20">
        <v>230.69648000000001</v>
      </c>
      <c r="AG772" s="20" t="s">
        <v>193</v>
      </c>
      <c r="AH772" s="20">
        <v>590</v>
      </c>
      <c r="AI772" s="20">
        <v>563</v>
      </c>
      <c r="AJ772" s="20">
        <v>574.71</v>
      </c>
      <c r="AK772" s="20">
        <v>616.15</v>
      </c>
      <c r="AL772" s="20">
        <v>236.64760663499999</v>
      </c>
      <c r="AM772" s="20">
        <v>298.10000000000002</v>
      </c>
      <c r="AN772" s="20">
        <v>1.0530950620899999</v>
      </c>
      <c r="AO772" s="20">
        <v>1.5707917499999999</v>
      </c>
      <c r="AP772" s="20">
        <v>2.0345890681899998</v>
      </c>
      <c r="AQ772" s="20">
        <v>4.9796854250000004</v>
      </c>
      <c r="AR772" s="20">
        <v>1.58395</v>
      </c>
      <c r="AS772" s="20">
        <v>9.8106000000000009</v>
      </c>
      <c r="AT772" s="20">
        <v>8.5980179999999997</v>
      </c>
      <c r="AU772" s="20">
        <v>0.34491267199999998</v>
      </c>
      <c r="AV772" s="20">
        <v>0.975103426</v>
      </c>
      <c r="AW772" s="20">
        <v>0.56702826399999995</v>
      </c>
      <c r="AX772" s="20">
        <v>5488.1750000000002</v>
      </c>
      <c r="AY772" s="20">
        <v>369.67</v>
      </c>
      <c r="AZ772" s="20">
        <v>198.99855631628</v>
      </c>
      <c r="BA772" s="20">
        <v>582.84126900632998</v>
      </c>
      <c r="BB772" s="20">
        <v>662.93799999999999</v>
      </c>
      <c r="BC772" s="20">
        <v>365.00809246240999</v>
      </c>
      <c r="BD772" s="20">
        <v>2.1062939479999998</v>
      </c>
      <c r="BE772" s="20">
        <v>1.4480999999999999</v>
      </c>
      <c r="BF772" s="20">
        <v>1.6073</v>
      </c>
      <c r="BG772" s="20">
        <v>347.5</v>
      </c>
      <c r="BH772" s="20">
        <v>534.75</v>
      </c>
      <c r="BI772" s="20">
        <v>468.13</v>
      </c>
      <c r="BJ772" s="20">
        <v>411.38</v>
      </c>
      <c r="BK772" s="20">
        <v>341.88</v>
      </c>
      <c r="BL772" s="20">
        <v>2192.21</v>
      </c>
      <c r="BM772" s="20">
        <v>118.97</v>
      </c>
      <c r="BN772" s="20">
        <v>7937.18</v>
      </c>
      <c r="BO772" s="20">
        <v>2133.7199999999998</v>
      </c>
      <c r="BP772" s="20">
        <v>24536.07</v>
      </c>
      <c r="BQ772" s="20">
        <v>18281.23</v>
      </c>
      <c r="BR772" s="20">
        <v>2448.56</v>
      </c>
      <c r="BS772" s="20">
        <v>1916.25</v>
      </c>
      <c r="BT772" s="20">
        <v>891.9</v>
      </c>
      <c r="BU772" s="20">
        <v>22.379000000000001</v>
      </c>
    </row>
    <row r="773" spans="1:73" s="18" customFormat="1" ht="15" customHeight="1" x14ac:dyDescent="0.35">
      <c r="A773" s="16" t="s">
        <v>959</v>
      </c>
      <c r="B773" s="16">
        <f t="shared" si="11"/>
        <v>2023</v>
      </c>
      <c r="C773" s="17">
        <v>81.354333333330004</v>
      </c>
      <c r="D773" s="17">
        <v>83.183000000000007</v>
      </c>
      <c r="E773" s="17">
        <v>83.45</v>
      </c>
      <c r="F773" s="17">
        <v>77.430000000000007</v>
      </c>
      <c r="G773" s="17">
        <v>126.82</v>
      </c>
      <c r="H773" s="17">
        <v>109</v>
      </c>
      <c r="I773" s="17">
        <v>2.7084000000000001</v>
      </c>
      <c r="J773" s="17">
        <v>14.48505487638</v>
      </c>
      <c r="K773" s="17">
        <v>12.723406594049999</v>
      </c>
      <c r="L773" s="17">
        <v>110.370695067</v>
      </c>
      <c r="M773" s="17">
        <v>4.0277099999999999</v>
      </c>
      <c r="N773" s="17">
        <v>4.347069716</v>
      </c>
      <c r="O773" s="17">
        <v>2.7035255060000001</v>
      </c>
      <c r="P773" s="17">
        <v>2.7412037104000002</v>
      </c>
      <c r="Q773" s="17">
        <v>3.4276824165400002</v>
      </c>
      <c r="R773" s="17">
        <v>2.6184287146499998</v>
      </c>
      <c r="S773" s="17">
        <v>2.1775000000000002</v>
      </c>
      <c r="T773" s="17">
        <v>1114.55</v>
      </c>
      <c r="U773" s="17">
        <v>2050</v>
      </c>
      <c r="V773" s="17">
        <v>1869.68</v>
      </c>
      <c r="W773" s="17">
        <v>1891.89</v>
      </c>
      <c r="X773" s="17">
        <v>830.47</v>
      </c>
      <c r="Y773" s="17">
        <v>967.5</v>
      </c>
      <c r="Z773" s="17">
        <v>553.04999999999995</v>
      </c>
      <c r="AA773" s="17">
        <v>1118.3900000000001</v>
      </c>
      <c r="AB773" s="17">
        <v>571.61</v>
      </c>
      <c r="AC773" s="17">
        <v>1039.32</v>
      </c>
      <c r="AD773" s="17">
        <v>943.6</v>
      </c>
      <c r="AE773" s="17" t="s">
        <v>193</v>
      </c>
      <c r="AF773" s="17">
        <v>211.26049839999999</v>
      </c>
      <c r="AG773" s="17" t="s">
        <v>193</v>
      </c>
      <c r="AH773" s="17">
        <v>598</v>
      </c>
      <c r="AI773" s="17">
        <v>573</v>
      </c>
      <c r="AJ773" s="17">
        <v>574.59</v>
      </c>
      <c r="AK773" s="17">
        <v>629.41</v>
      </c>
      <c r="AL773" s="17">
        <v>241.03112646599999</v>
      </c>
      <c r="AM773" s="17">
        <v>283.55</v>
      </c>
      <c r="AN773" s="17">
        <v>1.0766935901500001</v>
      </c>
      <c r="AO773" s="17">
        <v>1.5501234374999999</v>
      </c>
      <c r="AP773" s="17">
        <v>2.0619898725299999</v>
      </c>
      <c r="AQ773" s="17">
        <v>4.8832332999999997</v>
      </c>
      <c r="AR773" s="17">
        <v>1.667497</v>
      </c>
      <c r="AS773" s="17" t="s">
        <v>192</v>
      </c>
      <c r="AT773" s="17" t="s">
        <v>192</v>
      </c>
      <c r="AU773" s="17">
        <v>0.35281542399999999</v>
      </c>
      <c r="AV773" s="17">
        <v>0.98590606400000003</v>
      </c>
      <c r="AW773" s="17">
        <v>0.574964896</v>
      </c>
      <c r="AX773" s="17">
        <v>4392.3039722018102</v>
      </c>
      <c r="AY773" s="17">
        <v>378.14</v>
      </c>
      <c r="AZ773" s="17">
        <v>198.70634110877</v>
      </c>
      <c r="BA773" s="17">
        <v>594.82008495927005</v>
      </c>
      <c r="BB773" s="17">
        <v>676.56299999999999</v>
      </c>
      <c r="BC773" s="17">
        <v>364.47210407405998</v>
      </c>
      <c r="BD773" s="17">
        <v>1.994299252</v>
      </c>
      <c r="BE773" s="17">
        <v>1.4801</v>
      </c>
      <c r="BF773" s="17">
        <v>1.6747000000000001</v>
      </c>
      <c r="BG773" s="17" t="s">
        <v>192</v>
      </c>
      <c r="BH773" s="17">
        <v>535.63</v>
      </c>
      <c r="BI773" s="17">
        <v>462.63</v>
      </c>
      <c r="BJ773" s="17">
        <v>385.5</v>
      </c>
      <c r="BK773" s="17">
        <v>331.88</v>
      </c>
      <c r="BL773" s="17">
        <v>2202.2600000000002</v>
      </c>
      <c r="BM773" s="17">
        <v>131.07</v>
      </c>
      <c r="BN773" s="17">
        <v>8189.59</v>
      </c>
      <c r="BO773" s="17">
        <v>2188.46</v>
      </c>
      <c r="BP773" s="17">
        <v>24167.86</v>
      </c>
      <c r="BQ773" s="17">
        <v>17027.36</v>
      </c>
      <c r="BR773" s="17">
        <v>2543.61</v>
      </c>
      <c r="BS773" s="17">
        <v>1984.11</v>
      </c>
      <c r="BT773" s="17">
        <v>905.75</v>
      </c>
      <c r="BU773" s="17">
        <v>23.488</v>
      </c>
    </row>
    <row r="774" spans="1:73" s="18" customFormat="1" ht="15" customHeight="1" x14ac:dyDescent="0.35">
      <c r="A774" s="18" t="s">
        <v>960</v>
      </c>
      <c r="B774" s="16">
        <f t="shared" si="11"/>
        <v>2023</v>
      </c>
      <c r="C774" s="20">
        <v>75.719333333329999</v>
      </c>
      <c r="D774" s="20">
        <v>77.858000000000004</v>
      </c>
      <c r="E774" s="20">
        <v>77.22</v>
      </c>
      <c r="F774" s="20">
        <v>72.08</v>
      </c>
      <c r="G774" s="20">
        <v>141.82</v>
      </c>
      <c r="H774" s="20">
        <v>108.82940000000001</v>
      </c>
      <c r="I774" s="20">
        <v>2.5265</v>
      </c>
      <c r="J774" s="20">
        <v>11.506657906659999</v>
      </c>
      <c r="K774" s="20">
        <v>12.609</v>
      </c>
      <c r="L774" s="20">
        <v>93.925088772300001</v>
      </c>
      <c r="M774" s="20">
        <v>4.2088900000000002</v>
      </c>
      <c r="N774" s="20">
        <v>4.6464571120000002</v>
      </c>
      <c r="O774" s="20">
        <v>2.9865987139999999</v>
      </c>
      <c r="P774" s="20">
        <v>2.7140202037300001</v>
      </c>
      <c r="Q774" s="20">
        <v>3.6698974531999999</v>
      </c>
      <c r="R774" s="20">
        <v>2.2821631579999999</v>
      </c>
      <c r="S774" s="20">
        <v>2.19</v>
      </c>
      <c r="T774" s="20">
        <v>1108.81</v>
      </c>
      <c r="U774" s="20">
        <v>2050</v>
      </c>
      <c r="V774" s="20">
        <v>1847.44</v>
      </c>
      <c r="W774" s="20">
        <v>1940.09</v>
      </c>
      <c r="X774" s="20">
        <v>813.51</v>
      </c>
      <c r="Y774" s="20">
        <v>966.19</v>
      </c>
      <c r="Z774" s="20">
        <v>547.42999999999995</v>
      </c>
      <c r="AA774" s="20">
        <v>1062.48</v>
      </c>
      <c r="AB774" s="20">
        <v>524.08000000000004</v>
      </c>
      <c r="AC774" s="20">
        <v>1009.98</v>
      </c>
      <c r="AD774" s="20">
        <v>944.03</v>
      </c>
      <c r="AE774" s="20" t="s">
        <v>193</v>
      </c>
      <c r="AF774" s="20">
        <v>206.54803944445001</v>
      </c>
      <c r="AG774" s="20" t="s">
        <v>193</v>
      </c>
      <c r="AH774" s="20">
        <v>644</v>
      </c>
      <c r="AI774" s="20">
        <v>610</v>
      </c>
      <c r="AJ774" s="20">
        <v>629.59</v>
      </c>
      <c r="AK774" s="20">
        <v>632.9</v>
      </c>
      <c r="AL774" s="20">
        <v>255.034139103</v>
      </c>
      <c r="AM774" s="20">
        <v>291.12</v>
      </c>
      <c r="AN774" s="20">
        <v>1.0834627862899999</v>
      </c>
      <c r="AO774" s="20">
        <v>1.5652801999999999</v>
      </c>
      <c r="AP774" s="20">
        <v>1.8975850464899999</v>
      </c>
      <c r="AQ774" s="20">
        <v>4.7913741333299997</v>
      </c>
      <c r="AR774" s="20">
        <v>1.6335999999999999</v>
      </c>
      <c r="AS774" s="20" t="s">
        <v>192</v>
      </c>
      <c r="AT774" s="20" t="s">
        <v>192</v>
      </c>
      <c r="AU774" s="20">
        <v>0.35644024000000002</v>
      </c>
      <c r="AV774" s="20">
        <v>0.882068462</v>
      </c>
      <c r="AW774" s="20">
        <v>0.47818207800000001</v>
      </c>
      <c r="AX774" s="20">
        <v>4394.2229448111602</v>
      </c>
      <c r="AY774" s="20">
        <v>382.02499999999998</v>
      </c>
      <c r="AZ774" s="20">
        <v>206.70867952309001</v>
      </c>
      <c r="BA774" s="20">
        <v>606.60723985695995</v>
      </c>
      <c r="BB774" s="20">
        <v>689.97</v>
      </c>
      <c r="BC774" s="20">
        <v>379.15019186485</v>
      </c>
      <c r="BD774" s="20">
        <v>1.9954015620000001</v>
      </c>
      <c r="BE774" s="20">
        <v>1.4568000000000001</v>
      </c>
      <c r="BF774" s="20">
        <v>1.6618999999999999</v>
      </c>
      <c r="BG774" s="20">
        <v>152.5</v>
      </c>
      <c r="BH774" s="20">
        <v>563.75</v>
      </c>
      <c r="BI774" s="20">
        <v>447.5</v>
      </c>
      <c r="BJ774" s="20">
        <v>354</v>
      </c>
      <c r="BK774" s="20">
        <v>311.88</v>
      </c>
      <c r="BL774" s="20">
        <v>2182.4299999999998</v>
      </c>
      <c r="BM774" s="20">
        <v>137.05000000000001</v>
      </c>
      <c r="BN774" s="20">
        <v>8399.94</v>
      </c>
      <c r="BO774" s="20">
        <v>2026.91</v>
      </c>
      <c r="BP774" s="20">
        <v>24600.26</v>
      </c>
      <c r="BQ774" s="20">
        <v>16460.84</v>
      </c>
      <c r="BR774" s="20">
        <v>2502.39</v>
      </c>
      <c r="BS774" s="20">
        <v>2026.18</v>
      </c>
      <c r="BT774" s="20">
        <v>935.47</v>
      </c>
      <c r="BU774" s="20">
        <v>23.878</v>
      </c>
    </row>
    <row r="775" spans="1:73" ht="15" customHeight="1" x14ac:dyDescent="0.4"/>
    <row r="776" spans="1:73" ht="15" customHeight="1" x14ac:dyDescent="0.4"/>
    <row r="777" spans="1:73" ht="15" customHeight="1" x14ac:dyDescent="0.4"/>
    <row r="778" spans="1:73" ht="15" customHeight="1" x14ac:dyDescent="0.4"/>
    <row r="779" spans="1:73" ht="15" customHeight="1" x14ac:dyDescent="0.4">
      <c r="L779" s="19">
        <v>2003</v>
      </c>
      <c r="M779" s="19">
        <v>2004</v>
      </c>
      <c r="N779" s="19">
        <v>2005</v>
      </c>
      <c r="O779" s="19">
        <v>2006</v>
      </c>
      <c r="P779" s="19">
        <v>2007</v>
      </c>
      <c r="Q779" s="19">
        <v>2008</v>
      </c>
      <c r="R779" s="19">
        <v>2009</v>
      </c>
      <c r="S779" s="19">
        <v>2010</v>
      </c>
      <c r="T779" s="19">
        <v>2011</v>
      </c>
      <c r="U779" s="19">
        <v>2012</v>
      </c>
      <c r="V779" s="19">
        <v>2013</v>
      </c>
      <c r="W779" s="19">
        <v>2014</v>
      </c>
      <c r="X779" s="19">
        <v>2015</v>
      </c>
      <c r="Y779" s="19">
        <v>2016</v>
      </c>
      <c r="Z779" s="19">
        <v>2017</v>
      </c>
      <c r="AA779" s="19">
        <v>2018</v>
      </c>
      <c r="AB779" s="19">
        <v>2019</v>
      </c>
      <c r="AC779" s="19">
        <v>2020</v>
      </c>
      <c r="AD779" s="19">
        <v>2021</v>
      </c>
      <c r="AE779" s="19">
        <v>2022</v>
      </c>
      <c r="AF779" s="19">
        <v>2023</v>
      </c>
    </row>
    <row r="780" spans="1:73" ht="15" customHeight="1" x14ac:dyDescent="0.4">
      <c r="J780" s="19" t="s">
        <v>987</v>
      </c>
      <c r="L780" s="19">
        <f>AVERAGEIF($B:$B,L779,$D:$D)</f>
        <v>28.851390582847497</v>
      </c>
      <c r="M780" s="19">
        <f t="shared" ref="M780:AF780" si="12">AVERAGEIF($B:$B,M779,$D:$D)</f>
        <v>38.300679681746665</v>
      </c>
      <c r="N780" s="19">
        <f t="shared" si="12"/>
        <v>54.434130411254991</v>
      </c>
      <c r="O780" s="19">
        <f t="shared" si="12"/>
        <v>65.391381220673338</v>
      </c>
      <c r="P780" s="19">
        <f t="shared" si="12"/>
        <v>72.696170525952496</v>
      </c>
      <c r="Q780" s="19">
        <f t="shared" si="12"/>
        <v>97.636484181880817</v>
      </c>
      <c r="R780" s="19">
        <f t="shared" si="12"/>
        <v>61.862206890332494</v>
      </c>
      <c r="S780" s="19">
        <f t="shared" si="12"/>
        <v>79.635629979923337</v>
      </c>
      <c r="T780" s="19">
        <f t="shared" si="12"/>
        <v>110.93992536388832</v>
      </c>
      <c r="U780" s="19">
        <f t="shared" si="12"/>
        <v>111.96555833960834</v>
      </c>
      <c r="V780" s="19">
        <f t="shared" si="12"/>
        <v>108.85637454514166</v>
      </c>
      <c r="W780" s="19">
        <f t="shared" si="12"/>
        <v>98.9375</v>
      </c>
      <c r="X780" s="19">
        <f t="shared" si="12"/>
        <v>52.370000000000005</v>
      </c>
      <c r="Y780" s="19">
        <f t="shared" si="12"/>
        <v>44.047500000000007</v>
      </c>
      <c r="Z780" s="19">
        <f t="shared" si="12"/>
        <v>54.392500000000005</v>
      </c>
      <c r="AA780" s="19">
        <f t="shared" si="12"/>
        <v>71.071666666666673</v>
      </c>
      <c r="AB780" s="19">
        <f t="shared" si="12"/>
        <v>64.031666666666666</v>
      </c>
      <c r="AC780" s="19">
        <f t="shared" si="12"/>
        <v>42.300000000000004</v>
      </c>
      <c r="AD780" s="19">
        <f t="shared" si="12"/>
        <v>70.443333333333328</v>
      </c>
      <c r="AE780" s="19">
        <f t="shared" si="12"/>
        <v>99.82416666666667</v>
      </c>
      <c r="AF780" s="19">
        <f t="shared" si="12"/>
        <v>82.616249999999994</v>
      </c>
    </row>
    <row r="781" spans="1:73" ht="15" customHeight="1" x14ac:dyDescent="0.4">
      <c r="J781" s="19" t="s">
        <v>988</v>
      </c>
      <c r="L781" s="19">
        <f>AVERAGEIF($B:$B,L779,$K:$K)</f>
        <v>4.7308333333333339</v>
      </c>
      <c r="M781" s="19">
        <f t="shared" ref="M781:AF781" si="13">AVERAGEIF($B:$B,M779,$K:$K)</f>
        <v>5.1275000000000004</v>
      </c>
      <c r="N781" s="19">
        <f t="shared" si="13"/>
        <v>5.9899999999999993</v>
      </c>
      <c r="O781" s="19">
        <f t="shared" si="13"/>
        <v>7.0749999999999984</v>
      </c>
      <c r="P781" s="19">
        <f t="shared" si="13"/>
        <v>7.6833333333333327</v>
      </c>
      <c r="Q781" s="19">
        <f t="shared" si="13"/>
        <v>12.526666666666666</v>
      </c>
      <c r="R781" s="19">
        <f t="shared" si="13"/>
        <v>8.9358333333333331</v>
      </c>
      <c r="S781" s="19">
        <f t="shared" si="13"/>
        <v>10.848333333333334</v>
      </c>
      <c r="T781" s="19">
        <f t="shared" si="13"/>
        <v>14.655833333333332</v>
      </c>
      <c r="U781" s="19">
        <f t="shared" si="13"/>
        <v>16.553333333333335</v>
      </c>
      <c r="V781" s="19">
        <f t="shared" si="13"/>
        <v>15.955833333333336</v>
      </c>
      <c r="W781" s="19">
        <f t="shared" si="13"/>
        <v>16.035735552489168</v>
      </c>
      <c r="X781" s="19">
        <f t="shared" si="13"/>
        <v>10.934687423509168</v>
      </c>
      <c r="Y781" s="19">
        <f t="shared" si="13"/>
        <v>7.3724439579908321</v>
      </c>
      <c r="Z781" s="19">
        <f t="shared" si="13"/>
        <v>8.6061241944724998</v>
      </c>
      <c r="AA781" s="19">
        <f t="shared" si="13"/>
        <v>10.669875822784169</v>
      </c>
      <c r="AB781" s="19">
        <f t="shared" si="13"/>
        <v>10.564301899006667</v>
      </c>
      <c r="AC781" s="19">
        <f t="shared" si="13"/>
        <v>8.3133475708483324</v>
      </c>
      <c r="AD781" s="19">
        <f t="shared" si="13"/>
        <v>10.761649023844166</v>
      </c>
      <c r="AE781" s="19">
        <f t="shared" si="13"/>
        <v>18.426924838624164</v>
      </c>
      <c r="AF781" s="19">
        <f t="shared" si="13"/>
        <v>14.234562561702502</v>
      </c>
    </row>
  </sheetData>
  <pageMargins left="0.7" right="0.7" top="0.75" bottom="0.75" header="0.3" footer="0.3"/>
  <pageSetup scale="60" orientation="landscape" r:id="rId1"/>
  <headerFooter>
    <oddFooter>&amp;L&amp;F, &amp;A, &amp;D, &amp;T&amp;Cp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93C5-35F9-41EA-8B05-5F068C3A02C5}">
  <sheetPr codeName="Sheet6"/>
  <dimension ref="K7:Q29"/>
  <sheetViews>
    <sheetView workbookViewId="0">
      <selection activeCell="M12" sqref="M12"/>
    </sheetView>
  </sheetViews>
  <sheetFormatPr defaultRowHeight="14.25" x14ac:dyDescent="0.45"/>
  <cols>
    <col min="12" max="12" width="15.796875" customWidth="1"/>
    <col min="17" max="17" width="12.1328125" bestFit="1" customWidth="1"/>
  </cols>
  <sheetData>
    <row r="7" spans="11:14" x14ac:dyDescent="0.45">
      <c r="K7" t="s">
        <v>1012</v>
      </c>
      <c r="M7">
        <v>51.7</v>
      </c>
    </row>
    <row r="9" spans="11:14" x14ac:dyDescent="0.45">
      <c r="K9" t="s">
        <v>967</v>
      </c>
      <c r="M9">
        <v>7.33</v>
      </c>
    </row>
    <row r="11" spans="11:14" x14ac:dyDescent="0.45">
      <c r="K11" t="s">
        <v>87</v>
      </c>
      <c r="M11" s="28">
        <f>N11</f>
        <v>7.0532060027285137</v>
      </c>
      <c r="N11">
        <f>M7/M9</f>
        <v>7.0532060027285137</v>
      </c>
    </row>
    <row r="12" spans="11:14" x14ac:dyDescent="0.45">
      <c r="K12" t="s">
        <v>1018</v>
      </c>
      <c r="M12">
        <f>1/M11</f>
        <v>0.14177949709864601</v>
      </c>
    </row>
    <row r="14" spans="11:14" x14ac:dyDescent="0.45">
      <c r="K14" t="s">
        <v>1016</v>
      </c>
      <c r="L14" t="s">
        <v>88</v>
      </c>
      <c r="M14">
        <v>100</v>
      </c>
    </row>
    <row r="15" spans="11:14" x14ac:dyDescent="0.45">
      <c r="K15" t="s">
        <v>1017</v>
      </c>
      <c r="L15" t="s">
        <v>86</v>
      </c>
      <c r="M15" s="6">
        <f>M14*M12</f>
        <v>14.177949709864601</v>
      </c>
    </row>
    <row r="29" spans="15:17" x14ac:dyDescent="0.45">
      <c r="O29" t="s">
        <v>81</v>
      </c>
      <c r="Q29" s="7">
        <v>1039000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E11"/>
  <sheetViews>
    <sheetView topLeftCell="A23" workbookViewId="0">
      <selection activeCell="A59" sqref="A59"/>
    </sheetView>
  </sheetViews>
  <sheetFormatPr defaultRowHeight="14.25" x14ac:dyDescent="0.45"/>
  <cols>
    <col min="2" max="2" width="83.59765625" customWidth="1"/>
  </cols>
  <sheetData>
    <row r="2" spans="2:5" x14ac:dyDescent="0.45">
      <c r="C2" t="s">
        <v>66</v>
      </c>
      <c r="E2" t="s">
        <v>67</v>
      </c>
    </row>
    <row r="3" spans="2:5" x14ac:dyDescent="0.45">
      <c r="C3" t="s">
        <v>68</v>
      </c>
      <c r="E3" t="s">
        <v>68</v>
      </c>
    </row>
    <row r="4" spans="2:5" x14ac:dyDescent="0.45">
      <c r="B4" t="s">
        <v>48</v>
      </c>
      <c r="C4">
        <v>4.45</v>
      </c>
      <c r="D4" s="1">
        <v>39417</v>
      </c>
      <c r="E4">
        <v>5.84</v>
      </c>
    </row>
    <row r="5" spans="2:5" x14ac:dyDescent="0.45">
      <c r="B5" t="s">
        <v>49</v>
      </c>
      <c r="C5">
        <v>3.05</v>
      </c>
      <c r="D5" s="1">
        <v>40695</v>
      </c>
      <c r="E5">
        <v>4.0199999999999996</v>
      </c>
    </row>
    <row r="6" spans="2:5" x14ac:dyDescent="0.45">
      <c r="B6" t="s">
        <v>50</v>
      </c>
      <c r="C6">
        <v>1.23</v>
      </c>
      <c r="D6" s="1">
        <v>40695</v>
      </c>
      <c r="E6">
        <v>3.49</v>
      </c>
    </row>
    <row r="7" spans="2:5" x14ac:dyDescent="0.45">
      <c r="B7" t="s">
        <v>51</v>
      </c>
      <c r="C7">
        <v>2.33</v>
      </c>
      <c r="D7" s="1">
        <v>39600</v>
      </c>
      <c r="E7">
        <v>3.45</v>
      </c>
    </row>
    <row r="8" spans="2:5" x14ac:dyDescent="0.45">
      <c r="B8" t="s">
        <v>52</v>
      </c>
      <c r="C8">
        <v>2.34</v>
      </c>
      <c r="D8" s="1">
        <v>39965</v>
      </c>
      <c r="E8">
        <v>3.94</v>
      </c>
    </row>
    <row r="9" spans="2:5" x14ac:dyDescent="0.45">
      <c r="B9" t="s">
        <v>53</v>
      </c>
      <c r="C9">
        <v>2.04</v>
      </c>
      <c r="D9" s="1">
        <v>41061</v>
      </c>
      <c r="E9">
        <v>3.97</v>
      </c>
    </row>
    <row r="10" spans="2:5" x14ac:dyDescent="0.45">
      <c r="B10" t="s">
        <v>54</v>
      </c>
      <c r="C10">
        <v>2.81</v>
      </c>
      <c r="D10" s="1">
        <v>39600</v>
      </c>
      <c r="E10">
        <v>3.91</v>
      </c>
    </row>
    <row r="11" spans="2:5" x14ac:dyDescent="0.45">
      <c r="B11" t="s">
        <v>55</v>
      </c>
      <c r="C11">
        <v>2.25</v>
      </c>
      <c r="D11" s="1">
        <v>40695</v>
      </c>
      <c r="E11">
        <v>3.24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60B51-6333-43C4-8B5C-63BE3193790C}">
  <sheetPr codeName="Sheet8"/>
  <dimension ref="A1"/>
  <sheetViews>
    <sheetView workbookViewId="0">
      <selection activeCell="N13" sqref="N13"/>
    </sheetView>
  </sheetViews>
  <sheetFormatPr defaultRowHeight="14.25" x14ac:dyDescent="0.4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FB53B-AD09-4DD7-B2C4-4D394F7924CE}">
  <sheetPr codeName="Sheet10"/>
  <dimension ref="A1"/>
  <sheetViews>
    <sheetView tabSelected="1" workbookViewId="0">
      <selection activeCell="N9" sqref="N9"/>
    </sheetView>
  </sheetViews>
  <sheetFormatPr defaultRowHeight="14.25" x14ac:dyDescent="0.45"/>
  <cols>
    <col min="1" max="3" width="2.06640625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61351-DD1C-4234-8DF1-D06FC3160A1E}">
  <sheetPr codeName="Sheet9"/>
  <dimension ref="B3:H94"/>
  <sheetViews>
    <sheetView workbookViewId="0">
      <selection activeCell="G1" sqref="G1"/>
    </sheetView>
  </sheetViews>
  <sheetFormatPr defaultRowHeight="14.25" x14ac:dyDescent="0.45"/>
  <cols>
    <col min="1" max="2" width="1.265625" customWidth="1"/>
    <col min="5" max="5" width="21.265625" customWidth="1"/>
    <col min="7" max="7" width="13.86328125" customWidth="1"/>
  </cols>
  <sheetData>
    <row r="3" spans="2:2" x14ac:dyDescent="0.45">
      <c r="B3" t="s">
        <v>1020</v>
      </c>
    </row>
    <row r="39" spans="2:2" x14ac:dyDescent="0.45">
      <c r="B39" t="s">
        <v>1021</v>
      </c>
    </row>
    <row r="83" spans="3:8" x14ac:dyDescent="0.45">
      <c r="C83" t="s">
        <v>1022</v>
      </c>
    </row>
    <row r="85" spans="3:8" x14ac:dyDescent="0.45">
      <c r="D85" t="s">
        <v>1023</v>
      </c>
      <c r="G85" t="s">
        <v>88</v>
      </c>
      <c r="H85" s="6">
        <v>70</v>
      </c>
    </row>
    <row r="86" spans="3:8" x14ac:dyDescent="0.45">
      <c r="D86" t="s">
        <v>1024</v>
      </c>
      <c r="G86" t="s">
        <v>1018</v>
      </c>
      <c r="H86" s="6">
        <f>Conversions!M11</f>
        <v>7.0532060027285137</v>
      </c>
    </row>
    <row r="87" spans="3:8" x14ac:dyDescent="0.45">
      <c r="D87" t="s">
        <v>1025</v>
      </c>
      <c r="G87" t="s">
        <v>86</v>
      </c>
      <c r="H87" s="6">
        <f>H85/H86</f>
        <v>9.9245647969052211</v>
      </c>
    </row>
    <row r="88" spans="3:8" x14ac:dyDescent="0.45">
      <c r="D88" t="s">
        <v>1026</v>
      </c>
      <c r="G88" t="s">
        <v>86</v>
      </c>
      <c r="H88" s="6">
        <v>1.4</v>
      </c>
    </row>
    <row r="89" spans="3:8" x14ac:dyDescent="0.45">
      <c r="D89" t="s">
        <v>1027</v>
      </c>
      <c r="G89" t="s">
        <v>86</v>
      </c>
      <c r="H89" s="29">
        <f>H87-H88</f>
        <v>8.5245647969052207</v>
      </c>
    </row>
    <row r="90" spans="3:8" x14ac:dyDescent="0.45">
      <c r="D90" t="s">
        <v>1028</v>
      </c>
      <c r="G90" t="s">
        <v>91</v>
      </c>
      <c r="H90" s="31">
        <v>0.15</v>
      </c>
    </row>
    <row r="91" spans="3:8" x14ac:dyDescent="0.45">
      <c r="D91" t="s">
        <v>1031</v>
      </c>
      <c r="G91" t="s">
        <v>86</v>
      </c>
      <c r="H91" s="29">
        <f>H89*(1-H90)</f>
        <v>7.2458800773694376</v>
      </c>
    </row>
    <row r="93" spans="3:8" x14ac:dyDescent="0.45">
      <c r="D93" t="s">
        <v>1032</v>
      </c>
    </row>
    <row r="94" spans="3:8" x14ac:dyDescent="0.45">
      <c r="D94" t="s">
        <v>1042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71BE-8B41-44D0-88B3-1AACEFBD345F}">
  <dimension ref="A1"/>
  <sheetViews>
    <sheetView workbookViewId="0">
      <selection activeCell="G26" sqref="G26"/>
    </sheetView>
  </sheetViews>
  <sheetFormatPr defaultRowHeight="14.25" x14ac:dyDescent="0.4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C2:I56"/>
  <sheetViews>
    <sheetView showGridLines="0" workbookViewId="0">
      <selection activeCell="A26" sqref="A26"/>
    </sheetView>
  </sheetViews>
  <sheetFormatPr defaultRowHeight="14.25" x14ac:dyDescent="0.45"/>
  <cols>
    <col min="1" max="2" width="2.1328125" customWidth="1"/>
    <col min="3" max="3" width="32.3984375" customWidth="1"/>
    <col min="4" max="4" width="16.265625" customWidth="1"/>
    <col min="7" max="7" width="25.86328125" customWidth="1"/>
    <col min="8" max="8" width="10.1328125" bestFit="1" customWidth="1"/>
  </cols>
  <sheetData>
    <row r="2" spans="3:9" x14ac:dyDescent="0.45">
      <c r="C2" t="s">
        <v>1062</v>
      </c>
    </row>
    <row r="4" spans="3:9" x14ac:dyDescent="0.45">
      <c r="C4" t="s">
        <v>1</v>
      </c>
    </row>
    <row r="5" spans="3:9" x14ac:dyDescent="0.45">
      <c r="C5" s="59" t="s">
        <v>0</v>
      </c>
      <c r="G5" s="59" t="s">
        <v>2</v>
      </c>
    </row>
    <row r="6" spans="3:9" x14ac:dyDescent="0.45">
      <c r="C6" t="s">
        <v>3</v>
      </c>
      <c r="D6" s="3">
        <v>3525</v>
      </c>
      <c r="G6" t="s">
        <v>4</v>
      </c>
      <c r="H6" s="3">
        <v>4179</v>
      </c>
    </row>
    <row r="7" spans="3:9" x14ac:dyDescent="0.45">
      <c r="C7" t="s">
        <v>5</v>
      </c>
      <c r="D7" s="3">
        <v>130</v>
      </c>
      <c r="G7" t="s">
        <v>6</v>
      </c>
      <c r="H7" s="3">
        <v>8700</v>
      </c>
    </row>
    <row r="8" spans="3:9" x14ac:dyDescent="0.45">
      <c r="C8" t="s">
        <v>7</v>
      </c>
      <c r="D8" s="3">
        <v>3655</v>
      </c>
      <c r="E8" s="2">
        <f>D8/$D$12</f>
        <v>0.26766752105455877</v>
      </c>
      <c r="F8" s="2"/>
      <c r="G8" t="s">
        <v>8</v>
      </c>
      <c r="H8" s="3">
        <v>272</v>
      </c>
    </row>
    <row r="9" spans="3:9" ht="14.65" thickBot="1" x14ac:dyDescent="0.5">
      <c r="C9" t="s">
        <v>9</v>
      </c>
      <c r="D9" s="3">
        <v>3000</v>
      </c>
      <c r="G9" s="4" t="s">
        <v>10</v>
      </c>
      <c r="H9" s="5">
        <v>13151</v>
      </c>
    </row>
    <row r="10" spans="3:9" x14ac:dyDescent="0.45">
      <c r="C10" t="s">
        <v>11</v>
      </c>
      <c r="D10" s="3">
        <v>7000</v>
      </c>
      <c r="G10" t="s">
        <v>12</v>
      </c>
      <c r="H10" s="3">
        <v>504</v>
      </c>
    </row>
    <row r="11" spans="3:9" x14ac:dyDescent="0.45">
      <c r="C11" t="s">
        <v>13</v>
      </c>
      <c r="D11" s="3">
        <v>10000</v>
      </c>
      <c r="E11" s="2">
        <f>D11/D12</f>
        <v>0.73233247894544118</v>
      </c>
      <c r="F11" s="2"/>
      <c r="H11" s="3"/>
    </row>
    <row r="12" spans="3:9" ht="14.65" thickBot="1" x14ac:dyDescent="0.5">
      <c r="C12" s="4" t="s">
        <v>1019</v>
      </c>
      <c r="D12" s="5">
        <v>13655</v>
      </c>
      <c r="G12" s="4" t="s">
        <v>14</v>
      </c>
      <c r="H12" s="5">
        <v>13655</v>
      </c>
    </row>
    <row r="15" spans="3:9" x14ac:dyDescent="0.45">
      <c r="C15" t="s">
        <v>1002</v>
      </c>
      <c r="D15" s="2">
        <f>'Financial Model &amp; Sensitivity'!F59</f>
        <v>0.66370495481918379</v>
      </c>
      <c r="G15" t="s">
        <v>1006</v>
      </c>
      <c r="H15" s="6">
        <f>'InputS - Oil Price'!$F$20</f>
        <v>26.2</v>
      </c>
      <c r="I15" t="s">
        <v>88</v>
      </c>
    </row>
    <row r="16" spans="3:9" x14ac:dyDescent="0.45">
      <c r="C16" t="s">
        <v>1003</v>
      </c>
      <c r="D16" s="2">
        <f>'Financial Model &amp; Sensitivity'!F150</f>
        <v>0.04</v>
      </c>
    </row>
    <row r="17" spans="3:9" x14ac:dyDescent="0.45">
      <c r="C17" t="s">
        <v>978</v>
      </c>
      <c r="D17" s="2">
        <f>'Financial Model &amp; Sensitivity'!F80</f>
        <v>2.134742762147551</v>
      </c>
    </row>
    <row r="18" spans="3:9" x14ac:dyDescent="0.45">
      <c r="G18" t="s">
        <v>1007</v>
      </c>
      <c r="H18" s="6">
        <f>'InputS - Oil Price'!$F$7</f>
        <v>1.5</v>
      </c>
      <c r="I18" t="s">
        <v>86</v>
      </c>
    </row>
    <row r="19" spans="3:9" x14ac:dyDescent="0.45">
      <c r="C19" t="s">
        <v>1004</v>
      </c>
      <c r="D19" s="6">
        <f>'Financial Model &amp; Sensitivity'!E102</f>
        <v>5.4308077711455995</v>
      </c>
      <c r="G19" t="s">
        <v>1008</v>
      </c>
      <c r="H19" s="6">
        <f>AVERAGE('Financial Model &amp; Sensitivity'!I40:AF40)</f>
        <v>9.9753226995471707</v>
      </c>
      <c r="I19" t="s">
        <v>86</v>
      </c>
    </row>
    <row r="20" spans="3:9" x14ac:dyDescent="0.45">
      <c r="C20" t="s">
        <v>1015</v>
      </c>
      <c r="D20" s="6">
        <f>'Financial Model &amp; Sensitivity'!H152</f>
        <v>15.0682555956474</v>
      </c>
      <c r="G20" t="s">
        <v>1014</v>
      </c>
      <c r="H20" s="28">
        <f>AVERAGE('Financial Model &amp; Sensitivity'!I111:AF111)</f>
        <v>84.437641490264355</v>
      </c>
      <c r="I20" t="s">
        <v>88</v>
      </c>
    </row>
    <row r="22" spans="3:9" x14ac:dyDescent="0.45">
      <c r="C22" t="s">
        <v>1029</v>
      </c>
      <c r="D22" s="7">
        <f>'Financial Model &amp; Sensitivity'!H78</f>
        <v>256305099658.96088</v>
      </c>
      <c r="G22" t="s">
        <v>1036</v>
      </c>
      <c r="H22" s="6">
        <f>'Financial Model &amp; Sensitivity'!F156</f>
        <v>1.4074395342210759</v>
      </c>
      <c r="I22" t="s">
        <v>86</v>
      </c>
    </row>
    <row r="23" spans="3:9" x14ac:dyDescent="0.45">
      <c r="C23" t="s">
        <v>1030</v>
      </c>
      <c r="D23" s="30">
        <f>(D7+D8)*1000000</f>
        <v>3785000000</v>
      </c>
      <c r="G23" t="s">
        <v>1037</v>
      </c>
      <c r="H23" s="6">
        <f>'Financial Model &amp; Sensitivity'!F160</f>
        <v>0.40347199520813437</v>
      </c>
      <c r="I23" t="s">
        <v>86</v>
      </c>
    </row>
    <row r="24" spans="3:9" x14ac:dyDescent="0.45">
      <c r="G24" t="s">
        <v>1038</v>
      </c>
      <c r="H24" s="47">
        <f>SUM(H22:H23)</f>
        <v>1.8109115294292102</v>
      </c>
      <c r="I24" t="s">
        <v>86</v>
      </c>
    </row>
    <row r="41" spans="3:4" x14ac:dyDescent="0.45">
      <c r="D41">
        <v>13.7</v>
      </c>
    </row>
    <row r="42" spans="3:4" x14ac:dyDescent="0.45">
      <c r="D42">
        <v>55</v>
      </c>
    </row>
    <row r="43" spans="3:4" x14ac:dyDescent="0.45">
      <c r="D43" s="6">
        <f>D42/D41</f>
        <v>4.014598540145986</v>
      </c>
    </row>
    <row r="45" spans="3:4" x14ac:dyDescent="0.45">
      <c r="C45" t="s">
        <v>1044</v>
      </c>
      <c r="D45" s="56">
        <f>D43*D22</f>
        <v>1028962078922.8358</v>
      </c>
    </row>
    <row r="46" spans="3:4" x14ac:dyDescent="0.45">
      <c r="C46" t="s">
        <v>1045</v>
      </c>
      <c r="D46" s="7">
        <f>D45/1000000000</f>
        <v>1028.9620789228359</v>
      </c>
    </row>
    <row r="47" spans="3:4" x14ac:dyDescent="0.45">
      <c r="C47" t="s">
        <v>1046</v>
      </c>
      <c r="D47" s="7">
        <f>D45/1000000</f>
        <v>1028962.0789228358</v>
      </c>
    </row>
    <row r="50" spans="3:4" x14ac:dyDescent="0.45">
      <c r="C50" t="s">
        <v>1063</v>
      </c>
      <c r="D50" s="25">
        <v>3157708</v>
      </c>
    </row>
    <row r="51" spans="3:4" x14ac:dyDescent="0.45">
      <c r="C51" t="s">
        <v>1069</v>
      </c>
      <c r="D51" s="29">
        <f>D45/D50</f>
        <v>325857.2606849132</v>
      </c>
    </row>
    <row r="53" spans="3:4" x14ac:dyDescent="0.45">
      <c r="C53" t="s">
        <v>1064</v>
      </c>
    </row>
    <row r="55" spans="3:4" x14ac:dyDescent="0.45">
      <c r="C55" t="s">
        <v>1065</v>
      </c>
    </row>
    <row r="56" spans="3:4" x14ac:dyDescent="0.45">
      <c r="C56" t="s">
        <v>1066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Drop Down 1">
              <controlPr defaultSize="0" autoLine="0" autoPict="0">
                <anchor moveWithCells="1">
                  <from>
                    <xdr:col>4</xdr:col>
                    <xdr:colOff>561975</xdr:colOff>
                    <xdr:row>1</xdr:row>
                    <xdr:rowOff>114300</xdr:rowOff>
                  </from>
                  <to>
                    <xdr:col>6</xdr:col>
                    <xdr:colOff>1162050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4" name="Spinner 3">
              <controlPr defaultSize="0" autoPict="0">
                <anchor moveWithCells="1" sizeWithCells="1">
                  <from>
                    <xdr:col>6</xdr:col>
                    <xdr:colOff>1695450</xdr:colOff>
                    <xdr:row>17</xdr:row>
                    <xdr:rowOff>9525</xdr:rowOff>
                  </from>
                  <to>
                    <xdr:col>7</xdr:col>
                    <xdr:colOff>180975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5" name="Spinner 4">
              <controlPr defaultSize="0" autoPict="0">
                <anchor moveWithCells="1" sizeWithCells="1">
                  <from>
                    <xdr:col>6</xdr:col>
                    <xdr:colOff>1704975</xdr:colOff>
                    <xdr:row>14</xdr:row>
                    <xdr:rowOff>0</xdr:rowOff>
                  </from>
                  <to>
                    <xdr:col>7</xdr:col>
                    <xdr:colOff>180975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6" name="Drop Down 5">
              <controlPr defaultSize="0" autoLine="0" autoPict="0">
                <anchor moveWithCells="1">
                  <from>
                    <xdr:col>5</xdr:col>
                    <xdr:colOff>561975</xdr:colOff>
                    <xdr:row>43</xdr:row>
                    <xdr:rowOff>114300</xdr:rowOff>
                  </from>
                  <to>
                    <xdr:col>6</xdr:col>
                    <xdr:colOff>1809750</xdr:colOff>
                    <xdr:row>44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8C0CD-C859-45B2-91DC-7248E5A1F363}">
  <sheetPr codeName="Sheet4"/>
  <dimension ref="B3:AB47"/>
  <sheetViews>
    <sheetView showGridLines="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A2" sqref="A2"/>
    </sheetView>
  </sheetViews>
  <sheetFormatPr defaultColWidth="9.1328125" defaultRowHeight="14.25" x14ac:dyDescent="0.45"/>
  <cols>
    <col min="1" max="3" width="1.265625" style="60" customWidth="1"/>
    <col min="4" max="4" width="41.9296875" style="60" customWidth="1"/>
    <col min="5" max="5" width="13.59765625" style="60" customWidth="1"/>
    <col min="6" max="16384" width="9.1328125" style="60"/>
  </cols>
  <sheetData>
    <row r="3" spans="2:28" x14ac:dyDescent="0.45">
      <c r="I3" s="65">
        <v>2005</v>
      </c>
      <c r="J3" s="65">
        <v>2006</v>
      </c>
      <c r="K3" s="65">
        <v>2007</v>
      </c>
      <c r="L3" s="65">
        <v>2008</v>
      </c>
      <c r="M3" s="65">
        <v>2009</v>
      </c>
      <c r="N3" s="65">
        <v>2010</v>
      </c>
      <c r="O3" s="65">
        <v>2011</v>
      </c>
      <c r="P3" s="65">
        <v>2012</v>
      </c>
      <c r="Q3" s="65">
        <v>2013</v>
      </c>
      <c r="R3" s="65">
        <v>2014</v>
      </c>
      <c r="S3" s="65">
        <v>2015</v>
      </c>
      <c r="T3" s="65">
        <v>2016</v>
      </c>
      <c r="U3" s="65">
        <v>2017</v>
      </c>
      <c r="V3" s="65">
        <v>2018</v>
      </c>
      <c r="W3" s="65">
        <v>2019</v>
      </c>
      <c r="X3" s="65">
        <v>2020</v>
      </c>
      <c r="Y3" s="65">
        <v>2021</v>
      </c>
      <c r="Z3" s="65">
        <v>2022</v>
      </c>
      <c r="AA3" s="65">
        <v>2023</v>
      </c>
      <c r="AB3" s="65">
        <v>2024</v>
      </c>
    </row>
    <row r="5" spans="2:28" x14ac:dyDescent="0.45">
      <c r="B5" s="45" t="s">
        <v>993</v>
      </c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</row>
    <row r="6" spans="2:28" x14ac:dyDescent="0.45">
      <c r="D6" s="60" t="s">
        <v>989</v>
      </c>
      <c r="E6" s="60" t="s">
        <v>86</v>
      </c>
      <c r="H6" s="69"/>
      <c r="I6" s="70">
        <f>'Base Case Cash Flow from S&amp;P'!I54</f>
        <v>2.6709275922966951</v>
      </c>
      <c r="J6" s="70">
        <f>'Base Case Cash Flow from S&amp;P'!J54</f>
        <v>3.0079343149251963</v>
      </c>
      <c r="K6" s="70">
        <f>'Base Case Cash Flow from S&amp;P'!K54</f>
        <v>3.0203972395863201</v>
      </c>
      <c r="L6" s="70">
        <f>'Base Case Cash Flow from S&amp;P'!L54</f>
        <v>3.1382921767103409</v>
      </c>
      <c r="M6" s="70">
        <f>'Base Case Cash Flow from S&amp;P'!M54</f>
        <v>3.5670967439125905</v>
      </c>
      <c r="N6" s="70">
        <f>'Base Case Cash Flow from S&amp;P'!N54</f>
        <v>3.8194956881295901</v>
      </c>
      <c r="O6" s="70">
        <f>'Base Case Cash Flow from S&amp;P'!O54</f>
        <v>4.0182108545078243</v>
      </c>
      <c r="P6" s="70">
        <f>'Base Case Cash Flow from S&amp;P'!P54</f>
        <v>4.1926892260256627</v>
      </c>
      <c r="Q6" s="70">
        <f>'Base Case Cash Flow from S&amp;P'!Q54</f>
        <v>4.3521937074505521</v>
      </c>
      <c r="R6" s="70">
        <f>'Base Case Cash Flow from S&amp;P'!R54</f>
        <v>4.5247189628693096</v>
      </c>
      <c r="S6" s="70">
        <f>'Base Case Cash Flow from S&amp;P'!S54</f>
        <v>4.43357354491223</v>
      </c>
      <c r="T6" s="70">
        <f>'Base Case Cash Flow from S&amp;P'!T54</f>
        <v>4.6900827925914399</v>
      </c>
      <c r="U6" s="70">
        <f>'Base Case Cash Flow from S&amp;P'!U54</f>
        <v>4.9231546470816863</v>
      </c>
      <c r="V6" s="70">
        <f>'Base Case Cash Flow from S&amp;P'!V54</f>
        <v>5.1523202693737726</v>
      </c>
      <c r="W6" s="70">
        <f>'Base Case Cash Flow from S&amp;P'!W54</f>
        <v>5.3613036919753618</v>
      </c>
      <c r="X6" s="70">
        <f>'Base Case Cash Flow from S&amp;P'!X54</f>
        <v>5.566380882378791</v>
      </c>
      <c r="Y6" s="70">
        <f>'Base Case Cash Flow from S&amp;P'!Y54</f>
        <v>5.7669008018843666</v>
      </c>
      <c r="Z6" s="70">
        <f>'Base Case Cash Flow from S&amp;P'!Z54</f>
        <v>5.9915091532785985</v>
      </c>
      <c r="AA6" s="70">
        <f>'Base Case Cash Flow from S&amp;P'!AA54</f>
        <v>6.2076540015768158</v>
      </c>
      <c r="AB6" s="70">
        <f>'Base Case Cash Flow from S&amp;P'!AB54</f>
        <v>6.4120801532805514</v>
      </c>
    </row>
    <row r="7" spans="2:28" x14ac:dyDescent="0.45">
      <c r="D7" s="60" t="s">
        <v>981</v>
      </c>
      <c r="E7" s="60" t="s">
        <v>86</v>
      </c>
      <c r="F7" s="48">
        <f>F45/100</f>
        <v>1.5</v>
      </c>
      <c r="G7" s="66">
        <v>2.5000000000000001E-2</v>
      </c>
      <c r="I7" s="48">
        <f>$F$7</f>
        <v>1.5</v>
      </c>
      <c r="J7" s="48">
        <f>I7*(1+$G$7)</f>
        <v>1.5374999999999999</v>
      </c>
      <c r="K7" s="48">
        <f t="shared" ref="K7:AB7" si="0">J7*(1+$G$7)</f>
        <v>1.5759374999999998</v>
      </c>
      <c r="L7" s="48">
        <f t="shared" si="0"/>
        <v>1.6153359374999996</v>
      </c>
      <c r="M7" s="48">
        <f t="shared" si="0"/>
        <v>1.6557193359374995</v>
      </c>
      <c r="N7" s="48">
        <f t="shared" si="0"/>
        <v>1.697112319335937</v>
      </c>
      <c r="O7" s="48">
        <f t="shared" si="0"/>
        <v>1.7395401273193352</v>
      </c>
      <c r="P7" s="48">
        <f t="shared" si="0"/>
        <v>1.7830286305023184</v>
      </c>
      <c r="Q7" s="48">
        <f t="shared" si="0"/>
        <v>1.8276043462648761</v>
      </c>
      <c r="R7" s="48">
        <f t="shared" si="0"/>
        <v>1.8732944549214978</v>
      </c>
      <c r="S7" s="48">
        <f t="shared" si="0"/>
        <v>1.9201268162945351</v>
      </c>
      <c r="T7" s="48">
        <f t="shared" si="0"/>
        <v>1.9681299867018982</v>
      </c>
      <c r="U7" s="48">
        <f t="shared" si="0"/>
        <v>2.0173332363694456</v>
      </c>
      <c r="V7" s="48">
        <f t="shared" si="0"/>
        <v>2.0677665672786816</v>
      </c>
      <c r="W7" s="48">
        <f t="shared" si="0"/>
        <v>2.1194607314606486</v>
      </c>
      <c r="X7" s="48">
        <f t="shared" si="0"/>
        <v>2.1724472497471647</v>
      </c>
      <c r="Y7" s="48">
        <f t="shared" si="0"/>
        <v>2.2267584309908437</v>
      </c>
      <c r="Z7" s="48">
        <f t="shared" si="0"/>
        <v>2.2824273917656144</v>
      </c>
      <c r="AA7" s="48">
        <f t="shared" si="0"/>
        <v>2.3394880765597543</v>
      </c>
      <c r="AB7" s="48">
        <f t="shared" si="0"/>
        <v>2.3979752784737478</v>
      </c>
    </row>
    <row r="8" spans="2:28" x14ac:dyDescent="0.45">
      <c r="F8" s="48"/>
      <c r="G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</row>
    <row r="9" spans="2:28" x14ac:dyDescent="0.45">
      <c r="D9" s="60" t="s">
        <v>997</v>
      </c>
      <c r="E9" s="60" t="s">
        <v>86</v>
      </c>
      <c r="I9" s="61">
        <f t="shared" ref="I9:AB9" si="1">SUM(I6:I7)</f>
        <v>4.1709275922966951</v>
      </c>
      <c r="J9" s="61">
        <f t="shared" si="1"/>
        <v>4.5454343149251963</v>
      </c>
      <c r="K9" s="61">
        <f t="shared" si="1"/>
        <v>4.5963347395863199</v>
      </c>
      <c r="L9" s="61">
        <f t="shared" si="1"/>
        <v>4.7536281142103407</v>
      </c>
      <c r="M9" s="61">
        <f t="shared" si="1"/>
        <v>5.22281607985009</v>
      </c>
      <c r="N9" s="61">
        <f t="shared" si="1"/>
        <v>5.5166080074655266</v>
      </c>
      <c r="O9" s="61">
        <f t="shared" si="1"/>
        <v>5.7577509818271597</v>
      </c>
      <c r="P9" s="61">
        <f t="shared" si="1"/>
        <v>5.9757178565279814</v>
      </c>
      <c r="Q9" s="61">
        <f t="shared" si="1"/>
        <v>6.1797980537154285</v>
      </c>
      <c r="R9" s="61">
        <f t="shared" si="1"/>
        <v>6.398013417790807</v>
      </c>
      <c r="S9" s="61">
        <f t="shared" si="1"/>
        <v>6.3537003612067648</v>
      </c>
      <c r="T9" s="61">
        <f t="shared" si="1"/>
        <v>6.6582127792933381</v>
      </c>
      <c r="U9" s="61">
        <f t="shared" si="1"/>
        <v>6.9404878834511319</v>
      </c>
      <c r="V9" s="61">
        <f t="shared" si="1"/>
        <v>7.2200868366524542</v>
      </c>
      <c r="W9" s="61">
        <f t="shared" si="1"/>
        <v>7.4807644234360104</v>
      </c>
      <c r="X9" s="61">
        <f t="shared" si="1"/>
        <v>7.7388281321259562</v>
      </c>
      <c r="Y9" s="61">
        <f t="shared" si="1"/>
        <v>7.9936592328752099</v>
      </c>
      <c r="Z9" s="61">
        <f t="shared" si="1"/>
        <v>8.2739365450442133</v>
      </c>
      <c r="AA9" s="61">
        <f t="shared" si="1"/>
        <v>8.5471420781365701</v>
      </c>
      <c r="AB9" s="61">
        <f t="shared" si="1"/>
        <v>8.8100554317543001</v>
      </c>
    </row>
    <row r="10" spans="2:28" x14ac:dyDescent="0.45">
      <c r="D10" s="60" t="s">
        <v>1048</v>
      </c>
      <c r="E10" s="60" t="s">
        <v>86</v>
      </c>
      <c r="H10" s="69"/>
      <c r="I10" s="71">
        <f>LOOKUP(I3,'Monthly Prices'!779:779,'Monthly Prices'!781:781)</f>
        <v>5.9899999999999993</v>
      </c>
      <c r="J10" s="71">
        <f>LOOKUP(J3,'Monthly Prices'!779:779,'Monthly Prices'!781:781)</f>
        <v>7.0749999999999984</v>
      </c>
      <c r="K10" s="71">
        <f>LOOKUP(K3,'Monthly Prices'!779:779,'Monthly Prices'!781:781)</f>
        <v>7.6833333333333327</v>
      </c>
      <c r="L10" s="71">
        <f>LOOKUP(L3,'Monthly Prices'!779:779,'Monthly Prices'!781:781)</f>
        <v>12.526666666666666</v>
      </c>
      <c r="M10" s="71">
        <f>LOOKUP(M3,'Monthly Prices'!779:779,'Monthly Prices'!781:781)</f>
        <v>8.9358333333333331</v>
      </c>
      <c r="N10" s="71">
        <f>LOOKUP(N3,'Monthly Prices'!779:779,'Monthly Prices'!781:781)</f>
        <v>10.848333333333334</v>
      </c>
      <c r="O10" s="71">
        <f>LOOKUP(O3,'Monthly Prices'!779:779,'Monthly Prices'!781:781)</f>
        <v>14.655833333333332</v>
      </c>
      <c r="P10" s="71">
        <f>LOOKUP(P3,'Monthly Prices'!779:779,'Monthly Prices'!781:781)</f>
        <v>16.553333333333335</v>
      </c>
      <c r="Q10" s="71">
        <f>LOOKUP(Q3,'Monthly Prices'!779:779,'Monthly Prices'!781:781)</f>
        <v>15.955833333333336</v>
      </c>
      <c r="R10" s="71">
        <f>LOOKUP(R3,'Monthly Prices'!779:779,'Monthly Prices'!781:781)</f>
        <v>16.035735552489168</v>
      </c>
      <c r="S10" s="71">
        <f>LOOKUP(S3,'Monthly Prices'!779:779,'Monthly Prices'!781:781)</f>
        <v>10.934687423509168</v>
      </c>
      <c r="T10" s="71">
        <f>LOOKUP(T3,'Monthly Prices'!779:779,'Monthly Prices'!781:781)</f>
        <v>7.3724439579908321</v>
      </c>
      <c r="U10" s="71">
        <f>LOOKUP(U3,'Monthly Prices'!779:779,'Monthly Prices'!781:781)</f>
        <v>8.6061241944724998</v>
      </c>
      <c r="V10" s="71">
        <f>LOOKUP(V3,'Monthly Prices'!779:779,'Monthly Prices'!781:781)</f>
        <v>10.669875822784169</v>
      </c>
      <c r="W10" s="71">
        <f>LOOKUP(W3,'Monthly Prices'!779:779,'Monthly Prices'!781:781)</f>
        <v>10.564301899006667</v>
      </c>
      <c r="X10" s="71">
        <f>LOOKUP(X3,'Monthly Prices'!779:779,'Monthly Prices'!781:781)</f>
        <v>8.3133475708483324</v>
      </c>
      <c r="Y10" s="71">
        <f>LOOKUP(Y3,'Monthly Prices'!779:779,'Monthly Prices'!781:781)</f>
        <v>10.761649023844166</v>
      </c>
      <c r="Z10" s="71">
        <f>LOOKUP(Z3,'Monthly Prices'!779:779,'Monthly Prices'!781:781)</f>
        <v>18.426924838624164</v>
      </c>
      <c r="AA10" s="71">
        <f>LOOKUP(AA3,'Monthly Prices'!779:779,'Monthly Prices'!781:781)</f>
        <v>14.234562561702502</v>
      </c>
      <c r="AB10" s="71">
        <f>LOOKUP(AB3,'Monthly Prices'!779:779,'Monthly Prices'!781:781)</f>
        <v>14.234562561702502</v>
      </c>
    </row>
    <row r="11" spans="2:28" x14ac:dyDescent="0.45">
      <c r="D11" s="60" t="s">
        <v>996</v>
      </c>
      <c r="E11" s="60" t="s">
        <v>86</v>
      </c>
      <c r="I11" s="61">
        <f>I20/I16</f>
        <v>4.3666666666666663</v>
      </c>
      <c r="J11" s="61">
        <f t="shared" ref="J11:AB11" si="2">J20/J16</f>
        <v>4.4758333333333331</v>
      </c>
      <c r="K11" s="61">
        <f t="shared" si="2"/>
        <v>4.5877291666666657</v>
      </c>
      <c r="L11" s="61">
        <f t="shared" si="2"/>
        <v>4.7024223958333318</v>
      </c>
      <c r="M11" s="61">
        <f t="shared" si="2"/>
        <v>4.8199829557291647</v>
      </c>
      <c r="N11" s="61">
        <f t="shared" si="2"/>
        <v>4.9404825296223933</v>
      </c>
      <c r="O11" s="61">
        <f t="shared" si="2"/>
        <v>5.0639945928629526</v>
      </c>
      <c r="P11" s="61">
        <f t="shared" si="2"/>
        <v>5.1905944576845258</v>
      </c>
      <c r="Q11" s="61">
        <f t="shared" si="2"/>
        <v>5.3203593191266387</v>
      </c>
      <c r="R11" s="61">
        <f t="shared" si="2"/>
        <v>5.4533683021048036</v>
      </c>
      <c r="S11" s="61">
        <f t="shared" si="2"/>
        <v>5.5897025096574238</v>
      </c>
      <c r="T11" s="61">
        <f t="shared" si="2"/>
        <v>5.7294450723988577</v>
      </c>
      <c r="U11" s="61">
        <f t="shared" si="2"/>
        <v>5.8726811992088281</v>
      </c>
      <c r="V11" s="61">
        <f t="shared" si="2"/>
        <v>6.0194982291890478</v>
      </c>
      <c r="W11" s="61">
        <f t="shared" si="2"/>
        <v>6.1699856849187737</v>
      </c>
      <c r="X11" s="61">
        <f t="shared" si="2"/>
        <v>6.324235327041742</v>
      </c>
      <c r="Y11" s="61">
        <f t="shared" si="2"/>
        <v>6.4823412102177853</v>
      </c>
      <c r="Z11" s="61">
        <f t="shared" si="2"/>
        <v>6.6443997404732293</v>
      </c>
      <c r="AA11" s="61">
        <f t="shared" si="2"/>
        <v>6.81050973398506</v>
      </c>
      <c r="AB11" s="61">
        <f t="shared" si="2"/>
        <v>6.9807724773346855</v>
      </c>
    </row>
    <row r="13" spans="2:28" ht="14.65" thickBot="1" x14ac:dyDescent="0.5">
      <c r="D13" s="62" t="str" cm="1">
        <f t="array" ref="D13">INDEX(D9:D12,$F$22)</f>
        <v>Actual Natural Gas to End User from LNG Price</v>
      </c>
      <c r="E13" s="62" t="str" cm="1">
        <f t="array" ref="E13">INDEX(E9:E12,$F$22)</f>
        <v>USD/MMBTU</v>
      </c>
      <c r="F13" s="62"/>
      <c r="G13" s="62"/>
      <c r="H13" s="62"/>
      <c r="I13" s="50" cm="1">
        <f t="array" ref="I13">INDEX(I9:I12,$F$22)</f>
        <v>5.9899999999999993</v>
      </c>
      <c r="J13" s="50" cm="1">
        <f t="array" ref="J13">INDEX(J9:J12,$F$22)</f>
        <v>7.0749999999999984</v>
      </c>
      <c r="K13" s="50" cm="1">
        <f t="array" ref="K13">INDEX(K9:K12,$F$22)</f>
        <v>7.6833333333333327</v>
      </c>
      <c r="L13" s="50" cm="1">
        <f t="array" ref="L13">INDEX(L9:L12,$F$22)</f>
        <v>12.526666666666666</v>
      </c>
      <c r="M13" s="50" cm="1">
        <f t="array" ref="M13">INDEX(M9:M12,$F$22)</f>
        <v>8.9358333333333331</v>
      </c>
      <c r="N13" s="50" cm="1">
        <f t="array" ref="N13">INDEX(N9:N12,$F$22)</f>
        <v>10.848333333333334</v>
      </c>
      <c r="O13" s="50" cm="1">
        <f t="array" ref="O13">INDEX(O9:O12,$F$22)</f>
        <v>14.655833333333332</v>
      </c>
      <c r="P13" s="50" cm="1">
        <f t="array" ref="P13">INDEX(P9:P12,$F$22)</f>
        <v>16.553333333333335</v>
      </c>
      <c r="Q13" s="50" cm="1">
        <f t="array" ref="Q13">INDEX(Q9:Q12,$F$22)</f>
        <v>15.955833333333336</v>
      </c>
      <c r="R13" s="50" cm="1">
        <f t="array" ref="R13">INDEX(R9:R12,$F$22)</f>
        <v>16.035735552489168</v>
      </c>
      <c r="S13" s="50" cm="1">
        <f t="array" ref="S13">INDEX(S9:S12,$F$22)</f>
        <v>10.934687423509168</v>
      </c>
      <c r="T13" s="50" cm="1">
        <f t="array" ref="T13">INDEX(T9:T12,$F$22)</f>
        <v>7.3724439579908321</v>
      </c>
      <c r="U13" s="50" cm="1">
        <f t="array" ref="U13">INDEX(U9:U12,$F$22)</f>
        <v>8.6061241944724998</v>
      </c>
      <c r="V13" s="50" cm="1">
        <f t="array" ref="V13">INDEX(V9:V12,$F$22)</f>
        <v>10.669875822784169</v>
      </c>
      <c r="W13" s="50" cm="1">
        <f t="array" ref="W13">INDEX(W9:W12,$F$22)</f>
        <v>10.564301899006667</v>
      </c>
      <c r="X13" s="50" cm="1">
        <f t="array" ref="X13">INDEX(X9:X12,$F$22)</f>
        <v>8.3133475708483324</v>
      </c>
      <c r="Y13" s="50" cm="1">
        <f t="array" ref="Y13">INDEX(Y9:Y12,$F$22)</f>
        <v>10.761649023844166</v>
      </c>
      <c r="Z13" s="50" cm="1">
        <f t="array" ref="Z13">INDEX(Z9:Z12,$F$22)</f>
        <v>18.426924838624164</v>
      </c>
      <c r="AA13" s="50" cm="1">
        <f t="array" ref="AA13">INDEX(AA9:AA12,$F$22)</f>
        <v>14.234562561702502</v>
      </c>
      <c r="AB13" s="50" cm="1">
        <f t="array" ref="AB13">INDEX(AB9:AB12,$F$22)</f>
        <v>14.234562561702502</v>
      </c>
    </row>
    <row r="14" spans="2:28" ht="14.65" thickTop="1" x14ac:dyDescent="0.45"/>
    <row r="15" spans="2:28" x14ac:dyDescent="0.45">
      <c r="B15" s="45" t="s">
        <v>994</v>
      </c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2:28" x14ac:dyDescent="0.45">
      <c r="D16" s="60" t="s">
        <v>995</v>
      </c>
      <c r="E16" s="60" t="s">
        <v>87</v>
      </c>
      <c r="F16" s="67">
        <v>6</v>
      </c>
      <c r="G16" s="48" t="b">
        <v>0</v>
      </c>
      <c r="I16" s="61">
        <f>IF($G$16,I19/I10,$F$16)</f>
        <v>6</v>
      </c>
      <c r="J16" s="61">
        <f t="shared" ref="J16:AB16" si="3">IF($G$16,J19/J10,$F$16)</f>
        <v>6</v>
      </c>
      <c r="K16" s="61">
        <f t="shared" si="3"/>
        <v>6</v>
      </c>
      <c r="L16" s="61">
        <f t="shared" si="3"/>
        <v>6</v>
      </c>
      <c r="M16" s="61">
        <f t="shared" si="3"/>
        <v>6</v>
      </c>
      <c r="N16" s="61">
        <f t="shared" si="3"/>
        <v>6</v>
      </c>
      <c r="O16" s="61">
        <f t="shared" si="3"/>
        <v>6</v>
      </c>
      <c r="P16" s="61">
        <f t="shared" si="3"/>
        <v>6</v>
      </c>
      <c r="Q16" s="61">
        <f t="shared" si="3"/>
        <v>6</v>
      </c>
      <c r="R16" s="61">
        <f t="shared" si="3"/>
        <v>6</v>
      </c>
      <c r="S16" s="61">
        <f t="shared" si="3"/>
        <v>6</v>
      </c>
      <c r="T16" s="61">
        <f t="shared" si="3"/>
        <v>6</v>
      </c>
      <c r="U16" s="61">
        <f t="shared" si="3"/>
        <v>6</v>
      </c>
      <c r="V16" s="61">
        <f t="shared" si="3"/>
        <v>6</v>
      </c>
      <c r="W16" s="61">
        <f t="shared" si="3"/>
        <v>6</v>
      </c>
      <c r="X16" s="61">
        <f t="shared" si="3"/>
        <v>6</v>
      </c>
      <c r="Y16" s="61">
        <f t="shared" si="3"/>
        <v>6</v>
      </c>
      <c r="Z16" s="61">
        <f t="shared" si="3"/>
        <v>6</v>
      </c>
      <c r="AA16" s="61">
        <f t="shared" si="3"/>
        <v>6</v>
      </c>
      <c r="AB16" s="61">
        <f t="shared" si="3"/>
        <v>6</v>
      </c>
    </row>
    <row r="18" spans="4:28" x14ac:dyDescent="0.45">
      <c r="D18" s="60" t="s">
        <v>982</v>
      </c>
      <c r="E18" s="60" t="s">
        <v>88</v>
      </c>
      <c r="I18" s="48">
        <f t="shared" ref="I18:AB18" si="4">I9*I16</f>
        <v>25.025565553780169</v>
      </c>
      <c r="J18" s="48">
        <f t="shared" si="4"/>
        <v>27.27260588955118</v>
      </c>
      <c r="K18" s="48">
        <f t="shared" si="4"/>
        <v>27.578008437517919</v>
      </c>
      <c r="L18" s="48">
        <f t="shared" si="4"/>
        <v>28.521768685262046</v>
      </c>
      <c r="M18" s="48">
        <f t="shared" si="4"/>
        <v>31.336896479100538</v>
      </c>
      <c r="N18" s="48">
        <f t="shared" si="4"/>
        <v>33.099648044793156</v>
      </c>
      <c r="O18" s="48">
        <f t="shared" si="4"/>
        <v>34.546505890962962</v>
      </c>
      <c r="P18" s="48">
        <f t="shared" si="4"/>
        <v>35.854307139167886</v>
      </c>
      <c r="Q18" s="48">
        <f t="shared" si="4"/>
        <v>37.078788322292567</v>
      </c>
      <c r="R18" s="48">
        <f t="shared" si="4"/>
        <v>38.388080506744842</v>
      </c>
      <c r="S18" s="48">
        <f t="shared" si="4"/>
        <v>38.122202167240587</v>
      </c>
      <c r="T18" s="48">
        <f t="shared" si="4"/>
        <v>39.949276675760032</v>
      </c>
      <c r="U18" s="48">
        <f t="shared" si="4"/>
        <v>41.642927300706788</v>
      </c>
      <c r="V18" s="48">
        <f t="shared" si="4"/>
        <v>43.320521019914722</v>
      </c>
      <c r="W18" s="48">
        <f t="shared" si="4"/>
        <v>44.884586540616063</v>
      </c>
      <c r="X18" s="48">
        <f t="shared" si="4"/>
        <v>46.432968792755737</v>
      </c>
      <c r="Y18" s="48">
        <f t="shared" si="4"/>
        <v>47.961955397251259</v>
      </c>
      <c r="Z18" s="48">
        <f t="shared" si="4"/>
        <v>49.643619270265276</v>
      </c>
      <c r="AA18" s="48">
        <f t="shared" si="4"/>
        <v>51.282852468819421</v>
      </c>
      <c r="AB18" s="48">
        <f t="shared" si="4"/>
        <v>52.8603325905258</v>
      </c>
    </row>
    <row r="19" spans="4:28" x14ac:dyDescent="0.45">
      <c r="D19" s="60" t="s">
        <v>983</v>
      </c>
      <c r="E19" s="60" t="s">
        <v>88</v>
      </c>
      <c r="H19" s="69"/>
      <c r="I19" s="70">
        <f>LOOKUP(I3,'Monthly Prices'!779:779,'Monthly Prices'!780:780)</f>
        <v>54.434130411254991</v>
      </c>
      <c r="J19" s="70">
        <f>LOOKUP(J3,'Monthly Prices'!779:779,'Monthly Prices'!780:780)</f>
        <v>65.391381220673338</v>
      </c>
      <c r="K19" s="70">
        <f>LOOKUP(K3,'Monthly Prices'!779:779,'Monthly Prices'!780:780)</f>
        <v>72.696170525952496</v>
      </c>
      <c r="L19" s="70">
        <f>LOOKUP(L3,'Monthly Prices'!779:779,'Monthly Prices'!780:780)</f>
        <v>97.636484181880817</v>
      </c>
      <c r="M19" s="70">
        <f>LOOKUP(M3,'Monthly Prices'!779:779,'Monthly Prices'!780:780)</f>
        <v>61.862206890332494</v>
      </c>
      <c r="N19" s="70">
        <f>LOOKUP(N3,'Monthly Prices'!779:779,'Monthly Prices'!780:780)</f>
        <v>79.635629979923337</v>
      </c>
      <c r="O19" s="70">
        <f>LOOKUP(O3,'Monthly Prices'!779:779,'Monthly Prices'!780:780)</f>
        <v>110.93992536388832</v>
      </c>
      <c r="P19" s="70">
        <f>LOOKUP(P3,'Monthly Prices'!779:779,'Monthly Prices'!780:780)</f>
        <v>111.96555833960834</v>
      </c>
      <c r="Q19" s="70">
        <f>LOOKUP(Q3,'Monthly Prices'!779:779,'Monthly Prices'!780:780)</f>
        <v>108.85637454514166</v>
      </c>
      <c r="R19" s="70">
        <f>LOOKUP(R3,'Monthly Prices'!779:779,'Monthly Prices'!780:780)</f>
        <v>98.9375</v>
      </c>
      <c r="S19" s="70">
        <f>LOOKUP(S3,'Monthly Prices'!779:779,'Monthly Prices'!780:780)</f>
        <v>52.370000000000005</v>
      </c>
      <c r="T19" s="70">
        <f>LOOKUP(T3,'Monthly Prices'!779:779,'Monthly Prices'!780:780)</f>
        <v>44.047500000000007</v>
      </c>
      <c r="U19" s="70">
        <f>LOOKUP(U3,'Monthly Prices'!779:779,'Monthly Prices'!780:780)</f>
        <v>54.392500000000005</v>
      </c>
      <c r="V19" s="70">
        <f>LOOKUP(V3,'Monthly Prices'!779:779,'Monthly Prices'!780:780)</f>
        <v>71.071666666666673</v>
      </c>
      <c r="W19" s="70">
        <f>LOOKUP(W3,'Monthly Prices'!779:779,'Monthly Prices'!780:780)</f>
        <v>64.031666666666666</v>
      </c>
      <c r="X19" s="70">
        <f>LOOKUP(X3,'Monthly Prices'!779:779,'Monthly Prices'!780:780)</f>
        <v>42.300000000000004</v>
      </c>
      <c r="Y19" s="70">
        <f>LOOKUP(Y3,'Monthly Prices'!779:779,'Monthly Prices'!780:780)</f>
        <v>70.443333333333328</v>
      </c>
      <c r="Z19" s="70">
        <f>LOOKUP(Z3,'Monthly Prices'!779:779,'Monthly Prices'!780:780)</f>
        <v>99.82416666666667</v>
      </c>
      <c r="AA19" s="70">
        <f>LOOKUP(AA3,'Monthly Prices'!779:779,'Monthly Prices'!780:780)</f>
        <v>82.616249999999994</v>
      </c>
      <c r="AB19" s="70">
        <f>LOOKUP(AB3,'Monthly Prices'!779:779,'Monthly Prices'!780:780)</f>
        <v>82.616249999999994</v>
      </c>
    </row>
    <row r="20" spans="4:28" x14ac:dyDescent="0.45">
      <c r="D20" s="60" t="s">
        <v>984</v>
      </c>
      <c r="E20" s="60" t="s">
        <v>88</v>
      </c>
      <c r="F20" s="48">
        <f>F47/10</f>
        <v>26.2</v>
      </c>
      <c r="G20" s="68">
        <v>2.5000000000000001E-2</v>
      </c>
      <c r="I20" s="48">
        <f>$F$20</f>
        <v>26.2</v>
      </c>
      <c r="J20" s="48">
        <f>I20*(1+$G$20)</f>
        <v>26.854999999999997</v>
      </c>
      <c r="K20" s="48">
        <f t="shared" ref="K20:AB20" si="5">J20*(1+$G$20)</f>
        <v>27.526374999999994</v>
      </c>
      <c r="L20" s="48">
        <f t="shared" si="5"/>
        <v>28.214534374999992</v>
      </c>
      <c r="M20" s="48">
        <f t="shared" si="5"/>
        <v>28.919897734374988</v>
      </c>
      <c r="N20" s="48">
        <f t="shared" si="5"/>
        <v>29.64289517773436</v>
      </c>
      <c r="O20" s="48">
        <f t="shared" si="5"/>
        <v>30.383967557177716</v>
      </c>
      <c r="P20" s="48">
        <f t="shared" si="5"/>
        <v>31.143566746107155</v>
      </c>
      <c r="Q20" s="48">
        <f t="shared" si="5"/>
        <v>31.922155914759831</v>
      </c>
      <c r="R20" s="48">
        <f t="shared" si="5"/>
        <v>32.720209812628823</v>
      </c>
      <c r="S20" s="48">
        <f t="shared" si="5"/>
        <v>33.538215057944541</v>
      </c>
      <c r="T20" s="48">
        <f t="shared" si="5"/>
        <v>34.376670434393148</v>
      </c>
      <c r="U20" s="48">
        <f t="shared" si="5"/>
        <v>35.236087195252971</v>
      </c>
      <c r="V20" s="48">
        <f t="shared" si="5"/>
        <v>36.116989375134288</v>
      </c>
      <c r="W20" s="48">
        <f t="shared" si="5"/>
        <v>37.019914109512641</v>
      </c>
      <c r="X20" s="48">
        <f t="shared" si="5"/>
        <v>37.945411962250454</v>
      </c>
      <c r="Y20" s="48">
        <f t="shared" si="5"/>
        <v>38.89404726130671</v>
      </c>
      <c r="Z20" s="48">
        <f t="shared" si="5"/>
        <v>39.866398442839376</v>
      </c>
      <c r="AA20" s="48">
        <f t="shared" si="5"/>
        <v>40.863058403910358</v>
      </c>
      <c r="AB20" s="48">
        <f t="shared" si="5"/>
        <v>41.884634864008113</v>
      </c>
    </row>
    <row r="22" spans="4:28" x14ac:dyDescent="0.45">
      <c r="D22" s="60" t="s">
        <v>985</v>
      </c>
      <c r="E22" s="60" t="s">
        <v>986</v>
      </c>
      <c r="F22" s="65">
        <v>2</v>
      </c>
    </row>
    <row r="24" spans="4:28" x14ac:dyDescent="0.45">
      <c r="D24" s="63" t="str" cm="1">
        <f t="array" ref="D24">INDEX(D18:D21,$F$22)</f>
        <v>Actual Oil Price</v>
      </c>
      <c r="E24" s="63" t="str" cm="1">
        <f t="array" ref="E24">INDEX(E18:E21,$F$22)</f>
        <v>USD/BBL</v>
      </c>
      <c r="F24" s="63"/>
      <c r="G24" s="63"/>
      <c r="H24" s="63"/>
      <c r="I24" s="55" cm="1">
        <f t="array" ref="I24">INDEX(I18:I21,$F$22)</f>
        <v>54.434130411254991</v>
      </c>
      <c r="J24" s="55" cm="1">
        <f t="array" ref="J24">INDEX(J18:J21,$F$22)</f>
        <v>65.391381220673338</v>
      </c>
      <c r="K24" s="55" cm="1">
        <f t="array" ref="K24">INDEX(K18:K21,$F$22)</f>
        <v>72.696170525952496</v>
      </c>
      <c r="L24" s="55" cm="1">
        <f t="array" ref="L24">INDEX(L18:L21,$F$22)</f>
        <v>97.636484181880817</v>
      </c>
      <c r="M24" s="55" cm="1">
        <f t="array" ref="M24">INDEX(M18:M21,$F$22)</f>
        <v>61.862206890332494</v>
      </c>
      <c r="N24" s="55" cm="1">
        <f t="array" ref="N24">INDEX(N18:N21,$F$22)</f>
        <v>79.635629979923337</v>
      </c>
      <c r="O24" s="55" cm="1">
        <f t="array" ref="O24">INDEX(O18:O21,$F$22)</f>
        <v>110.93992536388832</v>
      </c>
      <c r="P24" s="55" cm="1">
        <f t="array" ref="P24">INDEX(P18:P21,$F$22)</f>
        <v>111.96555833960834</v>
      </c>
      <c r="Q24" s="55" cm="1">
        <f t="array" ref="Q24">INDEX(Q18:Q21,$F$22)</f>
        <v>108.85637454514166</v>
      </c>
      <c r="R24" s="55" cm="1">
        <f t="array" ref="R24">INDEX(R18:R21,$F$22)</f>
        <v>98.9375</v>
      </c>
      <c r="S24" s="55" cm="1">
        <f t="array" ref="S24">INDEX(S18:S21,$F$22)</f>
        <v>52.370000000000005</v>
      </c>
      <c r="T24" s="55" cm="1">
        <f t="array" ref="T24">INDEX(T18:T21,$F$22)</f>
        <v>44.047500000000007</v>
      </c>
      <c r="U24" s="55" cm="1">
        <f t="array" ref="U24">INDEX(U18:U21,$F$22)</f>
        <v>54.392500000000005</v>
      </c>
      <c r="V24" s="55" cm="1">
        <f t="array" ref="V24">INDEX(V18:V21,$F$22)</f>
        <v>71.071666666666673</v>
      </c>
      <c r="W24" s="55" cm="1">
        <f t="array" ref="W24">INDEX(W18:W21,$F$22)</f>
        <v>64.031666666666666</v>
      </c>
      <c r="X24" s="55" cm="1">
        <f t="array" ref="X24">INDEX(X18:X21,$F$22)</f>
        <v>42.300000000000004</v>
      </c>
      <c r="Y24" s="55" cm="1">
        <f t="array" ref="Y24">INDEX(Y18:Y21,$F$22)</f>
        <v>70.443333333333328</v>
      </c>
      <c r="Z24" s="55" cm="1">
        <f t="array" ref="Z24">INDEX(Z18:Z21,$F$22)</f>
        <v>99.82416666666667</v>
      </c>
      <c r="AA24" s="55" cm="1">
        <f t="array" ref="AA24">INDEX(AA18:AA21,$F$22)</f>
        <v>82.616249999999994</v>
      </c>
      <c r="AB24" s="55" cm="1">
        <f t="array" ref="AB24">INDEX(AB18:AB21,$F$22)</f>
        <v>82.616249999999994</v>
      </c>
    </row>
    <row r="26" spans="4:28" x14ac:dyDescent="0.45">
      <c r="I26" s="60">
        <f t="shared" ref="I26:AB26" si="6">I3</f>
        <v>2005</v>
      </c>
      <c r="J26" s="60">
        <f t="shared" si="6"/>
        <v>2006</v>
      </c>
      <c r="K26" s="60">
        <f t="shared" si="6"/>
        <v>2007</v>
      </c>
      <c r="L26" s="60">
        <f t="shared" si="6"/>
        <v>2008</v>
      </c>
      <c r="M26" s="60">
        <f t="shared" si="6"/>
        <v>2009</v>
      </c>
      <c r="N26" s="60">
        <f t="shared" si="6"/>
        <v>2010</v>
      </c>
      <c r="O26" s="60">
        <f t="shared" si="6"/>
        <v>2011</v>
      </c>
      <c r="P26" s="60">
        <f t="shared" si="6"/>
        <v>2012</v>
      </c>
      <c r="Q26" s="60">
        <f t="shared" si="6"/>
        <v>2013</v>
      </c>
      <c r="R26" s="60">
        <f t="shared" si="6"/>
        <v>2014</v>
      </c>
      <c r="S26" s="60">
        <f t="shared" si="6"/>
        <v>2015</v>
      </c>
      <c r="T26" s="60">
        <f t="shared" si="6"/>
        <v>2016</v>
      </c>
      <c r="U26" s="60">
        <f t="shared" si="6"/>
        <v>2017</v>
      </c>
      <c r="V26" s="60">
        <f t="shared" si="6"/>
        <v>2018</v>
      </c>
      <c r="W26" s="60">
        <f t="shared" si="6"/>
        <v>2019</v>
      </c>
      <c r="X26" s="60">
        <f t="shared" si="6"/>
        <v>2020</v>
      </c>
      <c r="Y26" s="60">
        <f t="shared" si="6"/>
        <v>2021</v>
      </c>
      <c r="Z26" s="60">
        <f t="shared" si="6"/>
        <v>2022</v>
      </c>
      <c r="AA26" s="60">
        <f t="shared" si="6"/>
        <v>2023</v>
      </c>
      <c r="AB26" s="60">
        <f t="shared" si="6"/>
        <v>2024</v>
      </c>
    </row>
    <row r="27" spans="4:28" x14ac:dyDescent="0.45">
      <c r="D27" s="60" t="s">
        <v>990</v>
      </c>
      <c r="E27" s="60" t="s">
        <v>86</v>
      </c>
      <c r="I27" s="61">
        <f>I9</f>
        <v>4.1709275922966951</v>
      </c>
      <c r="J27" s="61">
        <f t="shared" ref="J27:AB27" si="7">J9</f>
        <v>4.5454343149251963</v>
      </c>
      <c r="K27" s="61">
        <f t="shared" si="7"/>
        <v>4.5963347395863199</v>
      </c>
      <c r="L27" s="61">
        <f t="shared" si="7"/>
        <v>4.7536281142103407</v>
      </c>
      <c r="M27" s="61">
        <f t="shared" si="7"/>
        <v>5.22281607985009</v>
      </c>
      <c r="N27" s="61">
        <f t="shared" si="7"/>
        <v>5.5166080074655266</v>
      </c>
      <c r="O27" s="61">
        <f t="shared" si="7"/>
        <v>5.7577509818271597</v>
      </c>
      <c r="P27" s="61">
        <f t="shared" si="7"/>
        <v>5.9757178565279814</v>
      </c>
      <c r="Q27" s="61">
        <f t="shared" si="7"/>
        <v>6.1797980537154285</v>
      </c>
      <c r="R27" s="61">
        <f t="shared" si="7"/>
        <v>6.398013417790807</v>
      </c>
      <c r="S27" s="61">
        <f t="shared" si="7"/>
        <v>6.3537003612067648</v>
      </c>
      <c r="T27" s="61">
        <f t="shared" si="7"/>
        <v>6.6582127792933381</v>
      </c>
      <c r="U27" s="61">
        <f t="shared" si="7"/>
        <v>6.9404878834511319</v>
      </c>
      <c r="V27" s="61">
        <f t="shared" si="7"/>
        <v>7.2200868366524542</v>
      </c>
      <c r="W27" s="61">
        <f t="shared" si="7"/>
        <v>7.4807644234360104</v>
      </c>
      <c r="X27" s="61">
        <f t="shared" si="7"/>
        <v>7.7388281321259562</v>
      </c>
      <c r="Y27" s="61">
        <f t="shared" si="7"/>
        <v>7.9936592328752099</v>
      </c>
      <c r="Z27" s="61">
        <f t="shared" si="7"/>
        <v>8.2739365450442133</v>
      </c>
      <c r="AA27" s="61">
        <f t="shared" si="7"/>
        <v>8.5471420781365701</v>
      </c>
      <c r="AB27" s="61">
        <f t="shared" si="7"/>
        <v>8.8100554317543001</v>
      </c>
    </row>
    <row r="28" spans="4:28" x14ac:dyDescent="0.45">
      <c r="D28" s="60" t="s">
        <v>991</v>
      </c>
      <c r="E28" s="60" t="s">
        <v>86</v>
      </c>
      <c r="I28" s="61">
        <f>I10</f>
        <v>5.9899999999999993</v>
      </c>
      <c r="J28" s="61">
        <f t="shared" ref="J28:AB28" si="8">J10</f>
        <v>7.0749999999999984</v>
      </c>
      <c r="K28" s="61">
        <f t="shared" si="8"/>
        <v>7.6833333333333327</v>
      </c>
      <c r="L28" s="61">
        <f t="shared" si="8"/>
        <v>12.526666666666666</v>
      </c>
      <c r="M28" s="61">
        <f t="shared" si="8"/>
        <v>8.9358333333333331</v>
      </c>
      <c r="N28" s="61">
        <f t="shared" si="8"/>
        <v>10.848333333333334</v>
      </c>
      <c r="O28" s="61">
        <f t="shared" si="8"/>
        <v>14.655833333333332</v>
      </c>
      <c r="P28" s="61">
        <f t="shared" si="8"/>
        <v>16.553333333333335</v>
      </c>
      <c r="Q28" s="61">
        <f t="shared" si="8"/>
        <v>15.955833333333336</v>
      </c>
      <c r="R28" s="61">
        <f t="shared" si="8"/>
        <v>16.035735552489168</v>
      </c>
      <c r="S28" s="61">
        <f t="shared" si="8"/>
        <v>10.934687423509168</v>
      </c>
      <c r="T28" s="61">
        <f t="shared" si="8"/>
        <v>7.3724439579908321</v>
      </c>
      <c r="U28" s="61">
        <f t="shared" si="8"/>
        <v>8.6061241944724998</v>
      </c>
      <c r="V28" s="61">
        <f t="shared" si="8"/>
        <v>10.669875822784169</v>
      </c>
      <c r="W28" s="61">
        <f t="shared" si="8"/>
        <v>10.564301899006667</v>
      </c>
      <c r="X28" s="61">
        <f t="shared" si="8"/>
        <v>8.3133475708483324</v>
      </c>
      <c r="Y28" s="61">
        <f t="shared" si="8"/>
        <v>10.761649023844166</v>
      </c>
      <c r="Z28" s="61">
        <f t="shared" si="8"/>
        <v>18.426924838624164</v>
      </c>
      <c r="AA28" s="61">
        <f t="shared" si="8"/>
        <v>14.234562561702502</v>
      </c>
      <c r="AB28" s="61">
        <f t="shared" si="8"/>
        <v>14.234562561702502</v>
      </c>
    </row>
    <row r="29" spans="4:28" x14ac:dyDescent="0.45">
      <c r="D29" s="60" t="s">
        <v>992</v>
      </c>
      <c r="E29" s="60" t="s">
        <v>86</v>
      </c>
      <c r="I29" s="61">
        <f>I11</f>
        <v>4.3666666666666663</v>
      </c>
      <c r="J29" s="61">
        <f t="shared" ref="J29:AB29" si="9">J11</f>
        <v>4.4758333333333331</v>
      </c>
      <c r="K29" s="61">
        <f t="shared" si="9"/>
        <v>4.5877291666666657</v>
      </c>
      <c r="L29" s="61">
        <f t="shared" si="9"/>
        <v>4.7024223958333318</v>
      </c>
      <c r="M29" s="61">
        <f t="shared" si="9"/>
        <v>4.8199829557291647</v>
      </c>
      <c r="N29" s="61">
        <f t="shared" si="9"/>
        <v>4.9404825296223933</v>
      </c>
      <c r="O29" s="61">
        <f t="shared" si="9"/>
        <v>5.0639945928629526</v>
      </c>
      <c r="P29" s="61">
        <f t="shared" si="9"/>
        <v>5.1905944576845258</v>
      </c>
      <c r="Q29" s="61">
        <f t="shared" si="9"/>
        <v>5.3203593191266387</v>
      </c>
      <c r="R29" s="61">
        <f t="shared" si="9"/>
        <v>5.4533683021048036</v>
      </c>
      <c r="S29" s="61">
        <f t="shared" si="9"/>
        <v>5.5897025096574238</v>
      </c>
      <c r="T29" s="61">
        <f t="shared" si="9"/>
        <v>5.7294450723988577</v>
      </c>
      <c r="U29" s="61">
        <f t="shared" si="9"/>
        <v>5.8726811992088281</v>
      </c>
      <c r="V29" s="61">
        <f t="shared" si="9"/>
        <v>6.0194982291890478</v>
      </c>
      <c r="W29" s="61">
        <f t="shared" si="9"/>
        <v>6.1699856849187737</v>
      </c>
      <c r="X29" s="61">
        <f t="shared" si="9"/>
        <v>6.324235327041742</v>
      </c>
      <c r="Y29" s="61">
        <f t="shared" si="9"/>
        <v>6.4823412102177853</v>
      </c>
      <c r="Z29" s="61">
        <f t="shared" si="9"/>
        <v>6.6443997404732293</v>
      </c>
      <c r="AA29" s="61">
        <f t="shared" si="9"/>
        <v>6.81050973398506</v>
      </c>
      <c r="AB29" s="61">
        <f t="shared" si="9"/>
        <v>6.9807724773346855</v>
      </c>
    </row>
    <row r="45" spans="6:6" x14ac:dyDescent="0.45">
      <c r="F45" s="65">
        <v>150</v>
      </c>
    </row>
    <row r="47" spans="6:6" x14ac:dyDescent="0.45">
      <c r="F47" s="65">
        <v>262</v>
      </c>
    </row>
  </sheetData>
  <conditionalFormatting sqref="A1:XFD1048576">
    <cfRule type="expression" dxfId="5" priority="1">
      <formula>AND(A1&lt;&gt;"",A1=FALSE)</formula>
    </cfRule>
    <cfRule type="expression" dxfId="4" priority="2">
      <formula>A1=TRUE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Drop Down 1">
              <controlPr defaultSize="0" autoLine="0" autoPict="0">
                <anchor moveWithCells="1">
                  <from>
                    <xdr:col>3</xdr:col>
                    <xdr:colOff>342900</xdr:colOff>
                    <xdr:row>0</xdr:row>
                    <xdr:rowOff>161925</xdr:rowOff>
                  </from>
                  <to>
                    <xdr:col>3</xdr:col>
                    <xdr:colOff>2162175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Spinner 2">
              <controlPr defaultSize="0" autoPict="0">
                <anchor moveWithCells="1" sizeWithCells="1">
                  <from>
                    <xdr:col>6</xdr:col>
                    <xdr:colOff>171450</xdr:colOff>
                    <xdr:row>44</xdr:row>
                    <xdr:rowOff>9525</xdr:rowOff>
                  </from>
                  <to>
                    <xdr:col>6</xdr:col>
                    <xdr:colOff>466725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Spinner 3">
              <controlPr defaultSize="0" autoPict="0">
                <anchor moveWithCells="1" sizeWithCells="1">
                  <from>
                    <xdr:col>7</xdr:col>
                    <xdr:colOff>171450</xdr:colOff>
                    <xdr:row>6</xdr:row>
                    <xdr:rowOff>9525</xdr:rowOff>
                  </from>
                  <to>
                    <xdr:col>7</xdr:col>
                    <xdr:colOff>466725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6" name="Spinner 5">
              <controlPr defaultSize="0" autoPict="0">
                <anchor moveWithCells="1" sizeWithCells="1">
                  <from>
                    <xdr:col>4</xdr:col>
                    <xdr:colOff>838200</xdr:colOff>
                    <xdr:row>19</xdr:row>
                    <xdr:rowOff>9525</xdr:rowOff>
                  </from>
                  <to>
                    <xdr:col>5</xdr:col>
                    <xdr:colOff>152400</xdr:colOff>
                    <xdr:row>19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231BB-59D2-4CA6-8EBE-56D4187E90D2}">
  <sheetPr codeName="Sheet5"/>
  <dimension ref="A2:AF160"/>
  <sheetViews>
    <sheetView showGridLines="0" zoomScale="90" zoomScaleNormal="90" workbookViewId="0">
      <pane xSplit="6" ySplit="4" topLeftCell="G33" activePane="bottomRight" state="frozen"/>
      <selection pane="topRight" activeCell="G1" sqref="G1"/>
      <selection pane="bottomLeft" activeCell="A4" sqref="A4"/>
      <selection pane="bottomRight" activeCell="I55" sqref="I55"/>
    </sheetView>
  </sheetViews>
  <sheetFormatPr defaultColWidth="9.1328125" defaultRowHeight="14.25" x14ac:dyDescent="0.45"/>
  <cols>
    <col min="1" max="3" width="1.265625" style="60" customWidth="1"/>
    <col min="4" max="4" width="35.265625" style="60" customWidth="1"/>
    <col min="5" max="5" width="12.73046875" style="60" customWidth="1"/>
    <col min="6" max="6" width="14.3984375" style="60" customWidth="1"/>
    <col min="7" max="7" width="8.59765625" style="60" customWidth="1"/>
    <col min="8" max="8" width="16.3984375" style="60" customWidth="1"/>
    <col min="9" max="32" width="16.86328125" style="60" customWidth="1"/>
    <col min="33" max="16384" width="9.1328125" style="60"/>
  </cols>
  <sheetData>
    <row r="2" spans="2:32" s="91" customFormat="1" x14ac:dyDescent="0.45">
      <c r="B2" s="91" t="s">
        <v>80</v>
      </c>
      <c r="F2" s="91" t="s">
        <v>998</v>
      </c>
      <c r="G2" s="92">
        <f>'InputS - Oil Price'!F7</f>
        <v>1.5</v>
      </c>
      <c r="I2" s="91">
        <v>1</v>
      </c>
      <c r="J2" s="91">
        <v>2</v>
      </c>
      <c r="K2" s="91">
        <v>3</v>
      </c>
      <c r="L2" s="91">
        <v>4</v>
      </c>
      <c r="M2" s="91">
        <v>5</v>
      </c>
      <c r="N2" s="91">
        <v>6</v>
      </c>
      <c r="O2" s="91">
        <v>7</v>
      </c>
      <c r="P2" s="91">
        <v>8</v>
      </c>
      <c r="Q2" s="91">
        <v>9</v>
      </c>
      <c r="R2" s="91">
        <v>10</v>
      </c>
      <c r="S2" s="91">
        <v>11</v>
      </c>
      <c r="T2" s="91">
        <v>12</v>
      </c>
      <c r="U2" s="91">
        <v>13</v>
      </c>
      <c r="V2" s="91">
        <v>14</v>
      </c>
      <c r="W2" s="91">
        <v>15</v>
      </c>
      <c r="X2" s="91">
        <v>16</v>
      </c>
      <c r="Y2" s="91">
        <v>17</v>
      </c>
      <c r="Z2" s="91">
        <v>18</v>
      </c>
      <c r="AA2" s="91">
        <v>19</v>
      </c>
      <c r="AB2" s="91">
        <v>20</v>
      </c>
      <c r="AC2" s="91">
        <v>21</v>
      </c>
      <c r="AD2" s="91">
        <v>22</v>
      </c>
      <c r="AE2" s="91">
        <v>23</v>
      </c>
      <c r="AF2" s="91">
        <v>24</v>
      </c>
    </row>
    <row r="3" spans="2:32" s="91" customFormat="1" x14ac:dyDescent="0.45">
      <c r="D3" s="91" t="s">
        <v>77</v>
      </c>
      <c r="F3" s="93" t="s">
        <v>980</v>
      </c>
      <c r="H3" s="93" t="s">
        <v>979</v>
      </c>
      <c r="I3" s="91">
        <v>2005</v>
      </c>
      <c r="J3" s="91">
        <v>2006</v>
      </c>
      <c r="K3" s="91">
        <v>2007</v>
      </c>
      <c r="L3" s="91">
        <v>2008</v>
      </c>
      <c r="M3" s="91">
        <v>2009</v>
      </c>
      <c r="N3" s="91">
        <v>2010</v>
      </c>
      <c r="O3" s="91">
        <v>2011</v>
      </c>
      <c r="P3" s="91">
        <v>2012</v>
      </c>
      <c r="Q3" s="91">
        <v>2013</v>
      </c>
      <c r="R3" s="91">
        <v>2014</v>
      </c>
      <c r="S3" s="91">
        <v>2015</v>
      </c>
      <c r="T3" s="91">
        <v>2016</v>
      </c>
      <c r="U3" s="91">
        <v>2017</v>
      </c>
      <c r="V3" s="91">
        <v>2018</v>
      </c>
      <c r="W3" s="91">
        <v>2019</v>
      </c>
      <c r="X3" s="91">
        <v>2020</v>
      </c>
      <c r="Y3" s="91">
        <v>2021</v>
      </c>
      <c r="Z3" s="91">
        <v>2022</v>
      </c>
      <c r="AA3" s="91">
        <v>2023</v>
      </c>
      <c r="AB3" s="91">
        <v>2024</v>
      </c>
      <c r="AC3" s="91">
        <v>2025</v>
      </c>
      <c r="AD3" s="91">
        <v>2026</v>
      </c>
      <c r="AE3" s="91">
        <v>2027</v>
      </c>
      <c r="AF3" s="91">
        <v>2028</v>
      </c>
    </row>
    <row r="4" spans="2:32" x14ac:dyDescent="0.45">
      <c r="D4" s="60" t="s">
        <v>71</v>
      </c>
      <c r="I4" s="60" t="b">
        <v>0</v>
      </c>
      <c r="J4" s="60" t="b">
        <v>0</v>
      </c>
      <c r="K4" s="60" t="b">
        <v>0</v>
      </c>
      <c r="L4" s="60" t="b">
        <v>0</v>
      </c>
      <c r="M4" s="60" t="b">
        <v>0</v>
      </c>
      <c r="N4" s="60" t="b">
        <v>0</v>
      </c>
      <c r="O4" s="60" t="b">
        <v>1</v>
      </c>
      <c r="P4" s="60" t="b">
        <v>1</v>
      </c>
      <c r="Q4" s="60" t="b">
        <v>1</v>
      </c>
      <c r="R4" s="60" t="b">
        <v>1</v>
      </c>
      <c r="S4" s="60" t="b">
        <v>1</v>
      </c>
      <c r="T4" s="60" t="b">
        <v>1</v>
      </c>
      <c r="U4" s="60" t="b">
        <v>1</v>
      </c>
      <c r="V4" s="60" t="b">
        <v>1</v>
      </c>
      <c r="W4" s="60" t="b">
        <v>1</v>
      </c>
      <c r="X4" s="60" t="b">
        <v>1</v>
      </c>
      <c r="Y4" s="60" t="b">
        <v>1</v>
      </c>
      <c r="Z4" s="60" t="b">
        <v>1</v>
      </c>
      <c r="AA4" s="60" t="b">
        <v>1</v>
      </c>
      <c r="AB4" s="60" t="b">
        <v>1</v>
      </c>
      <c r="AC4" s="60" t="b">
        <v>1</v>
      </c>
      <c r="AD4" s="60" t="b">
        <v>1</v>
      </c>
      <c r="AE4" s="60" t="b">
        <v>1</v>
      </c>
      <c r="AF4" s="60" t="b">
        <v>1</v>
      </c>
    </row>
    <row r="6" spans="2:32" x14ac:dyDescent="0.45">
      <c r="B6" s="45" t="s">
        <v>15</v>
      </c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</row>
    <row r="7" spans="2:32" x14ac:dyDescent="0.45">
      <c r="D7" s="60" t="s">
        <v>16</v>
      </c>
      <c r="E7" s="72" t="s">
        <v>73</v>
      </c>
      <c r="I7" s="67">
        <v>4.4800000000000004</v>
      </c>
      <c r="J7" s="67">
        <v>4.7</v>
      </c>
      <c r="K7" s="67">
        <v>4.7</v>
      </c>
      <c r="L7" s="67">
        <v>4.7</v>
      </c>
      <c r="M7" s="67">
        <v>4.7</v>
      </c>
      <c r="N7" s="67">
        <v>4.7</v>
      </c>
      <c r="O7" s="67">
        <v>4.7</v>
      </c>
      <c r="P7" s="67">
        <v>4.7</v>
      </c>
      <c r="Q7" s="67">
        <v>4.7</v>
      </c>
      <c r="R7" s="67">
        <v>4.7</v>
      </c>
      <c r="S7" s="67">
        <v>4.7</v>
      </c>
      <c r="T7" s="67">
        <v>4.7</v>
      </c>
      <c r="U7" s="67">
        <v>4.7</v>
      </c>
      <c r="V7" s="67">
        <v>4.7</v>
      </c>
      <c r="W7" s="67">
        <v>4.7</v>
      </c>
      <c r="X7" s="67">
        <v>4.7</v>
      </c>
      <c r="Y7" s="67">
        <v>4.7</v>
      </c>
      <c r="Z7" s="67">
        <v>4.7</v>
      </c>
      <c r="AA7" s="67">
        <v>4.7</v>
      </c>
      <c r="AB7" s="67">
        <v>4.7</v>
      </c>
      <c r="AC7" s="67">
        <v>4.7</v>
      </c>
      <c r="AD7" s="67">
        <v>4.7</v>
      </c>
      <c r="AE7" s="67">
        <v>4.7</v>
      </c>
      <c r="AF7" s="67">
        <v>4.7</v>
      </c>
    </row>
    <row r="8" spans="2:32" x14ac:dyDescent="0.45">
      <c r="D8" s="60" t="s">
        <v>17</v>
      </c>
      <c r="E8" s="72" t="s">
        <v>73</v>
      </c>
      <c r="I8" s="67">
        <v>0.31</v>
      </c>
      <c r="J8" s="67">
        <v>1.1200000000000001</v>
      </c>
      <c r="K8" s="67">
        <v>1.37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</row>
    <row r="9" spans="2:32" x14ac:dyDescent="0.45">
      <c r="D9" s="60" t="s">
        <v>18</v>
      </c>
      <c r="E9" s="72" t="s">
        <v>73</v>
      </c>
      <c r="I9" s="67">
        <v>0</v>
      </c>
      <c r="J9" s="67">
        <v>0</v>
      </c>
      <c r="K9" s="67">
        <v>0</v>
      </c>
      <c r="L9" s="67">
        <v>4.7</v>
      </c>
      <c r="M9" s="67">
        <v>4.7</v>
      </c>
      <c r="N9" s="67">
        <v>4.7</v>
      </c>
      <c r="O9" s="67">
        <v>4.7</v>
      </c>
      <c r="P9" s="67">
        <v>4.7</v>
      </c>
      <c r="Q9" s="67">
        <v>4.7</v>
      </c>
      <c r="R9" s="67">
        <v>4.7</v>
      </c>
      <c r="S9" s="67">
        <v>4.7</v>
      </c>
      <c r="T9" s="67">
        <v>4.7</v>
      </c>
      <c r="U9" s="67">
        <v>4.7</v>
      </c>
      <c r="V9" s="67">
        <v>4.7</v>
      </c>
      <c r="W9" s="67">
        <v>4.7</v>
      </c>
      <c r="X9" s="67">
        <v>4.7</v>
      </c>
      <c r="Y9" s="67">
        <v>4.7</v>
      </c>
      <c r="Z9" s="67">
        <v>4.7</v>
      </c>
      <c r="AA9" s="67">
        <v>4.7</v>
      </c>
      <c r="AB9" s="67">
        <v>4.7</v>
      </c>
      <c r="AC9" s="67">
        <v>4.7</v>
      </c>
      <c r="AD9" s="67">
        <v>4.7</v>
      </c>
      <c r="AE9" s="67">
        <v>4.7</v>
      </c>
      <c r="AF9" s="67">
        <v>4.7</v>
      </c>
    </row>
    <row r="10" spans="2:32" x14ac:dyDescent="0.45">
      <c r="D10" s="60" t="s">
        <v>19</v>
      </c>
      <c r="E10" s="72" t="s">
        <v>73</v>
      </c>
      <c r="I10" s="67">
        <v>0</v>
      </c>
      <c r="J10" s="67">
        <v>0</v>
      </c>
      <c r="K10" s="67">
        <v>1.57</v>
      </c>
      <c r="L10" s="67">
        <v>2.1</v>
      </c>
      <c r="M10" s="67">
        <v>2.1</v>
      </c>
      <c r="N10" s="67">
        <v>2.1</v>
      </c>
      <c r="O10" s="67">
        <v>2.1</v>
      </c>
      <c r="P10" s="67">
        <v>2.1</v>
      </c>
      <c r="Q10" s="67">
        <v>2.1</v>
      </c>
      <c r="R10" s="67">
        <v>2.1</v>
      </c>
      <c r="S10" s="67">
        <v>2.1</v>
      </c>
      <c r="T10" s="67">
        <v>2.1</v>
      </c>
      <c r="U10" s="67">
        <v>2.1</v>
      </c>
      <c r="V10" s="67">
        <v>2.1</v>
      </c>
      <c r="W10" s="67">
        <v>2.1</v>
      </c>
      <c r="X10" s="67">
        <v>2.1</v>
      </c>
      <c r="Y10" s="67">
        <v>2.1</v>
      </c>
      <c r="Z10" s="67">
        <v>2.1</v>
      </c>
      <c r="AA10" s="67">
        <v>2.1</v>
      </c>
      <c r="AB10" s="67">
        <v>2.1</v>
      </c>
      <c r="AC10" s="67">
        <v>2.1</v>
      </c>
      <c r="AD10" s="67">
        <v>2.1</v>
      </c>
      <c r="AE10" s="67">
        <v>2.1</v>
      </c>
      <c r="AF10" s="67">
        <v>2.1</v>
      </c>
    </row>
    <row r="11" spans="2:32" x14ac:dyDescent="0.45">
      <c r="D11" s="60" t="s">
        <v>20</v>
      </c>
      <c r="E11" s="72" t="s">
        <v>73</v>
      </c>
      <c r="I11" s="67">
        <v>0.4</v>
      </c>
      <c r="J11" s="67">
        <v>0.8</v>
      </c>
      <c r="K11" s="67">
        <v>0.8</v>
      </c>
      <c r="L11" s="67">
        <v>0.8</v>
      </c>
      <c r="M11" s="67">
        <v>0.8</v>
      </c>
      <c r="N11" s="67">
        <v>0.8</v>
      </c>
      <c r="O11" s="67">
        <v>0.8</v>
      </c>
      <c r="P11" s="67">
        <v>0.8</v>
      </c>
      <c r="Q11" s="67">
        <v>0.8</v>
      </c>
      <c r="R11" s="67">
        <v>0.8</v>
      </c>
      <c r="S11" s="67">
        <v>0.8</v>
      </c>
      <c r="T11" s="67">
        <v>0.8</v>
      </c>
      <c r="U11" s="67">
        <v>0.8</v>
      </c>
      <c r="V11" s="67">
        <v>0.8</v>
      </c>
      <c r="W11" s="67">
        <v>0.8</v>
      </c>
      <c r="X11" s="67">
        <v>0.8</v>
      </c>
      <c r="Y11" s="67">
        <v>0.8</v>
      </c>
      <c r="Z11" s="67">
        <v>0.8</v>
      </c>
      <c r="AA11" s="67">
        <v>0.8</v>
      </c>
      <c r="AB11" s="67">
        <v>0.8</v>
      </c>
      <c r="AC11" s="67">
        <v>0.8</v>
      </c>
      <c r="AD11" s="67">
        <v>0.8</v>
      </c>
      <c r="AE11" s="67">
        <v>0.8</v>
      </c>
      <c r="AF11" s="67">
        <v>0.8</v>
      </c>
    </row>
    <row r="12" spans="2:32" x14ac:dyDescent="0.45">
      <c r="D12" s="60" t="s">
        <v>21</v>
      </c>
      <c r="E12" s="72" t="s">
        <v>73</v>
      </c>
      <c r="I12" s="67">
        <v>0</v>
      </c>
      <c r="J12" s="67">
        <v>0</v>
      </c>
      <c r="K12" s="67">
        <v>1.58</v>
      </c>
      <c r="L12" s="67">
        <v>1.81</v>
      </c>
      <c r="M12" s="67">
        <v>1.81</v>
      </c>
      <c r="N12" s="67">
        <v>1.81</v>
      </c>
      <c r="O12" s="67">
        <v>1.81</v>
      </c>
      <c r="P12" s="67">
        <v>1.81</v>
      </c>
      <c r="Q12" s="67">
        <v>1.81</v>
      </c>
      <c r="R12" s="67">
        <v>1.81</v>
      </c>
      <c r="S12" s="67">
        <v>1.81</v>
      </c>
      <c r="T12" s="67">
        <v>1.81</v>
      </c>
      <c r="U12" s="67">
        <v>1.81</v>
      </c>
      <c r="V12" s="67">
        <v>1.81</v>
      </c>
      <c r="W12" s="67">
        <v>1.81</v>
      </c>
      <c r="X12" s="67">
        <v>1.81</v>
      </c>
      <c r="Y12" s="67">
        <v>1.81</v>
      </c>
      <c r="Z12" s="67">
        <v>1.81</v>
      </c>
      <c r="AA12" s="67">
        <v>1.81</v>
      </c>
      <c r="AB12" s="67">
        <v>1.81</v>
      </c>
      <c r="AC12" s="67">
        <v>1.81</v>
      </c>
      <c r="AD12" s="67">
        <v>1.81</v>
      </c>
      <c r="AE12" s="67">
        <v>1.81</v>
      </c>
      <c r="AF12" s="67">
        <v>1.81</v>
      </c>
    </row>
    <row r="13" spans="2:32" x14ac:dyDescent="0.45">
      <c r="D13" s="60" t="s">
        <v>22</v>
      </c>
      <c r="E13" s="72" t="s">
        <v>73</v>
      </c>
      <c r="I13" s="67">
        <v>0</v>
      </c>
      <c r="J13" s="67">
        <v>0</v>
      </c>
      <c r="K13" s="67">
        <v>0</v>
      </c>
      <c r="L13" s="67">
        <v>2.87</v>
      </c>
      <c r="M13" s="67">
        <v>7.77</v>
      </c>
      <c r="N13" s="67">
        <v>7.8</v>
      </c>
      <c r="O13" s="67">
        <v>7.8</v>
      </c>
      <c r="P13" s="67">
        <v>7.8</v>
      </c>
      <c r="Q13" s="67">
        <v>7.8</v>
      </c>
      <c r="R13" s="67">
        <v>7.8</v>
      </c>
      <c r="S13" s="67">
        <v>7.8</v>
      </c>
      <c r="T13" s="67">
        <v>7.8</v>
      </c>
      <c r="U13" s="67">
        <v>7.8</v>
      </c>
      <c r="V13" s="67">
        <v>7.8</v>
      </c>
      <c r="W13" s="67">
        <v>7.8</v>
      </c>
      <c r="X13" s="67">
        <v>7.8</v>
      </c>
      <c r="Y13" s="67">
        <v>7.8</v>
      </c>
      <c r="Z13" s="67">
        <v>7.8</v>
      </c>
      <c r="AA13" s="67">
        <v>7.8</v>
      </c>
      <c r="AB13" s="67">
        <v>7.8</v>
      </c>
      <c r="AC13" s="67">
        <v>7.8</v>
      </c>
      <c r="AD13" s="67">
        <v>7.8</v>
      </c>
      <c r="AE13" s="67">
        <v>7.8</v>
      </c>
      <c r="AF13" s="67">
        <v>7.8</v>
      </c>
    </row>
    <row r="14" spans="2:32" x14ac:dyDescent="0.45">
      <c r="D14" s="60" t="s">
        <v>23</v>
      </c>
      <c r="E14" s="72" t="s">
        <v>73</v>
      </c>
      <c r="I14" s="67">
        <v>0</v>
      </c>
      <c r="J14" s="67">
        <v>0</v>
      </c>
      <c r="K14" s="67">
        <v>0</v>
      </c>
      <c r="L14" s="67">
        <v>0</v>
      </c>
      <c r="M14" s="67">
        <v>1.61</v>
      </c>
      <c r="N14" s="67">
        <v>7.71</v>
      </c>
      <c r="O14" s="67">
        <v>7.8</v>
      </c>
      <c r="P14" s="67">
        <v>7.8</v>
      </c>
      <c r="Q14" s="67">
        <v>7.8</v>
      </c>
      <c r="R14" s="67">
        <v>7.8</v>
      </c>
      <c r="S14" s="67">
        <v>7.8</v>
      </c>
      <c r="T14" s="67">
        <v>7.8</v>
      </c>
      <c r="U14" s="67">
        <v>7.8</v>
      </c>
      <c r="V14" s="67">
        <v>7.8</v>
      </c>
      <c r="W14" s="67">
        <v>7.8</v>
      </c>
      <c r="X14" s="67">
        <v>7.8</v>
      </c>
      <c r="Y14" s="67">
        <v>7.8</v>
      </c>
      <c r="Z14" s="67">
        <v>7.8</v>
      </c>
      <c r="AA14" s="67">
        <v>7.8</v>
      </c>
      <c r="AB14" s="67">
        <v>7.8</v>
      </c>
      <c r="AC14" s="67">
        <v>7.8</v>
      </c>
      <c r="AD14" s="67">
        <v>7.8</v>
      </c>
      <c r="AE14" s="67">
        <v>7.8</v>
      </c>
      <c r="AF14" s="67">
        <v>7.8</v>
      </c>
    </row>
    <row r="15" spans="2:32" x14ac:dyDescent="0.45">
      <c r="D15" s="60" t="s">
        <v>24</v>
      </c>
      <c r="E15" s="72" t="s">
        <v>73</v>
      </c>
      <c r="I15" s="67">
        <v>0.56000000000000005</v>
      </c>
      <c r="J15" s="67">
        <v>0.73</v>
      </c>
      <c r="K15" s="67">
        <v>1.1100000000000001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v>0</v>
      </c>
      <c r="AC15" s="67">
        <v>0</v>
      </c>
      <c r="AD15" s="67">
        <v>0</v>
      </c>
      <c r="AE15" s="67">
        <v>0</v>
      </c>
      <c r="AF15" s="67">
        <v>0</v>
      </c>
    </row>
    <row r="16" spans="2:32" ht="14.65" thickBot="1" x14ac:dyDescent="0.5">
      <c r="D16" s="62" t="s">
        <v>25</v>
      </c>
      <c r="E16" s="73" t="s">
        <v>73</v>
      </c>
      <c r="F16" s="62"/>
      <c r="G16" s="62"/>
      <c r="H16" s="62"/>
      <c r="I16" s="50">
        <f>SUM(I7:I15)</f>
        <v>5.75</v>
      </c>
      <c r="J16" s="50">
        <f t="shared" ref="J16:AF16" si="0">SUM(J7:J15)</f>
        <v>7.35</v>
      </c>
      <c r="K16" s="50">
        <f t="shared" si="0"/>
        <v>11.13</v>
      </c>
      <c r="L16" s="50">
        <f t="shared" si="0"/>
        <v>16.98</v>
      </c>
      <c r="M16" s="50">
        <f t="shared" si="0"/>
        <v>23.490000000000002</v>
      </c>
      <c r="N16" s="50">
        <f t="shared" si="0"/>
        <v>29.62</v>
      </c>
      <c r="O16" s="50">
        <f t="shared" si="0"/>
        <v>29.71</v>
      </c>
      <c r="P16" s="50">
        <f t="shared" si="0"/>
        <v>29.71</v>
      </c>
      <c r="Q16" s="50">
        <f t="shared" si="0"/>
        <v>29.71</v>
      </c>
      <c r="R16" s="50">
        <f t="shared" si="0"/>
        <v>29.71</v>
      </c>
      <c r="S16" s="50">
        <f t="shared" si="0"/>
        <v>29.71</v>
      </c>
      <c r="T16" s="50">
        <f t="shared" si="0"/>
        <v>29.71</v>
      </c>
      <c r="U16" s="50">
        <f t="shared" si="0"/>
        <v>29.71</v>
      </c>
      <c r="V16" s="50">
        <f t="shared" si="0"/>
        <v>29.71</v>
      </c>
      <c r="W16" s="50">
        <f t="shared" si="0"/>
        <v>29.71</v>
      </c>
      <c r="X16" s="50">
        <f t="shared" si="0"/>
        <v>29.71</v>
      </c>
      <c r="Y16" s="50">
        <f t="shared" si="0"/>
        <v>29.71</v>
      </c>
      <c r="Z16" s="50">
        <f t="shared" si="0"/>
        <v>29.71</v>
      </c>
      <c r="AA16" s="50">
        <f t="shared" si="0"/>
        <v>29.71</v>
      </c>
      <c r="AB16" s="50">
        <f t="shared" si="0"/>
        <v>29.71</v>
      </c>
      <c r="AC16" s="50">
        <f t="shared" si="0"/>
        <v>29.71</v>
      </c>
      <c r="AD16" s="50">
        <f t="shared" si="0"/>
        <v>29.71</v>
      </c>
      <c r="AE16" s="50">
        <f t="shared" si="0"/>
        <v>29.71</v>
      </c>
      <c r="AF16" s="50">
        <f t="shared" si="0"/>
        <v>29.71</v>
      </c>
    </row>
    <row r="18" spans="4:32" x14ac:dyDescent="0.45">
      <c r="D18" s="60" t="s">
        <v>78</v>
      </c>
      <c r="E18" s="72" t="s">
        <v>79</v>
      </c>
      <c r="I18" s="51">
        <f>I16*1000000</f>
        <v>5750000</v>
      </c>
      <c r="J18" s="51">
        <f t="shared" ref="J18:AF18" si="1">J16*1000000</f>
        <v>7350000</v>
      </c>
      <c r="K18" s="51">
        <f t="shared" si="1"/>
        <v>11130000</v>
      </c>
      <c r="L18" s="51">
        <f t="shared" si="1"/>
        <v>16980000</v>
      </c>
      <c r="M18" s="51">
        <f t="shared" si="1"/>
        <v>23490000.000000004</v>
      </c>
      <c r="N18" s="51">
        <f t="shared" si="1"/>
        <v>29620000</v>
      </c>
      <c r="O18" s="51">
        <f t="shared" si="1"/>
        <v>29710000</v>
      </c>
      <c r="P18" s="51">
        <f t="shared" si="1"/>
        <v>29710000</v>
      </c>
      <c r="Q18" s="51">
        <f t="shared" si="1"/>
        <v>29710000</v>
      </c>
      <c r="R18" s="51">
        <f t="shared" si="1"/>
        <v>29710000</v>
      </c>
      <c r="S18" s="51">
        <f t="shared" si="1"/>
        <v>29710000</v>
      </c>
      <c r="T18" s="51">
        <f t="shared" si="1"/>
        <v>29710000</v>
      </c>
      <c r="U18" s="51">
        <f t="shared" si="1"/>
        <v>29710000</v>
      </c>
      <c r="V18" s="51">
        <f t="shared" si="1"/>
        <v>29710000</v>
      </c>
      <c r="W18" s="51">
        <f t="shared" si="1"/>
        <v>29710000</v>
      </c>
      <c r="X18" s="51">
        <f t="shared" si="1"/>
        <v>29710000</v>
      </c>
      <c r="Y18" s="51">
        <f t="shared" si="1"/>
        <v>29710000</v>
      </c>
      <c r="Z18" s="51">
        <f t="shared" si="1"/>
        <v>29710000</v>
      </c>
      <c r="AA18" s="51">
        <f t="shared" si="1"/>
        <v>29710000</v>
      </c>
      <c r="AB18" s="51">
        <f t="shared" si="1"/>
        <v>29710000</v>
      </c>
      <c r="AC18" s="51">
        <f t="shared" si="1"/>
        <v>29710000</v>
      </c>
      <c r="AD18" s="51">
        <f t="shared" si="1"/>
        <v>29710000</v>
      </c>
      <c r="AE18" s="51">
        <f t="shared" si="1"/>
        <v>29710000</v>
      </c>
      <c r="AF18" s="51">
        <f t="shared" si="1"/>
        <v>29710000</v>
      </c>
    </row>
    <row r="19" spans="4:32" x14ac:dyDescent="0.45">
      <c r="D19" s="60" t="s">
        <v>74</v>
      </c>
      <c r="E19" s="72" t="s">
        <v>72</v>
      </c>
      <c r="I19" s="69">
        <f>Conversions!$M$7</f>
        <v>51.7</v>
      </c>
      <c r="J19" s="69">
        <f>Conversions!$M$7</f>
        <v>51.7</v>
      </c>
      <c r="K19" s="69">
        <f>Conversions!$M$7</f>
        <v>51.7</v>
      </c>
      <c r="L19" s="69">
        <f>Conversions!$M$7</f>
        <v>51.7</v>
      </c>
      <c r="M19" s="69">
        <f>Conversions!$M$7</f>
        <v>51.7</v>
      </c>
      <c r="N19" s="69">
        <f>Conversions!$M$7</f>
        <v>51.7</v>
      </c>
      <c r="O19" s="69">
        <f>Conversions!$M$7</f>
        <v>51.7</v>
      </c>
      <c r="P19" s="69">
        <f>Conversions!$M$7</f>
        <v>51.7</v>
      </c>
      <c r="Q19" s="69">
        <f>Conversions!$M$7</f>
        <v>51.7</v>
      </c>
      <c r="R19" s="69">
        <f>Conversions!$M$7</f>
        <v>51.7</v>
      </c>
      <c r="S19" s="69">
        <f>Conversions!$M$7</f>
        <v>51.7</v>
      </c>
      <c r="T19" s="69">
        <f>Conversions!$M$7</f>
        <v>51.7</v>
      </c>
      <c r="U19" s="69">
        <f>Conversions!$M$7</f>
        <v>51.7</v>
      </c>
      <c r="V19" s="69">
        <f>Conversions!$M$7</f>
        <v>51.7</v>
      </c>
      <c r="W19" s="69">
        <f>Conversions!$M$7</f>
        <v>51.7</v>
      </c>
      <c r="X19" s="69">
        <f>Conversions!$M$7</f>
        <v>51.7</v>
      </c>
      <c r="Y19" s="69">
        <f>Conversions!$M$7</f>
        <v>51.7</v>
      </c>
      <c r="Z19" s="69">
        <f>Conversions!$M$7</f>
        <v>51.7</v>
      </c>
      <c r="AA19" s="69">
        <f>Conversions!$M$7</f>
        <v>51.7</v>
      </c>
      <c r="AB19" s="69">
        <f>Conversions!$M$7</f>
        <v>51.7</v>
      </c>
      <c r="AC19" s="69">
        <f>Conversions!$M$7</f>
        <v>51.7</v>
      </c>
      <c r="AD19" s="69">
        <f>Conversions!$M$7</f>
        <v>51.7</v>
      </c>
      <c r="AE19" s="69">
        <f>Conversions!$M$7</f>
        <v>51.7</v>
      </c>
      <c r="AF19" s="69">
        <f>Conversions!$M$7</f>
        <v>51.7</v>
      </c>
    </row>
    <row r="20" spans="4:32" x14ac:dyDescent="0.45">
      <c r="D20" s="60" t="s">
        <v>75</v>
      </c>
      <c r="E20" s="72" t="s">
        <v>76</v>
      </c>
      <c r="I20" s="51">
        <f>I18*I19</f>
        <v>297275000</v>
      </c>
      <c r="J20" s="51">
        <f t="shared" ref="J20:AF20" si="2">J18*J19</f>
        <v>379995000</v>
      </c>
      <c r="K20" s="51">
        <f t="shared" si="2"/>
        <v>575421000</v>
      </c>
      <c r="L20" s="51">
        <f t="shared" si="2"/>
        <v>877866000</v>
      </c>
      <c r="M20" s="51">
        <f t="shared" si="2"/>
        <v>1214433000.0000002</v>
      </c>
      <c r="N20" s="51">
        <f t="shared" si="2"/>
        <v>1531354000</v>
      </c>
      <c r="O20" s="51">
        <f t="shared" si="2"/>
        <v>1536007000</v>
      </c>
      <c r="P20" s="51">
        <f t="shared" si="2"/>
        <v>1536007000</v>
      </c>
      <c r="Q20" s="51">
        <f t="shared" si="2"/>
        <v>1536007000</v>
      </c>
      <c r="R20" s="51">
        <f t="shared" si="2"/>
        <v>1536007000</v>
      </c>
      <c r="S20" s="51">
        <f t="shared" si="2"/>
        <v>1536007000</v>
      </c>
      <c r="T20" s="51">
        <f t="shared" si="2"/>
        <v>1536007000</v>
      </c>
      <c r="U20" s="51">
        <f t="shared" si="2"/>
        <v>1536007000</v>
      </c>
      <c r="V20" s="51">
        <f t="shared" si="2"/>
        <v>1536007000</v>
      </c>
      <c r="W20" s="51">
        <f t="shared" si="2"/>
        <v>1536007000</v>
      </c>
      <c r="X20" s="51">
        <f t="shared" si="2"/>
        <v>1536007000</v>
      </c>
      <c r="Y20" s="51">
        <f t="shared" si="2"/>
        <v>1536007000</v>
      </c>
      <c r="Z20" s="51">
        <f t="shared" si="2"/>
        <v>1536007000</v>
      </c>
      <c r="AA20" s="51">
        <f t="shared" si="2"/>
        <v>1536007000</v>
      </c>
      <c r="AB20" s="51">
        <f t="shared" si="2"/>
        <v>1536007000</v>
      </c>
      <c r="AC20" s="51">
        <f t="shared" si="2"/>
        <v>1536007000</v>
      </c>
      <c r="AD20" s="51">
        <f t="shared" si="2"/>
        <v>1536007000</v>
      </c>
      <c r="AE20" s="51">
        <f t="shared" si="2"/>
        <v>1536007000</v>
      </c>
      <c r="AF20" s="51">
        <f t="shared" si="2"/>
        <v>1536007000</v>
      </c>
    </row>
    <row r="21" spans="4:32" x14ac:dyDescent="0.45">
      <c r="E21" s="72"/>
    </row>
    <row r="22" spans="4:32" x14ac:dyDescent="0.45">
      <c r="D22" s="60" t="s">
        <v>31</v>
      </c>
      <c r="E22" s="72" t="s">
        <v>82</v>
      </c>
      <c r="I22" s="65">
        <v>323.86</v>
      </c>
      <c r="J22" s="65">
        <v>421.1</v>
      </c>
      <c r="K22" s="65">
        <v>650.82000000000005</v>
      </c>
      <c r="L22" s="65">
        <v>1009.81</v>
      </c>
      <c r="M22" s="65">
        <v>1411.73</v>
      </c>
      <c r="N22" s="65">
        <v>1790.51</v>
      </c>
      <c r="O22" s="65">
        <v>1796.14</v>
      </c>
      <c r="P22" s="65">
        <v>1796.14</v>
      </c>
      <c r="Q22" s="65">
        <v>1796.14</v>
      </c>
      <c r="R22" s="65">
        <v>1796.14</v>
      </c>
      <c r="S22" s="65">
        <v>1796.14</v>
      </c>
      <c r="T22" s="65">
        <v>1796.14</v>
      </c>
      <c r="U22" s="65">
        <v>1796.14</v>
      </c>
      <c r="V22" s="65">
        <v>1796.14</v>
      </c>
      <c r="W22" s="65">
        <v>1796.14</v>
      </c>
      <c r="X22" s="65">
        <v>1796.14</v>
      </c>
      <c r="Y22" s="65">
        <v>1796.14</v>
      </c>
      <c r="Z22" s="65">
        <v>1796.14</v>
      </c>
      <c r="AA22" s="65">
        <v>1796.14</v>
      </c>
      <c r="AB22" s="65">
        <v>1796.14</v>
      </c>
      <c r="AC22" s="65">
        <v>1796.14</v>
      </c>
      <c r="AD22" s="65">
        <v>1796.14</v>
      </c>
      <c r="AE22" s="65">
        <v>1796.14</v>
      </c>
      <c r="AF22" s="65">
        <v>1796.14</v>
      </c>
    </row>
    <row r="23" spans="4:32" x14ac:dyDescent="0.45">
      <c r="D23" s="60" t="s">
        <v>81</v>
      </c>
      <c r="E23" s="72" t="s">
        <v>81</v>
      </c>
      <c r="I23" s="88">
        <f>Conversions!$Q$29</f>
        <v>1039000</v>
      </c>
      <c r="J23" s="88">
        <f>Conversions!$Q$29</f>
        <v>1039000</v>
      </c>
      <c r="K23" s="88">
        <f>Conversions!$Q$29</f>
        <v>1039000</v>
      </c>
      <c r="L23" s="88">
        <f>Conversions!$Q$29</f>
        <v>1039000</v>
      </c>
      <c r="M23" s="88">
        <f>Conversions!$Q$29</f>
        <v>1039000</v>
      </c>
      <c r="N23" s="88">
        <f>Conversions!$Q$29</f>
        <v>1039000</v>
      </c>
      <c r="O23" s="88">
        <f>Conversions!$Q$29</f>
        <v>1039000</v>
      </c>
      <c r="P23" s="88">
        <f>Conversions!$Q$29</f>
        <v>1039000</v>
      </c>
      <c r="Q23" s="88">
        <f>Conversions!$Q$29</f>
        <v>1039000</v>
      </c>
      <c r="R23" s="88">
        <f>Conversions!$Q$29</f>
        <v>1039000</v>
      </c>
      <c r="S23" s="88">
        <f>Conversions!$Q$29</f>
        <v>1039000</v>
      </c>
      <c r="T23" s="88">
        <f>Conversions!$Q$29</f>
        <v>1039000</v>
      </c>
      <c r="U23" s="88">
        <f>Conversions!$Q$29</f>
        <v>1039000</v>
      </c>
      <c r="V23" s="88">
        <f>Conversions!$Q$29</f>
        <v>1039000</v>
      </c>
      <c r="W23" s="88">
        <f>Conversions!$Q$29</f>
        <v>1039000</v>
      </c>
      <c r="X23" s="88">
        <f>Conversions!$Q$29</f>
        <v>1039000</v>
      </c>
      <c r="Y23" s="88">
        <f>Conversions!$Q$29</f>
        <v>1039000</v>
      </c>
      <c r="Z23" s="88">
        <f>Conversions!$Q$29</f>
        <v>1039000</v>
      </c>
      <c r="AA23" s="88">
        <f>Conversions!$Q$29</f>
        <v>1039000</v>
      </c>
      <c r="AB23" s="88">
        <f>Conversions!$Q$29</f>
        <v>1039000</v>
      </c>
      <c r="AC23" s="88">
        <f>Conversions!$Q$29</f>
        <v>1039000</v>
      </c>
      <c r="AD23" s="88">
        <f>Conversions!$Q$29</f>
        <v>1039000</v>
      </c>
      <c r="AE23" s="88">
        <f>Conversions!$Q$29</f>
        <v>1039000</v>
      </c>
      <c r="AF23" s="88">
        <f>Conversions!$Q$29</f>
        <v>1039000</v>
      </c>
    </row>
    <row r="24" spans="4:32" x14ac:dyDescent="0.45">
      <c r="D24" s="60" t="s">
        <v>83</v>
      </c>
      <c r="E24" s="72" t="s">
        <v>76</v>
      </c>
      <c r="I24" s="74">
        <f t="shared" ref="I24:AF24" si="3">I22*I23</f>
        <v>336490540</v>
      </c>
      <c r="J24" s="74">
        <f t="shared" si="3"/>
        <v>437522900</v>
      </c>
      <c r="K24" s="74">
        <f t="shared" si="3"/>
        <v>676201980</v>
      </c>
      <c r="L24" s="74">
        <f t="shared" si="3"/>
        <v>1049192590</v>
      </c>
      <c r="M24" s="74">
        <f t="shared" si="3"/>
        <v>1466787470</v>
      </c>
      <c r="N24" s="74">
        <f t="shared" si="3"/>
        <v>1860339890</v>
      </c>
      <c r="O24" s="74">
        <f t="shared" si="3"/>
        <v>1866189460</v>
      </c>
      <c r="P24" s="74">
        <f t="shared" si="3"/>
        <v>1866189460</v>
      </c>
      <c r="Q24" s="74">
        <f t="shared" si="3"/>
        <v>1866189460</v>
      </c>
      <c r="R24" s="74">
        <f t="shared" si="3"/>
        <v>1866189460</v>
      </c>
      <c r="S24" s="74">
        <f t="shared" si="3"/>
        <v>1866189460</v>
      </c>
      <c r="T24" s="74">
        <f t="shared" si="3"/>
        <v>1866189460</v>
      </c>
      <c r="U24" s="74">
        <f t="shared" si="3"/>
        <v>1866189460</v>
      </c>
      <c r="V24" s="74">
        <f t="shared" si="3"/>
        <v>1866189460</v>
      </c>
      <c r="W24" s="74">
        <f t="shared" si="3"/>
        <v>1866189460</v>
      </c>
      <c r="X24" s="74">
        <f t="shared" si="3"/>
        <v>1866189460</v>
      </c>
      <c r="Y24" s="74">
        <f t="shared" si="3"/>
        <v>1866189460</v>
      </c>
      <c r="Z24" s="74">
        <f t="shared" si="3"/>
        <v>1866189460</v>
      </c>
      <c r="AA24" s="74">
        <f t="shared" si="3"/>
        <v>1866189460</v>
      </c>
      <c r="AB24" s="74">
        <f t="shared" si="3"/>
        <v>1866189460</v>
      </c>
      <c r="AC24" s="74">
        <f t="shared" si="3"/>
        <v>1866189460</v>
      </c>
      <c r="AD24" s="74">
        <f t="shared" si="3"/>
        <v>1866189460</v>
      </c>
      <c r="AE24" s="74">
        <f t="shared" si="3"/>
        <v>1866189460</v>
      </c>
      <c r="AF24" s="74">
        <f t="shared" si="3"/>
        <v>1866189460</v>
      </c>
    </row>
    <row r="25" spans="4:32" x14ac:dyDescent="0.45">
      <c r="E25" s="72"/>
    </row>
    <row r="26" spans="4:32" x14ac:dyDescent="0.45">
      <c r="D26" s="60" t="s">
        <v>90</v>
      </c>
      <c r="E26" s="72" t="s">
        <v>91</v>
      </c>
      <c r="I26" s="64">
        <f t="shared" ref="I26:AF26" si="4">I20/I24</f>
        <v>0.88345722884215405</v>
      </c>
      <c r="J26" s="64">
        <f t="shared" si="4"/>
        <v>0.86851453946753421</v>
      </c>
      <c r="K26" s="64">
        <f t="shared" si="4"/>
        <v>0.85096024119893876</v>
      </c>
      <c r="L26" s="64">
        <f t="shared" si="4"/>
        <v>0.83670625237641072</v>
      </c>
      <c r="M26" s="64">
        <f t="shared" si="4"/>
        <v>0.8279543047910003</v>
      </c>
      <c r="N26" s="64">
        <f t="shared" si="4"/>
        <v>0.82315818105690353</v>
      </c>
      <c r="O26" s="64">
        <f t="shared" si="4"/>
        <v>0.82307130809751761</v>
      </c>
      <c r="P26" s="64">
        <f t="shared" si="4"/>
        <v>0.82307130809751761</v>
      </c>
      <c r="Q26" s="64">
        <f t="shared" si="4"/>
        <v>0.82307130809751761</v>
      </c>
      <c r="R26" s="64">
        <f t="shared" si="4"/>
        <v>0.82307130809751761</v>
      </c>
      <c r="S26" s="64">
        <f t="shared" si="4"/>
        <v>0.82307130809751761</v>
      </c>
      <c r="T26" s="64">
        <f t="shared" si="4"/>
        <v>0.82307130809751761</v>
      </c>
      <c r="U26" s="64">
        <f t="shared" si="4"/>
        <v>0.82307130809751761</v>
      </c>
      <c r="V26" s="64">
        <f t="shared" si="4"/>
        <v>0.82307130809751761</v>
      </c>
      <c r="W26" s="64">
        <f t="shared" si="4"/>
        <v>0.82307130809751761</v>
      </c>
      <c r="X26" s="64">
        <f t="shared" si="4"/>
        <v>0.82307130809751761</v>
      </c>
      <c r="Y26" s="64">
        <f t="shared" si="4"/>
        <v>0.82307130809751761</v>
      </c>
      <c r="Z26" s="64">
        <f t="shared" si="4"/>
        <v>0.82307130809751761</v>
      </c>
      <c r="AA26" s="64">
        <f t="shared" si="4"/>
        <v>0.82307130809751761</v>
      </c>
      <c r="AB26" s="64">
        <f t="shared" si="4"/>
        <v>0.82307130809751761</v>
      </c>
      <c r="AC26" s="64">
        <f t="shared" si="4"/>
        <v>0.82307130809751761</v>
      </c>
      <c r="AD26" s="64">
        <f t="shared" si="4"/>
        <v>0.82307130809751761</v>
      </c>
      <c r="AE26" s="64">
        <f t="shared" si="4"/>
        <v>0.82307130809751761</v>
      </c>
      <c r="AF26" s="64">
        <f t="shared" si="4"/>
        <v>0.82307130809751761</v>
      </c>
    </row>
    <row r="27" spans="4:32" x14ac:dyDescent="0.45">
      <c r="D27" s="60" t="s">
        <v>1034</v>
      </c>
      <c r="E27" s="72" t="s">
        <v>1012</v>
      </c>
      <c r="I27" s="74">
        <f>I24*I26</f>
        <v>297275000</v>
      </c>
      <c r="J27" s="74">
        <f t="shared" ref="J27:AF27" si="5">J24*J26</f>
        <v>379995000</v>
      </c>
      <c r="K27" s="74">
        <f t="shared" si="5"/>
        <v>575421000</v>
      </c>
      <c r="L27" s="74">
        <f t="shared" si="5"/>
        <v>877866000</v>
      </c>
      <c r="M27" s="74">
        <f t="shared" si="5"/>
        <v>1214433000.0000002</v>
      </c>
      <c r="N27" s="74">
        <f t="shared" si="5"/>
        <v>1531354000</v>
      </c>
      <c r="O27" s="74">
        <f t="shared" si="5"/>
        <v>1536007000</v>
      </c>
      <c r="P27" s="74">
        <f t="shared" si="5"/>
        <v>1536007000</v>
      </c>
      <c r="Q27" s="74">
        <f t="shared" si="5"/>
        <v>1536007000</v>
      </c>
      <c r="R27" s="74">
        <f t="shared" si="5"/>
        <v>1536007000</v>
      </c>
      <c r="S27" s="74">
        <f t="shared" si="5"/>
        <v>1536007000</v>
      </c>
      <c r="T27" s="74">
        <f t="shared" si="5"/>
        <v>1536007000</v>
      </c>
      <c r="U27" s="74">
        <f t="shared" si="5"/>
        <v>1536007000</v>
      </c>
      <c r="V27" s="74">
        <f t="shared" si="5"/>
        <v>1536007000</v>
      </c>
      <c r="W27" s="74">
        <f t="shared" si="5"/>
        <v>1536007000</v>
      </c>
      <c r="X27" s="74">
        <f t="shared" si="5"/>
        <v>1536007000</v>
      </c>
      <c r="Y27" s="74">
        <f t="shared" si="5"/>
        <v>1536007000</v>
      </c>
      <c r="Z27" s="74">
        <f t="shared" si="5"/>
        <v>1536007000</v>
      </c>
      <c r="AA27" s="74">
        <f t="shared" si="5"/>
        <v>1536007000</v>
      </c>
      <c r="AB27" s="74">
        <f t="shared" si="5"/>
        <v>1536007000</v>
      </c>
      <c r="AC27" s="74">
        <f t="shared" si="5"/>
        <v>1536007000</v>
      </c>
      <c r="AD27" s="74">
        <f t="shared" si="5"/>
        <v>1536007000</v>
      </c>
      <c r="AE27" s="74">
        <f t="shared" si="5"/>
        <v>1536007000</v>
      </c>
      <c r="AF27" s="74">
        <f t="shared" si="5"/>
        <v>1536007000</v>
      </c>
    </row>
    <row r="28" spans="4:32" x14ac:dyDescent="0.45">
      <c r="E28" s="72"/>
    </row>
    <row r="29" spans="4:32" x14ac:dyDescent="0.45">
      <c r="D29" s="60" t="s">
        <v>26</v>
      </c>
      <c r="E29" s="72"/>
    </row>
    <row r="30" spans="4:32" x14ac:dyDescent="0.45">
      <c r="D30" s="60" t="s">
        <v>27</v>
      </c>
      <c r="E30" s="72" t="s">
        <v>967</v>
      </c>
      <c r="F30" s="75"/>
      <c r="I30" s="84">
        <v>9920000</v>
      </c>
      <c r="J30" s="84">
        <v>12820000</v>
      </c>
      <c r="K30" s="84">
        <v>19710000</v>
      </c>
      <c r="L30" s="84">
        <v>30610000</v>
      </c>
      <c r="M30" s="84">
        <v>42920000</v>
      </c>
      <c r="N30" s="84">
        <v>54350000</v>
      </c>
      <c r="O30" s="84">
        <v>53980000</v>
      </c>
      <c r="P30" s="84">
        <v>53440000</v>
      </c>
      <c r="Q30" s="84">
        <v>52900000</v>
      </c>
      <c r="R30" s="84">
        <v>52370000</v>
      </c>
      <c r="S30" s="84">
        <v>51850000</v>
      </c>
      <c r="T30" s="84">
        <v>51850000</v>
      </c>
      <c r="U30" s="84">
        <v>51850000</v>
      </c>
      <c r="V30" s="84">
        <v>51850000</v>
      </c>
      <c r="W30" s="84">
        <v>51850000</v>
      </c>
      <c r="X30" s="84">
        <v>51850000</v>
      </c>
      <c r="Y30" s="84">
        <v>51850000</v>
      </c>
      <c r="Z30" s="84">
        <v>51850000</v>
      </c>
      <c r="AA30" s="84">
        <v>51850000</v>
      </c>
      <c r="AB30" s="84">
        <v>51850000</v>
      </c>
      <c r="AC30" s="84">
        <v>51850000</v>
      </c>
      <c r="AD30" s="84">
        <v>51850000</v>
      </c>
      <c r="AE30" s="84">
        <v>51850000</v>
      </c>
      <c r="AF30" s="84">
        <v>51850000</v>
      </c>
    </row>
    <row r="31" spans="4:32" x14ac:dyDescent="0.45">
      <c r="D31" s="60" t="s">
        <v>28</v>
      </c>
      <c r="E31" s="72" t="s">
        <v>967</v>
      </c>
      <c r="I31" s="84">
        <v>1460000</v>
      </c>
      <c r="J31" s="84">
        <v>1910000</v>
      </c>
      <c r="K31" s="84">
        <v>2960000</v>
      </c>
      <c r="L31" s="84">
        <v>4540000</v>
      </c>
      <c r="M31" s="84">
        <v>6260000</v>
      </c>
      <c r="N31" s="84">
        <v>7890000</v>
      </c>
      <c r="O31" s="84">
        <v>7960000</v>
      </c>
      <c r="P31" s="84">
        <v>7990000</v>
      </c>
      <c r="Q31" s="84">
        <v>8029999.9999999991</v>
      </c>
      <c r="R31" s="84">
        <v>8080000</v>
      </c>
      <c r="S31" s="84">
        <v>8119999.9999999991</v>
      </c>
      <c r="T31" s="84">
        <v>8119999.9999999991</v>
      </c>
      <c r="U31" s="84">
        <v>8119999.9999999991</v>
      </c>
      <c r="V31" s="84">
        <v>8119999.9999999991</v>
      </c>
      <c r="W31" s="84">
        <v>8119999.9999999991</v>
      </c>
      <c r="X31" s="84">
        <v>8119999.9999999991</v>
      </c>
      <c r="Y31" s="84">
        <v>8119999.9999999991</v>
      </c>
      <c r="Z31" s="84">
        <v>8119999.9999999991</v>
      </c>
      <c r="AA31" s="84">
        <v>8119999.9999999991</v>
      </c>
      <c r="AB31" s="84">
        <v>8119999.9999999991</v>
      </c>
      <c r="AC31" s="84">
        <v>8119999.9999999991</v>
      </c>
      <c r="AD31" s="84">
        <v>8119999.9999999991</v>
      </c>
      <c r="AE31" s="84">
        <v>8119999.9999999991</v>
      </c>
      <c r="AF31" s="84">
        <v>8119999.9999999991</v>
      </c>
    </row>
    <row r="32" spans="4:32" x14ac:dyDescent="0.45">
      <c r="D32" s="60" t="s">
        <v>29</v>
      </c>
      <c r="E32" s="72" t="s">
        <v>968</v>
      </c>
      <c r="I32" s="84">
        <v>0</v>
      </c>
      <c r="J32" s="84">
        <v>80000</v>
      </c>
      <c r="K32" s="84">
        <v>190000</v>
      </c>
      <c r="L32" s="84">
        <v>350000</v>
      </c>
      <c r="M32" s="84">
        <v>500000</v>
      </c>
      <c r="N32" s="84">
        <v>640000</v>
      </c>
      <c r="O32" s="84">
        <v>640000</v>
      </c>
      <c r="P32" s="84">
        <v>650000</v>
      </c>
      <c r="Q32" s="84">
        <v>650000</v>
      </c>
      <c r="R32" s="84">
        <v>650000</v>
      </c>
      <c r="S32" s="84">
        <v>660000</v>
      </c>
      <c r="T32" s="84">
        <v>660000</v>
      </c>
      <c r="U32" s="84">
        <v>660000</v>
      </c>
      <c r="V32" s="84">
        <v>660000</v>
      </c>
      <c r="W32" s="84">
        <v>660000</v>
      </c>
      <c r="X32" s="84">
        <v>660000</v>
      </c>
      <c r="Y32" s="84">
        <v>660000</v>
      </c>
      <c r="Z32" s="84">
        <v>660000</v>
      </c>
      <c r="AA32" s="84">
        <v>660000</v>
      </c>
      <c r="AB32" s="84">
        <v>660000</v>
      </c>
      <c r="AC32" s="84">
        <v>660000</v>
      </c>
      <c r="AD32" s="84">
        <v>660000</v>
      </c>
      <c r="AE32" s="84">
        <v>660000</v>
      </c>
      <c r="AF32" s="84">
        <v>660000</v>
      </c>
    </row>
    <row r="33" spans="2:32" x14ac:dyDescent="0.45">
      <c r="D33" s="60" t="s">
        <v>30</v>
      </c>
      <c r="E33" s="72" t="s">
        <v>968</v>
      </c>
      <c r="I33" s="84">
        <v>0</v>
      </c>
      <c r="J33" s="84">
        <v>180000</v>
      </c>
      <c r="K33" s="84">
        <v>430000</v>
      </c>
      <c r="L33" s="84">
        <v>780000</v>
      </c>
      <c r="M33" s="84">
        <v>1130000</v>
      </c>
      <c r="N33" s="84">
        <v>1460000</v>
      </c>
      <c r="O33" s="84">
        <v>1470000</v>
      </c>
      <c r="P33" s="84">
        <v>1480000</v>
      </c>
      <c r="Q33" s="84">
        <v>1480000</v>
      </c>
      <c r="R33" s="84">
        <v>1490000</v>
      </c>
      <c r="S33" s="84">
        <v>1500000</v>
      </c>
      <c r="T33" s="84">
        <v>1500000</v>
      </c>
      <c r="U33" s="84">
        <v>1500000</v>
      </c>
      <c r="V33" s="84">
        <v>1500000</v>
      </c>
      <c r="W33" s="84">
        <v>1500000</v>
      </c>
      <c r="X33" s="84">
        <v>1500000</v>
      </c>
      <c r="Y33" s="84">
        <v>1500000</v>
      </c>
      <c r="Z33" s="84">
        <v>1500000</v>
      </c>
      <c r="AA33" s="84">
        <v>1500000</v>
      </c>
      <c r="AB33" s="84">
        <v>1500000</v>
      </c>
      <c r="AC33" s="84">
        <v>1500000</v>
      </c>
      <c r="AD33" s="84">
        <v>1500000</v>
      </c>
      <c r="AE33" s="84">
        <v>1500000</v>
      </c>
      <c r="AF33" s="84">
        <v>1500000</v>
      </c>
    </row>
    <row r="34" spans="2:32" x14ac:dyDescent="0.45">
      <c r="E34" s="72"/>
    </row>
    <row r="35" spans="2:32" x14ac:dyDescent="0.45">
      <c r="B35" s="45" t="s">
        <v>1057</v>
      </c>
      <c r="C35" s="45"/>
      <c r="D35" s="45"/>
      <c r="E35" s="58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</row>
    <row r="36" spans="2:32" x14ac:dyDescent="0.45">
      <c r="E36" s="72"/>
    </row>
    <row r="37" spans="2:32" x14ac:dyDescent="0.45">
      <c r="D37" s="60" t="s">
        <v>1052</v>
      </c>
      <c r="E37" s="72" t="s">
        <v>86</v>
      </c>
      <c r="I37" s="89">
        <f>LOOKUP(I3,'InputS - Oil Price'!3:3,'InputS - Oil Price'!13:13)</f>
        <v>5.9899999999999993</v>
      </c>
      <c r="J37" s="89">
        <f>LOOKUP(J3,'InputS - Oil Price'!3:3,'InputS - Oil Price'!13:13)</f>
        <v>7.0749999999999984</v>
      </c>
      <c r="K37" s="89">
        <f>LOOKUP(K3,'InputS - Oil Price'!3:3,'InputS - Oil Price'!13:13)</f>
        <v>7.6833333333333327</v>
      </c>
      <c r="L37" s="89">
        <f>LOOKUP(L3,'InputS - Oil Price'!3:3,'InputS - Oil Price'!13:13)</f>
        <v>12.526666666666666</v>
      </c>
      <c r="M37" s="89">
        <f>LOOKUP(M3,'InputS - Oil Price'!3:3,'InputS - Oil Price'!13:13)</f>
        <v>8.9358333333333331</v>
      </c>
      <c r="N37" s="89">
        <f>LOOKUP(N3,'InputS - Oil Price'!3:3,'InputS - Oil Price'!13:13)</f>
        <v>10.848333333333334</v>
      </c>
      <c r="O37" s="89">
        <f>LOOKUP(O3,'InputS - Oil Price'!3:3,'InputS - Oil Price'!13:13)</f>
        <v>14.655833333333332</v>
      </c>
      <c r="P37" s="89">
        <f>LOOKUP(P3,'InputS - Oil Price'!3:3,'InputS - Oil Price'!13:13)</f>
        <v>16.553333333333335</v>
      </c>
      <c r="Q37" s="89">
        <f>LOOKUP(Q3,'InputS - Oil Price'!3:3,'InputS - Oil Price'!13:13)</f>
        <v>15.955833333333336</v>
      </c>
      <c r="R37" s="89">
        <f>LOOKUP(R3,'InputS - Oil Price'!3:3,'InputS - Oil Price'!13:13)</f>
        <v>16.035735552489168</v>
      </c>
      <c r="S37" s="89">
        <f>LOOKUP(S3,'InputS - Oil Price'!3:3,'InputS - Oil Price'!13:13)</f>
        <v>10.934687423509168</v>
      </c>
      <c r="T37" s="89">
        <f>LOOKUP(T3,'InputS - Oil Price'!3:3,'InputS - Oil Price'!13:13)</f>
        <v>7.3724439579908321</v>
      </c>
      <c r="U37" s="89">
        <f>LOOKUP(U3,'InputS - Oil Price'!3:3,'InputS - Oil Price'!13:13)</f>
        <v>8.6061241944724998</v>
      </c>
      <c r="V37" s="89">
        <f>LOOKUP(V3,'InputS - Oil Price'!3:3,'InputS - Oil Price'!13:13)</f>
        <v>10.669875822784169</v>
      </c>
      <c r="W37" s="89">
        <f>LOOKUP(W3,'InputS - Oil Price'!3:3,'InputS - Oil Price'!13:13)</f>
        <v>10.564301899006667</v>
      </c>
      <c r="X37" s="89">
        <f>LOOKUP(X3,'InputS - Oil Price'!3:3,'InputS - Oil Price'!13:13)</f>
        <v>8.3133475708483324</v>
      </c>
      <c r="Y37" s="89">
        <f>LOOKUP(Y3,'InputS - Oil Price'!3:3,'InputS - Oil Price'!13:13)</f>
        <v>10.761649023844166</v>
      </c>
      <c r="Z37" s="89">
        <f>LOOKUP(Z3,'InputS - Oil Price'!3:3,'InputS - Oil Price'!13:13)</f>
        <v>18.426924838624164</v>
      </c>
      <c r="AA37" s="89">
        <f>LOOKUP(AA3,'InputS - Oil Price'!3:3,'InputS - Oil Price'!13:13)</f>
        <v>14.234562561702502</v>
      </c>
      <c r="AB37" s="89">
        <f>LOOKUP(AB3,'InputS - Oil Price'!3:3,'InputS - Oil Price'!13:13)</f>
        <v>14.234562561702502</v>
      </c>
      <c r="AC37" s="89">
        <f>LOOKUP(AC3,'InputS - Oil Price'!3:3,'InputS - Oil Price'!13:13)</f>
        <v>14.234562561702502</v>
      </c>
      <c r="AD37" s="89">
        <f>LOOKUP(AD3,'InputS - Oil Price'!3:3,'InputS - Oil Price'!13:13)</f>
        <v>14.234562561702502</v>
      </c>
      <c r="AE37" s="89">
        <f>LOOKUP(AE3,'InputS - Oil Price'!3:3,'InputS - Oil Price'!13:13)</f>
        <v>14.234562561702502</v>
      </c>
      <c r="AF37" s="89">
        <f>LOOKUP(AF3,'InputS - Oil Price'!3:3,'InputS - Oil Price'!13:13)</f>
        <v>14.234562561702502</v>
      </c>
    </row>
    <row r="38" spans="2:32" x14ac:dyDescent="0.45">
      <c r="D38" s="60" t="s">
        <v>1053</v>
      </c>
      <c r="E38" s="72" t="s">
        <v>86</v>
      </c>
      <c r="F38" s="48"/>
      <c r="I38" s="89">
        <f>LOOKUP(I3,'InputS - Oil Price'!3:3,'InputS - Oil Price'!7:7)</f>
        <v>1.5</v>
      </c>
      <c r="J38" s="89">
        <f>LOOKUP(J3,'InputS - Oil Price'!3:3,'InputS - Oil Price'!7:7)</f>
        <v>1.5374999999999999</v>
      </c>
      <c r="K38" s="89">
        <f>LOOKUP(K3,'InputS - Oil Price'!3:3,'InputS - Oil Price'!7:7)</f>
        <v>1.5759374999999998</v>
      </c>
      <c r="L38" s="89">
        <f>LOOKUP(L3,'InputS - Oil Price'!3:3,'InputS - Oil Price'!7:7)</f>
        <v>1.6153359374999996</v>
      </c>
      <c r="M38" s="89">
        <f>LOOKUP(M3,'InputS - Oil Price'!3:3,'InputS - Oil Price'!7:7)</f>
        <v>1.6557193359374995</v>
      </c>
      <c r="N38" s="89">
        <f>LOOKUP(N3,'InputS - Oil Price'!3:3,'InputS - Oil Price'!7:7)</f>
        <v>1.697112319335937</v>
      </c>
      <c r="O38" s="89">
        <f>LOOKUP(O3,'InputS - Oil Price'!3:3,'InputS - Oil Price'!7:7)</f>
        <v>1.7395401273193352</v>
      </c>
      <c r="P38" s="89">
        <f>LOOKUP(P3,'InputS - Oil Price'!3:3,'InputS - Oil Price'!7:7)</f>
        <v>1.7830286305023184</v>
      </c>
      <c r="Q38" s="89">
        <f>LOOKUP(Q3,'InputS - Oil Price'!3:3,'InputS - Oil Price'!7:7)</f>
        <v>1.8276043462648761</v>
      </c>
      <c r="R38" s="89">
        <f>LOOKUP(R3,'InputS - Oil Price'!3:3,'InputS - Oil Price'!7:7)</f>
        <v>1.8732944549214978</v>
      </c>
      <c r="S38" s="89">
        <f>LOOKUP(S3,'InputS - Oil Price'!3:3,'InputS - Oil Price'!7:7)</f>
        <v>1.9201268162945351</v>
      </c>
      <c r="T38" s="89">
        <f>LOOKUP(T3,'InputS - Oil Price'!3:3,'InputS - Oil Price'!7:7)</f>
        <v>1.9681299867018982</v>
      </c>
      <c r="U38" s="89">
        <f>LOOKUP(U3,'InputS - Oil Price'!3:3,'InputS - Oil Price'!7:7)</f>
        <v>2.0173332363694456</v>
      </c>
      <c r="V38" s="89">
        <f>LOOKUP(V3,'InputS - Oil Price'!3:3,'InputS - Oil Price'!7:7)</f>
        <v>2.0677665672786816</v>
      </c>
      <c r="W38" s="89">
        <f>LOOKUP(W3,'InputS - Oil Price'!3:3,'InputS - Oil Price'!7:7)</f>
        <v>2.1194607314606486</v>
      </c>
      <c r="X38" s="89">
        <f>LOOKUP(X3,'InputS - Oil Price'!3:3,'InputS - Oil Price'!7:7)</f>
        <v>2.1724472497471647</v>
      </c>
      <c r="Y38" s="89">
        <f>LOOKUP(Y3,'InputS - Oil Price'!3:3,'InputS - Oil Price'!7:7)</f>
        <v>2.2267584309908437</v>
      </c>
      <c r="Z38" s="89">
        <f>LOOKUP(Z3,'InputS - Oil Price'!3:3,'InputS - Oil Price'!7:7)</f>
        <v>2.2824273917656144</v>
      </c>
      <c r="AA38" s="89">
        <f>LOOKUP(AA3,'InputS - Oil Price'!3:3,'InputS - Oil Price'!7:7)</f>
        <v>2.3394880765597543</v>
      </c>
      <c r="AB38" s="89">
        <f>LOOKUP(AB3,'InputS - Oil Price'!3:3,'InputS - Oil Price'!7:7)</f>
        <v>2.3979752784737478</v>
      </c>
      <c r="AC38" s="89">
        <f>LOOKUP(AC3,'InputS - Oil Price'!3:3,'InputS - Oil Price'!7:7)</f>
        <v>2.3979752784737478</v>
      </c>
      <c r="AD38" s="89">
        <f>LOOKUP(AD3,'InputS - Oil Price'!3:3,'InputS - Oil Price'!7:7)</f>
        <v>2.3979752784737478</v>
      </c>
      <c r="AE38" s="89">
        <f>LOOKUP(AE3,'InputS - Oil Price'!3:3,'InputS - Oil Price'!7:7)</f>
        <v>2.3979752784737478</v>
      </c>
      <c r="AF38" s="89">
        <f>LOOKUP(AF3,'InputS - Oil Price'!3:3,'InputS - Oil Price'!7:7)</f>
        <v>2.3979752784737478</v>
      </c>
    </row>
    <row r="39" spans="2:32" x14ac:dyDescent="0.45">
      <c r="D39" s="60" t="s">
        <v>1054</v>
      </c>
      <c r="E39" s="72" t="s">
        <v>86</v>
      </c>
      <c r="I39" s="76">
        <f>I37-I38</f>
        <v>4.4899999999999993</v>
      </c>
      <c r="J39" s="76">
        <f t="shared" ref="J39:AF39" si="6">J37-J38</f>
        <v>5.5374999999999988</v>
      </c>
      <c r="K39" s="76">
        <f t="shared" si="6"/>
        <v>6.1073958333333334</v>
      </c>
      <c r="L39" s="76">
        <f t="shared" si="6"/>
        <v>10.911330729166666</v>
      </c>
      <c r="M39" s="76">
        <f t="shared" si="6"/>
        <v>7.2801139973958335</v>
      </c>
      <c r="N39" s="76">
        <f t="shared" si="6"/>
        <v>9.1512210139973966</v>
      </c>
      <c r="O39" s="76">
        <f t="shared" si="6"/>
        <v>12.916293206013997</v>
      </c>
      <c r="P39" s="76">
        <f t="shared" si="6"/>
        <v>14.770304702831016</v>
      </c>
      <c r="Q39" s="76">
        <f t="shared" si="6"/>
        <v>14.128228987068461</v>
      </c>
      <c r="R39" s="76">
        <f t="shared" si="6"/>
        <v>14.162441097567671</v>
      </c>
      <c r="S39" s="76">
        <f t="shared" si="6"/>
        <v>9.0145606072146318</v>
      </c>
      <c r="T39" s="76">
        <f t="shared" si="6"/>
        <v>5.4043139712889339</v>
      </c>
      <c r="U39" s="76">
        <f t="shared" si="6"/>
        <v>6.5887909581030542</v>
      </c>
      <c r="V39" s="76">
        <f t="shared" si="6"/>
        <v>8.6021092555054874</v>
      </c>
      <c r="W39" s="76">
        <f t="shared" si="6"/>
        <v>8.4448411675460182</v>
      </c>
      <c r="X39" s="76">
        <f t="shared" si="6"/>
        <v>6.1409003211011672</v>
      </c>
      <c r="Y39" s="76">
        <f t="shared" si="6"/>
        <v>8.5348905928533227</v>
      </c>
      <c r="Z39" s="76">
        <f t="shared" si="6"/>
        <v>16.144497446858548</v>
      </c>
      <c r="AA39" s="76">
        <f t="shared" si="6"/>
        <v>11.895074485142747</v>
      </c>
      <c r="AB39" s="76">
        <f t="shared" si="6"/>
        <v>11.836587283228754</v>
      </c>
      <c r="AC39" s="76">
        <f t="shared" si="6"/>
        <v>11.836587283228754</v>
      </c>
      <c r="AD39" s="76">
        <f t="shared" si="6"/>
        <v>11.836587283228754</v>
      </c>
      <c r="AE39" s="76">
        <f t="shared" si="6"/>
        <v>11.836587283228754</v>
      </c>
      <c r="AF39" s="76">
        <f t="shared" si="6"/>
        <v>11.836587283228754</v>
      </c>
    </row>
    <row r="40" spans="2:32" x14ac:dyDescent="0.45">
      <c r="D40" s="60" t="s">
        <v>85</v>
      </c>
      <c r="E40" s="72" t="s">
        <v>86</v>
      </c>
      <c r="I40" s="76">
        <f t="shared" ref="I40:AF40" si="7">I37-I38</f>
        <v>4.4899999999999993</v>
      </c>
      <c r="J40" s="76">
        <f t="shared" si="7"/>
        <v>5.5374999999999988</v>
      </c>
      <c r="K40" s="76">
        <f t="shared" si="7"/>
        <v>6.1073958333333334</v>
      </c>
      <c r="L40" s="76">
        <f t="shared" si="7"/>
        <v>10.911330729166666</v>
      </c>
      <c r="M40" s="76">
        <f t="shared" si="7"/>
        <v>7.2801139973958335</v>
      </c>
      <c r="N40" s="76">
        <f t="shared" si="7"/>
        <v>9.1512210139973966</v>
      </c>
      <c r="O40" s="76">
        <f t="shared" si="7"/>
        <v>12.916293206013997</v>
      </c>
      <c r="P40" s="76">
        <f t="shared" si="7"/>
        <v>14.770304702831016</v>
      </c>
      <c r="Q40" s="76">
        <f t="shared" si="7"/>
        <v>14.128228987068461</v>
      </c>
      <c r="R40" s="76">
        <f t="shared" si="7"/>
        <v>14.162441097567671</v>
      </c>
      <c r="S40" s="76">
        <f t="shared" si="7"/>
        <v>9.0145606072146318</v>
      </c>
      <c r="T40" s="76">
        <f t="shared" si="7"/>
        <v>5.4043139712889339</v>
      </c>
      <c r="U40" s="76">
        <f t="shared" si="7"/>
        <v>6.5887909581030542</v>
      </c>
      <c r="V40" s="76">
        <f t="shared" si="7"/>
        <v>8.6021092555054874</v>
      </c>
      <c r="W40" s="76">
        <f t="shared" si="7"/>
        <v>8.4448411675460182</v>
      </c>
      <c r="X40" s="76">
        <f t="shared" si="7"/>
        <v>6.1409003211011672</v>
      </c>
      <c r="Y40" s="76">
        <f t="shared" si="7"/>
        <v>8.5348905928533227</v>
      </c>
      <c r="Z40" s="76">
        <f t="shared" si="7"/>
        <v>16.144497446858548</v>
      </c>
      <c r="AA40" s="76">
        <f t="shared" si="7"/>
        <v>11.895074485142747</v>
      </c>
      <c r="AB40" s="76">
        <f t="shared" si="7"/>
        <v>11.836587283228754</v>
      </c>
      <c r="AC40" s="76">
        <f t="shared" si="7"/>
        <v>11.836587283228754</v>
      </c>
      <c r="AD40" s="76">
        <f t="shared" si="7"/>
        <v>11.836587283228754</v>
      </c>
      <c r="AE40" s="76">
        <f t="shared" si="7"/>
        <v>11.836587283228754</v>
      </c>
      <c r="AF40" s="76">
        <f t="shared" si="7"/>
        <v>11.836587283228754</v>
      </c>
    </row>
    <row r="41" spans="2:32" x14ac:dyDescent="0.45">
      <c r="E41" s="72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</row>
    <row r="42" spans="2:32" x14ac:dyDescent="0.45">
      <c r="D42" s="60" t="s">
        <v>1040</v>
      </c>
      <c r="E42" s="72" t="s">
        <v>1018</v>
      </c>
      <c r="F42" s="89">
        <f>Conversions!M11</f>
        <v>7.0532060027285137</v>
      </c>
      <c r="I42" s="76">
        <f>$F$42</f>
        <v>7.0532060027285137</v>
      </c>
      <c r="J42" s="76">
        <f t="shared" ref="J42:AF42" si="8">$F$42</f>
        <v>7.0532060027285137</v>
      </c>
      <c r="K42" s="76">
        <f t="shared" si="8"/>
        <v>7.0532060027285137</v>
      </c>
      <c r="L42" s="76">
        <f t="shared" si="8"/>
        <v>7.0532060027285137</v>
      </c>
      <c r="M42" s="76">
        <f t="shared" si="8"/>
        <v>7.0532060027285137</v>
      </c>
      <c r="N42" s="76">
        <f t="shared" si="8"/>
        <v>7.0532060027285137</v>
      </c>
      <c r="O42" s="76">
        <f t="shared" si="8"/>
        <v>7.0532060027285137</v>
      </c>
      <c r="P42" s="76">
        <f t="shared" si="8"/>
        <v>7.0532060027285137</v>
      </c>
      <c r="Q42" s="76">
        <f t="shared" si="8"/>
        <v>7.0532060027285137</v>
      </c>
      <c r="R42" s="76">
        <f t="shared" si="8"/>
        <v>7.0532060027285137</v>
      </c>
      <c r="S42" s="76">
        <f t="shared" si="8"/>
        <v>7.0532060027285137</v>
      </c>
      <c r="T42" s="76">
        <f t="shared" si="8"/>
        <v>7.0532060027285137</v>
      </c>
      <c r="U42" s="76">
        <f t="shared" si="8"/>
        <v>7.0532060027285137</v>
      </c>
      <c r="V42" s="76">
        <f t="shared" si="8"/>
        <v>7.0532060027285137</v>
      </c>
      <c r="W42" s="76">
        <f t="shared" si="8"/>
        <v>7.0532060027285137</v>
      </c>
      <c r="X42" s="76">
        <f t="shared" si="8"/>
        <v>7.0532060027285137</v>
      </c>
      <c r="Y42" s="76">
        <f t="shared" si="8"/>
        <v>7.0532060027285137</v>
      </c>
      <c r="Z42" s="76">
        <f t="shared" si="8"/>
        <v>7.0532060027285137</v>
      </c>
      <c r="AA42" s="76">
        <f t="shared" si="8"/>
        <v>7.0532060027285137</v>
      </c>
      <c r="AB42" s="76">
        <f t="shared" si="8"/>
        <v>7.0532060027285137</v>
      </c>
      <c r="AC42" s="76">
        <f t="shared" si="8"/>
        <v>7.0532060027285137</v>
      </c>
      <c r="AD42" s="76">
        <f t="shared" si="8"/>
        <v>7.0532060027285137</v>
      </c>
      <c r="AE42" s="76">
        <f t="shared" si="8"/>
        <v>7.0532060027285137</v>
      </c>
      <c r="AF42" s="76">
        <f t="shared" si="8"/>
        <v>7.0532060027285137</v>
      </c>
    </row>
    <row r="43" spans="2:32" x14ac:dyDescent="0.45">
      <c r="D43" s="60" t="s">
        <v>1047</v>
      </c>
      <c r="E43" s="72" t="s">
        <v>88</v>
      </c>
      <c r="F43" s="76"/>
      <c r="I43" s="76">
        <f>I40*I42</f>
        <v>31.668894952251023</v>
      </c>
      <c r="J43" s="76">
        <f t="shared" ref="J43:AF43" si="9">J40*J42</f>
        <v>39.057128240109137</v>
      </c>
      <c r="K43" s="76">
        <f t="shared" si="9"/>
        <v>43.076720952705777</v>
      </c>
      <c r="L43" s="76">
        <f t="shared" si="9"/>
        <v>76.959863396714425</v>
      </c>
      <c r="M43" s="76">
        <f t="shared" si="9"/>
        <v>51.34814374698017</v>
      </c>
      <c r="N43" s="76">
        <f t="shared" si="9"/>
        <v>64.545446988221755</v>
      </c>
      <c r="O43" s="76">
        <f t="shared" si="9"/>
        <v>91.101276773659436</v>
      </c>
      <c r="P43" s="76">
        <f t="shared" si="9"/>
        <v>104.17800179213691</v>
      </c>
      <c r="Q43" s="76">
        <f t="shared" si="9"/>
        <v>99.64930949951426</v>
      </c>
      <c r="R43" s="76">
        <f t="shared" si="9"/>
        <v>99.890614562653298</v>
      </c>
      <c r="S43" s="76">
        <f t="shared" si="9"/>
        <v>63.581552986766233</v>
      </c>
      <c r="T43" s="76">
        <f t="shared" si="9"/>
        <v>38.117739742924684</v>
      </c>
      <c r="U43" s="76">
        <f t="shared" si="9"/>
        <v>46.472099936415816</v>
      </c>
      <c r="V43" s="76">
        <f t="shared" si="9"/>
        <v>60.672448637057812</v>
      </c>
      <c r="W43" s="76">
        <f t="shared" si="9"/>
        <v>59.563204415024444</v>
      </c>
      <c r="X43" s="76">
        <f t="shared" si="9"/>
        <v>43.313035006948212</v>
      </c>
      <c r="Y43" s="76">
        <f t="shared" si="9"/>
        <v>60.198341562144179</v>
      </c>
      <c r="Z43" s="76">
        <f t="shared" si="9"/>
        <v>113.87046630321787</v>
      </c>
      <c r="AA43" s="76">
        <f t="shared" si="9"/>
        <v>83.898410761511599</v>
      </c>
      <c r="AB43" s="76">
        <f t="shared" si="9"/>
        <v>83.485888477889034</v>
      </c>
      <c r="AC43" s="76">
        <f t="shared" si="9"/>
        <v>83.485888477889034</v>
      </c>
      <c r="AD43" s="76">
        <f t="shared" si="9"/>
        <v>83.485888477889034</v>
      </c>
      <c r="AE43" s="76">
        <f t="shared" si="9"/>
        <v>83.485888477889034</v>
      </c>
      <c r="AF43" s="76">
        <f t="shared" si="9"/>
        <v>83.485888477889034</v>
      </c>
    </row>
    <row r="44" spans="2:32" x14ac:dyDescent="0.45">
      <c r="E44" s="72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</row>
    <row r="45" spans="2:32" x14ac:dyDescent="0.45">
      <c r="D45" s="60" t="s">
        <v>40</v>
      </c>
      <c r="E45" s="72" t="s">
        <v>84</v>
      </c>
      <c r="H45" s="74">
        <f>SUM(I45:XFD45)</f>
        <v>340337099658.96082</v>
      </c>
      <c r="I45" s="74">
        <f t="shared" ref="I45:AF45" si="10">I40*I20</f>
        <v>1334764749.9999998</v>
      </c>
      <c r="J45" s="74">
        <f t="shared" si="10"/>
        <v>2104222312.4999995</v>
      </c>
      <c r="K45" s="74">
        <f t="shared" si="10"/>
        <v>3514323817.8125</v>
      </c>
      <c r="L45" s="74">
        <f t="shared" si="10"/>
        <v>9578686261.890625</v>
      </c>
      <c r="M45" s="74">
        <f t="shared" si="10"/>
        <v>8841210682.1994152</v>
      </c>
      <c r="N45" s="74">
        <f t="shared" si="10"/>
        <v>14013758904.66897</v>
      </c>
      <c r="O45" s="74">
        <f t="shared" si="10"/>
        <v>19839516778.489941</v>
      </c>
      <c r="P45" s="74">
        <f t="shared" si="10"/>
        <v>22687291415.681362</v>
      </c>
      <c r="Q45" s="74">
        <f t="shared" si="10"/>
        <v>21701058621.740067</v>
      </c>
      <c r="R45" s="74">
        <f t="shared" si="10"/>
        <v>21753608662.951626</v>
      </c>
      <c r="S45" s="74">
        <f t="shared" si="10"/>
        <v>13846428194.605925</v>
      </c>
      <c r="T45" s="74">
        <f t="shared" si="10"/>
        <v>8301064090.0976019</v>
      </c>
      <c r="U45" s="74">
        <f t="shared" si="10"/>
        <v>10120429033.182999</v>
      </c>
      <c r="V45" s="74">
        <f t="shared" si="10"/>
        <v>13212900031.221218</v>
      </c>
      <c r="W45" s="74">
        <f t="shared" si="10"/>
        <v>12971335147.238857</v>
      </c>
      <c r="X45" s="74">
        <f t="shared" si="10"/>
        <v>9432465879.5136414</v>
      </c>
      <c r="Y45" s="74">
        <f t="shared" si="10"/>
        <v>13109651694.856853</v>
      </c>
      <c r="Z45" s="74">
        <f t="shared" si="10"/>
        <v>24798061089.856857</v>
      </c>
      <c r="AA45" s="74">
        <f t="shared" si="10"/>
        <v>18270917674.700653</v>
      </c>
      <c r="AB45" s="74">
        <f t="shared" si="10"/>
        <v>18181080923.150349</v>
      </c>
      <c r="AC45" s="74">
        <f t="shared" si="10"/>
        <v>18181080923.150349</v>
      </c>
      <c r="AD45" s="74">
        <f t="shared" si="10"/>
        <v>18181080923.150349</v>
      </c>
      <c r="AE45" s="74">
        <f t="shared" si="10"/>
        <v>18181080923.150349</v>
      </c>
      <c r="AF45" s="74">
        <f t="shared" si="10"/>
        <v>18181080923.150349</v>
      </c>
    </row>
    <row r="46" spans="2:32" x14ac:dyDescent="0.45">
      <c r="D46" s="60" t="s">
        <v>41</v>
      </c>
      <c r="E46" s="72" t="s">
        <v>84</v>
      </c>
      <c r="H46" s="74">
        <f>SUM(I46:XFD46)</f>
        <v>51285000000</v>
      </c>
      <c r="I46" s="84">
        <v>410000000</v>
      </c>
      <c r="J46" s="84">
        <v>521000000</v>
      </c>
      <c r="K46" s="84">
        <v>671000000</v>
      </c>
      <c r="L46" s="84">
        <v>1034000000</v>
      </c>
      <c r="M46" s="84">
        <v>1509000000</v>
      </c>
      <c r="N46" s="84">
        <v>1971000000</v>
      </c>
      <c r="O46" s="84">
        <v>2043000000</v>
      </c>
      <c r="P46" s="84">
        <v>2086000000</v>
      </c>
      <c r="Q46" s="84">
        <v>2134000000</v>
      </c>
      <c r="R46" s="84">
        <v>2187000000</v>
      </c>
      <c r="S46" s="84">
        <v>2246000000</v>
      </c>
      <c r="T46" s="84">
        <v>2310000000</v>
      </c>
      <c r="U46" s="84">
        <v>2378000000</v>
      </c>
      <c r="V46" s="84">
        <v>2448000000</v>
      </c>
      <c r="W46" s="84">
        <v>2517000000</v>
      </c>
      <c r="X46" s="84">
        <v>2585000000</v>
      </c>
      <c r="Y46" s="84">
        <v>2649000000</v>
      </c>
      <c r="Z46" s="84">
        <v>2710000000</v>
      </c>
      <c r="AA46" s="84">
        <v>2768000000</v>
      </c>
      <c r="AB46" s="84">
        <v>2824000000</v>
      </c>
      <c r="AC46" s="84">
        <v>2879000000</v>
      </c>
      <c r="AD46" s="84">
        <v>2932000000</v>
      </c>
      <c r="AE46" s="84">
        <v>2904000000</v>
      </c>
      <c r="AF46" s="84">
        <v>2569000000</v>
      </c>
    </row>
    <row r="47" spans="2:32" x14ac:dyDescent="0.45">
      <c r="D47" s="60" t="s">
        <v>42</v>
      </c>
      <c r="E47" s="72" t="s">
        <v>84</v>
      </c>
      <c r="H47" s="74">
        <f>SUM(I47:XFD47)</f>
        <v>15951000000</v>
      </c>
      <c r="I47" s="84">
        <v>0</v>
      </c>
      <c r="J47" s="84">
        <v>74000000</v>
      </c>
      <c r="K47" s="84">
        <v>170000000</v>
      </c>
      <c r="L47" s="84">
        <v>304000000</v>
      </c>
      <c r="M47" s="84">
        <v>440000000</v>
      </c>
      <c r="N47" s="84">
        <v>562000000</v>
      </c>
      <c r="O47" s="84">
        <v>585000000</v>
      </c>
      <c r="P47" s="84">
        <v>601000000</v>
      </c>
      <c r="Q47" s="84">
        <v>622000000</v>
      </c>
      <c r="R47" s="84">
        <v>644000000</v>
      </c>
      <c r="S47" s="84">
        <v>667000000</v>
      </c>
      <c r="T47" s="84">
        <v>694000000</v>
      </c>
      <c r="U47" s="84">
        <v>723000000</v>
      </c>
      <c r="V47" s="84">
        <v>752000000</v>
      </c>
      <c r="W47" s="84">
        <v>783000000</v>
      </c>
      <c r="X47" s="84">
        <v>815000000</v>
      </c>
      <c r="Y47" s="84">
        <v>846000000</v>
      </c>
      <c r="Z47" s="84">
        <v>877000000</v>
      </c>
      <c r="AA47" s="84">
        <v>908000000</v>
      </c>
      <c r="AB47" s="84">
        <v>941000000</v>
      </c>
      <c r="AC47" s="84">
        <v>974000000</v>
      </c>
      <c r="AD47" s="84">
        <v>1007000000</v>
      </c>
      <c r="AE47" s="84">
        <v>1000000000</v>
      </c>
      <c r="AF47" s="84">
        <v>962000000</v>
      </c>
    </row>
    <row r="48" spans="2:32" x14ac:dyDescent="0.45">
      <c r="D48" s="60" t="s">
        <v>43</v>
      </c>
      <c r="E48" s="72" t="s">
        <v>84</v>
      </c>
      <c r="H48" s="74">
        <f>SUM(I48:XFD48)</f>
        <v>2503000000</v>
      </c>
      <c r="I48" s="84">
        <v>253000000</v>
      </c>
      <c r="J48" s="84">
        <v>40000000</v>
      </c>
      <c r="K48" s="84">
        <v>40000000</v>
      </c>
      <c r="L48" s="84">
        <v>56000000</v>
      </c>
      <c r="M48" s="84">
        <v>77000000</v>
      </c>
      <c r="N48" s="84">
        <v>108000000</v>
      </c>
      <c r="O48" s="84">
        <v>109000000</v>
      </c>
      <c r="P48" s="84">
        <v>109000000</v>
      </c>
      <c r="Q48" s="84">
        <v>109000000</v>
      </c>
      <c r="R48" s="84">
        <v>109000000</v>
      </c>
      <c r="S48" s="84">
        <v>109000000</v>
      </c>
      <c r="T48" s="84">
        <v>109000000</v>
      </c>
      <c r="U48" s="84">
        <v>109000000</v>
      </c>
      <c r="V48" s="84">
        <v>109000000</v>
      </c>
      <c r="W48" s="84">
        <v>109000000</v>
      </c>
      <c r="X48" s="84">
        <v>109000000</v>
      </c>
      <c r="Y48" s="84">
        <v>109000000</v>
      </c>
      <c r="Z48" s="84">
        <v>109000000</v>
      </c>
      <c r="AA48" s="84">
        <v>108000000</v>
      </c>
      <c r="AB48" s="84">
        <v>109000000</v>
      </c>
      <c r="AC48" s="84">
        <v>108000000</v>
      </c>
      <c r="AD48" s="84">
        <v>108000000</v>
      </c>
      <c r="AE48" s="84">
        <v>107000000</v>
      </c>
      <c r="AF48" s="84">
        <v>81000000</v>
      </c>
    </row>
    <row r="49" spans="2:32" ht="14.65" thickBot="1" x14ac:dyDescent="0.5">
      <c r="D49" s="62" t="s">
        <v>56</v>
      </c>
      <c r="E49" s="73" t="s">
        <v>84</v>
      </c>
      <c r="F49" s="62"/>
      <c r="G49" s="62"/>
      <c r="H49" s="77">
        <f>SUM(I49:XFD49)</f>
        <v>410076099658.96075</v>
      </c>
      <c r="I49" s="77">
        <f>(SUM(I45:I48))</f>
        <v>1997764749.9999998</v>
      </c>
      <c r="J49" s="77">
        <f t="shared" ref="J49:AF49" si="11">(SUM(J45:J48))</f>
        <v>2739222312.4999995</v>
      </c>
      <c r="K49" s="77">
        <f t="shared" si="11"/>
        <v>4395323817.8125</v>
      </c>
      <c r="L49" s="77">
        <f t="shared" si="11"/>
        <v>10972686261.890625</v>
      </c>
      <c r="M49" s="77">
        <f t="shared" si="11"/>
        <v>10867210682.199415</v>
      </c>
      <c r="N49" s="77">
        <f t="shared" si="11"/>
        <v>16654758904.66897</v>
      </c>
      <c r="O49" s="77">
        <f t="shared" si="11"/>
        <v>22576516778.489941</v>
      </c>
      <c r="P49" s="77">
        <f t="shared" si="11"/>
        <v>25483291415.681362</v>
      </c>
      <c r="Q49" s="77">
        <f t="shared" si="11"/>
        <v>24566058621.740067</v>
      </c>
      <c r="R49" s="77">
        <f t="shared" si="11"/>
        <v>24693608662.951626</v>
      </c>
      <c r="S49" s="77">
        <f t="shared" si="11"/>
        <v>16868428194.605925</v>
      </c>
      <c r="T49" s="77">
        <f t="shared" si="11"/>
        <v>11414064090.097603</v>
      </c>
      <c r="U49" s="77">
        <f t="shared" si="11"/>
        <v>13330429033.182999</v>
      </c>
      <c r="V49" s="77">
        <f t="shared" si="11"/>
        <v>16521900031.221218</v>
      </c>
      <c r="W49" s="77">
        <f t="shared" si="11"/>
        <v>16380335147.238857</v>
      </c>
      <c r="X49" s="77">
        <f t="shared" si="11"/>
        <v>12941465879.513641</v>
      </c>
      <c r="Y49" s="77">
        <f t="shared" si="11"/>
        <v>16713651694.856853</v>
      </c>
      <c r="Z49" s="77">
        <f t="shared" si="11"/>
        <v>28494061089.856857</v>
      </c>
      <c r="AA49" s="77">
        <f t="shared" si="11"/>
        <v>22054917674.700653</v>
      </c>
      <c r="AB49" s="77">
        <f t="shared" si="11"/>
        <v>22055080923.150349</v>
      </c>
      <c r="AC49" s="77">
        <f t="shared" si="11"/>
        <v>22142080923.150349</v>
      </c>
      <c r="AD49" s="77">
        <f t="shared" si="11"/>
        <v>22228080923.150349</v>
      </c>
      <c r="AE49" s="77">
        <f t="shared" si="11"/>
        <v>22192080923.150349</v>
      </c>
      <c r="AF49" s="77">
        <f t="shared" si="11"/>
        <v>21793080923.150349</v>
      </c>
    </row>
    <row r="50" spans="2:32" ht="14.65" thickTop="1" x14ac:dyDescent="0.45">
      <c r="E50" s="72"/>
    </row>
    <row r="51" spans="2:32" x14ac:dyDescent="0.45">
      <c r="D51" s="60" t="s">
        <v>44</v>
      </c>
      <c r="E51" s="72" t="s">
        <v>84</v>
      </c>
      <c r="H51" s="74">
        <f>SUM(I51:XFD51)</f>
        <v>-132815000000</v>
      </c>
      <c r="I51" s="84">
        <v>-794000000</v>
      </c>
      <c r="J51" s="84">
        <v>-857000000</v>
      </c>
      <c r="K51" s="84">
        <v>-1246000000</v>
      </c>
      <c r="L51" s="84">
        <v>-2018000000</v>
      </c>
      <c r="M51" s="84">
        <v>-2910000000</v>
      </c>
      <c r="N51" s="84">
        <v>-3881000000</v>
      </c>
      <c r="O51" s="84">
        <v>-4201000000</v>
      </c>
      <c r="P51" s="84">
        <v>-4475000000</v>
      </c>
      <c r="Q51" s="84">
        <v>-4596000000</v>
      </c>
      <c r="R51" s="84">
        <v>-4712000000</v>
      </c>
      <c r="S51" s="84">
        <v>-4746000000</v>
      </c>
      <c r="T51" s="84">
        <v>-5080000000</v>
      </c>
      <c r="U51" s="84">
        <v>-5852000000</v>
      </c>
      <c r="V51" s="84">
        <v>-6519000000</v>
      </c>
      <c r="W51" s="84">
        <v>-6783000000</v>
      </c>
      <c r="X51" s="84">
        <v>-7083000000</v>
      </c>
      <c r="Y51" s="84">
        <v>-7378000000</v>
      </c>
      <c r="Z51" s="84">
        <v>-7698000000</v>
      </c>
      <c r="AA51" s="84">
        <v>-8059000000</v>
      </c>
      <c r="AB51" s="84">
        <v>-8455000000</v>
      </c>
      <c r="AC51" s="84">
        <v>-8851000000</v>
      </c>
      <c r="AD51" s="84">
        <v>-9102000000</v>
      </c>
      <c r="AE51" s="84">
        <v>-9118000000</v>
      </c>
      <c r="AF51" s="84">
        <v>-8401000000</v>
      </c>
    </row>
    <row r="52" spans="2:32" x14ac:dyDescent="0.45">
      <c r="E52" s="72"/>
    </row>
    <row r="53" spans="2:32" x14ac:dyDescent="0.45">
      <c r="D53" s="60" t="s">
        <v>92</v>
      </c>
      <c r="E53" s="72" t="s">
        <v>84</v>
      </c>
      <c r="H53" s="74">
        <f>SUM(I53:XFD53)</f>
        <v>277261099658.96094</v>
      </c>
      <c r="I53" s="74">
        <f>I49+I51</f>
        <v>1203764749.9999998</v>
      </c>
      <c r="J53" s="74">
        <f t="shared" ref="J53:AF53" si="12">J49+J51</f>
        <v>1882222312.4999995</v>
      </c>
      <c r="K53" s="74">
        <f t="shared" si="12"/>
        <v>3149323817.8125</v>
      </c>
      <c r="L53" s="74">
        <f t="shared" si="12"/>
        <v>8954686261.890625</v>
      </c>
      <c r="M53" s="74">
        <f t="shared" si="12"/>
        <v>7957210682.1994152</v>
      </c>
      <c r="N53" s="74">
        <f t="shared" si="12"/>
        <v>12773758904.66897</v>
      </c>
      <c r="O53" s="74">
        <f t="shared" si="12"/>
        <v>18375516778.489941</v>
      </c>
      <c r="P53" s="74">
        <f t="shared" si="12"/>
        <v>21008291415.681362</v>
      </c>
      <c r="Q53" s="74">
        <f t="shared" si="12"/>
        <v>19970058621.740067</v>
      </c>
      <c r="R53" s="74">
        <f t="shared" si="12"/>
        <v>19981608662.951626</v>
      </c>
      <c r="S53" s="74">
        <f t="shared" si="12"/>
        <v>12122428194.605925</v>
      </c>
      <c r="T53" s="74">
        <f t="shared" si="12"/>
        <v>6334064090.0976028</v>
      </c>
      <c r="U53" s="74">
        <f t="shared" si="12"/>
        <v>7478429033.1829987</v>
      </c>
      <c r="V53" s="74">
        <f t="shared" si="12"/>
        <v>10002900031.221218</v>
      </c>
      <c r="W53" s="74">
        <f t="shared" si="12"/>
        <v>9597335147.2388573</v>
      </c>
      <c r="X53" s="74">
        <f t="shared" si="12"/>
        <v>5858465879.5136414</v>
      </c>
      <c r="Y53" s="74">
        <f t="shared" si="12"/>
        <v>9335651694.8568535</v>
      </c>
      <c r="Z53" s="74">
        <f t="shared" si="12"/>
        <v>20796061089.856857</v>
      </c>
      <c r="AA53" s="74">
        <f t="shared" si="12"/>
        <v>13995917674.700653</v>
      </c>
      <c r="AB53" s="74">
        <f t="shared" si="12"/>
        <v>13600080923.150349</v>
      </c>
      <c r="AC53" s="74">
        <f t="shared" si="12"/>
        <v>13291080923.150349</v>
      </c>
      <c r="AD53" s="74">
        <f t="shared" si="12"/>
        <v>13126080923.150349</v>
      </c>
      <c r="AE53" s="74">
        <f t="shared" si="12"/>
        <v>13074080923.150349</v>
      </c>
      <c r="AF53" s="74">
        <f t="shared" si="12"/>
        <v>13392080923.150349</v>
      </c>
    </row>
    <row r="54" spans="2:32" x14ac:dyDescent="0.45">
      <c r="E54" s="72"/>
    </row>
    <row r="55" spans="2:32" x14ac:dyDescent="0.45">
      <c r="D55" s="60" t="s">
        <v>98</v>
      </c>
      <c r="E55" s="72" t="s">
        <v>91</v>
      </c>
      <c r="F55" s="65">
        <v>5</v>
      </c>
      <c r="I55" s="64">
        <v>0.6</v>
      </c>
      <c r="J55" s="64">
        <v>0.1</v>
      </c>
      <c r="K55" s="64">
        <v>0.1</v>
      </c>
      <c r="L55" s="64">
        <v>0.1</v>
      </c>
      <c r="M55" s="64">
        <v>0.1</v>
      </c>
      <c r="N55" s="64" t="b">
        <f t="shared" ref="N55:AF55" si="13">IF(N2&lt;=$F$55,1/$F$55,FALSE)</f>
        <v>0</v>
      </c>
      <c r="O55" s="64" t="b">
        <f t="shared" si="13"/>
        <v>0</v>
      </c>
      <c r="P55" s="64" t="b">
        <f t="shared" si="13"/>
        <v>0</v>
      </c>
      <c r="Q55" s="64" t="b">
        <f t="shared" si="13"/>
        <v>0</v>
      </c>
      <c r="R55" s="64" t="b">
        <f t="shared" si="13"/>
        <v>0</v>
      </c>
      <c r="S55" s="64" t="b">
        <f t="shared" si="13"/>
        <v>0</v>
      </c>
      <c r="T55" s="64" t="b">
        <f t="shared" si="13"/>
        <v>0</v>
      </c>
      <c r="U55" s="64" t="b">
        <f t="shared" si="13"/>
        <v>0</v>
      </c>
      <c r="V55" s="64" t="b">
        <f t="shared" si="13"/>
        <v>0</v>
      </c>
      <c r="W55" s="64" t="b">
        <f t="shared" si="13"/>
        <v>0</v>
      </c>
      <c r="X55" s="64" t="b">
        <f t="shared" si="13"/>
        <v>0</v>
      </c>
      <c r="Y55" s="64" t="b">
        <f t="shared" si="13"/>
        <v>0</v>
      </c>
      <c r="Z55" s="64" t="b">
        <f t="shared" si="13"/>
        <v>0</v>
      </c>
      <c r="AA55" s="64" t="b">
        <f t="shared" si="13"/>
        <v>0</v>
      </c>
      <c r="AB55" s="64" t="b">
        <f t="shared" si="13"/>
        <v>0</v>
      </c>
      <c r="AC55" s="64" t="b">
        <f t="shared" si="13"/>
        <v>0</v>
      </c>
      <c r="AD55" s="64" t="b">
        <f t="shared" si="13"/>
        <v>0</v>
      </c>
      <c r="AE55" s="64" t="b">
        <f t="shared" si="13"/>
        <v>0</v>
      </c>
      <c r="AF55" s="64" t="b">
        <f t="shared" si="13"/>
        <v>0</v>
      </c>
    </row>
    <row r="56" spans="2:32" x14ac:dyDescent="0.45">
      <c r="D56" s="60" t="s">
        <v>1068</v>
      </c>
      <c r="E56" s="72" t="s">
        <v>84</v>
      </c>
      <c r="F56" s="88">
        <f>'Ras Laffan Summary'!H9*1000000</f>
        <v>13151000000</v>
      </c>
      <c r="G56" s="74"/>
      <c r="H56" s="74">
        <f>SUM(I56:XFD56)</f>
        <v>13151000000</v>
      </c>
      <c r="I56" s="52">
        <f t="shared" ref="I56:AF56" si="14">$F$56*I55</f>
        <v>7890600000</v>
      </c>
      <c r="J56" s="52">
        <f t="shared" si="14"/>
        <v>1315100000</v>
      </c>
      <c r="K56" s="52">
        <f t="shared" si="14"/>
        <v>1315100000</v>
      </c>
      <c r="L56" s="52">
        <f t="shared" si="14"/>
        <v>1315100000</v>
      </c>
      <c r="M56" s="52">
        <f t="shared" si="14"/>
        <v>1315100000</v>
      </c>
      <c r="N56" s="52">
        <f t="shared" si="14"/>
        <v>0</v>
      </c>
      <c r="O56" s="52">
        <f t="shared" si="14"/>
        <v>0</v>
      </c>
      <c r="P56" s="52">
        <f t="shared" si="14"/>
        <v>0</v>
      </c>
      <c r="Q56" s="52">
        <f t="shared" si="14"/>
        <v>0</v>
      </c>
      <c r="R56" s="52">
        <f t="shared" si="14"/>
        <v>0</v>
      </c>
      <c r="S56" s="52">
        <f t="shared" si="14"/>
        <v>0</v>
      </c>
      <c r="T56" s="52">
        <f t="shared" si="14"/>
        <v>0</v>
      </c>
      <c r="U56" s="52">
        <f t="shared" si="14"/>
        <v>0</v>
      </c>
      <c r="V56" s="52">
        <f t="shared" si="14"/>
        <v>0</v>
      </c>
      <c r="W56" s="52">
        <f t="shared" si="14"/>
        <v>0</v>
      </c>
      <c r="X56" s="52">
        <f t="shared" si="14"/>
        <v>0</v>
      </c>
      <c r="Y56" s="52">
        <f t="shared" si="14"/>
        <v>0</v>
      </c>
      <c r="Z56" s="52">
        <f t="shared" si="14"/>
        <v>0</v>
      </c>
      <c r="AA56" s="52">
        <f t="shared" si="14"/>
        <v>0</v>
      </c>
      <c r="AB56" s="52">
        <f t="shared" si="14"/>
        <v>0</v>
      </c>
      <c r="AC56" s="52">
        <f t="shared" si="14"/>
        <v>0</v>
      </c>
      <c r="AD56" s="52">
        <f t="shared" si="14"/>
        <v>0</v>
      </c>
      <c r="AE56" s="52">
        <f t="shared" si="14"/>
        <v>0</v>
      </c>
      <c r="AF56" s="52">
        <f t="shared" si="14"/>
        <v>0</v>
      </c>
    </row>
    <row r="57" spans="2:32" x14ac:dyDescent="0.45">
      <c r="E57" s="72"/>
    </row>
    <row r="58" spans="2:32" x14ac:dyDescent="0.45">
      <c r="D58" s="60" t="s">
        <v>93</v>
      </c>
      <c r="E58" s="72" t="s">
        <v>84</v>
      </c>
      <c r="I58" s="74">
        <f>I53-I56</f>
        <v>-6686835250</v>
      </c>
      <c r="J58" s="74">
        <f t="shared" ref="J58:AF58" si="15">J53-J56</f>
        <v>567122312.49999952</v>
      </c>
      <c r="K58" s="74">
        <f t="shared" si="15"/>
        <v>1834223817.8125</v>
      </c>
      <c r="L58" s="74">
        <f t="shared" si="15"/>
        <v>7639586261.890625</v>
      </c>
      <c r="M58" s="74">
        <f t="shared" si="15"/>
        <v>6642110682.1994152</v>
      </c>
      <c r="N58" s="74">
        <f t="shared" si="15"/>
        <v>12773758904.66897</v>
      </c>
      <c r="O58" s="74">
        <f t="shared" si="15"/>
        <v>18375516778.489941</v>
      </c>
      <c r="P58" s="74">
        <f t="shared" si="15"/>
        <v>21008291415.681362</v>
      </c>
      <c r="Q58" s="74">
        <f t="shared" si="15"/>
        <v>19970058621.740067</v>
      </c>
      <c r="R58" s="74">
        <f t="shared" si="15"/>
        <v>19981608662.951626</v>
      </c>
      <c r="S58" s="74">
        <f t="shared" si="15"/>
        <v>12122428194.605925</v>
      </c>
      <c r="T58" s="74">
        <f t="shared" si="15"/>
        <v>6334064090.0976028</v>
      </c>
      <c r="U58" s="74">
        <f t="shared" si="15"/>
        <v>7478429033.1829987</v>
      </c>
      <c r="V58" s="74">
        <f t="shared" si="15"/>
        <v>10002900031.221218</v>
      </c>
      <c r="W58" s="74">
        <f t="shared" si="15"/>
        <v>9597335147.2388573</v>
      </c>
      <c r="X58" s="74">
        <f t="shared" si="15"/>
        <v>5858465879.5136414</v>
      </c>
      <c r="Y58" s="74">
        <f t="shared" si="15"/>
        <v>9335651694.8568535</v>
      </c>
      <c r="Z58" s="74">
        <f t="shared" si="15"/>
        <v>20796061089.856857</v>
      </c>
      <c r="AA58" s="74">
        <f t="shared" si="15"/>
        <v>13995917674.700653</v>
      </c>
      <c r="AB58" s="74">
        <f t="shared" si="15"/>
        <v>13600080923.150349</v>
      </c>
      <c r="AC58" s="74">
        <f t="shared" si="15"/>
        <v>13291080923.150349</v>
      </c>
      <c r="AD58" s="74">
        <f t="shared" si="15"/>
        <v>13126080923.150349</v>
      </c>
      <c r="AE58" s="74">
        <f t="shared" si="15"/>
        <v>13074080923.150349</v>
      </c>
      <c r="AF58" s="74">
        <f t="shared" si="15"/>
        <v>13392080923.150349</v>
      </c>
    </row>
    <row r="59" spans="2:32" x14ac:dyDescent="0.45">
      <c r="D59" s="60" t="s">
        <v>94</v>
      </c>
      <c r="E59" s="72" t="s">
        <v>91</v>
      </c>
      <c r="F59" s="64">
        <f>IFERROR(IRR(I58:AF58),FALSE)</f>
        <v>0.66370495481918379</v>
      </c>
    </row>
    <row r="60" spans="2:32" x14ac:dyDescent="0.45">
      <c r="E60" s="72"/>
    </row>
    <row r="61" spans="2:32" x14ac:dyDescent="0.45">
      <c r="E61" s="72"/>
    </row>
    <row r="62" spans="2:32" x14ac:dyDescent="0.45">
      <c r="B62" s="45" t="s">
        <v>102</v>
      </c>
      <c r="C62" s="45"/>
      <c r="D62" s="45"/>
      <c r="E62" s="58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</row>
    <row r="63" spans="2:32" x14ac:dyDescent="0.45">
      <c r="D63" s="60" t="s">
        <v>103</v>
      </c>
      <c r="E63" s="72" t="s">
        <v>84</v>
      </c>
      <c r="I63" s="74">
        <f t="shared" ref="I63:AF63" si="16">I49</f>
        <v>1997764749.9999998</v>
      </c>
      <c r="J63" s="74">
        <f t="shared" si="16"/>
        <v>2739222312.4999995</v>
      </c>
      <c r="K63" s="74">
        <f t="shared" si="16"/>
        <v>4395323817.8125</v>
      </c>
      <c r="L63" s="74">
        <f t="shared" si="16"/>
        <v>10972686261.890625</v>
      </c>
      <c r="M63" s="74">
        <f t="shared" si="16"/>
        <v>10867210682.199415</v>
      </c>
      <c r="N63" s="74">
        <f t="shared" si="16"/>
        <v>16654758904.66897</v>
      </c>
      <c r="O63" s="74">
        <f t="shared" si="16"/>
        <v>22576516778.489941</v>
      </c>
      <c r="P63" s="74">
        <f t="shared" si="16"/>
        <v>25483291415.681362</v>
      </c>
      <c r="Q63" s="74">
        <f t="shared" si="16"/>
        <v>24566058621.740067</v>
      </c>
      <c r="R63" s="74">
        <f t="shared" si="16"/>
        <v>24693608662.951626</v>
      </c>
      <c r="S63" s="74">
        <f t="shared" si="16"/>
        <v>16868428194.605925</v>
      </c>
      <c r="T63" s="74">
        <f t="shared" si="16"/>
        <v>11414064090.097603</v>
      </c>
      <c r="U63" s="74">
        <f t="shared" si="16"/>
        <v>13330429033.182999</v>
      </c>
      <c r="V63" s="74">
        <f t="shared" si="16"/>
        <v>16521900031.221218</v>
      </c>
      <c r="W63" s="74">
        <f t="shared" si="16"/>
        <v>16380335147.238857</v>
      </c>
      <c r="X63" s="74">
        <f t="shared" si="16"/>
        <v>12941465879.513641</v>
      </c>
      <c r="Y63" s="74">
        <f t="shared" si="16"/>
        <v>16713651694.856853</v>
      </c>
      <c r="Z63" s="74">
        <f t="shared" si="16"/>
        <v>28494061089.856857</v>
      </c>
      <c r="AA63" s="74">
        <f t="shared" si="16"/>
        <v>22054917674.700653</v>
      </c>
      <c r="AB63" s="74">
        <f t="shared" si="16"/>
        <v>22055080923.150349</v>
      </c>
      <c r="AC63" s="74">
        <f t="shared" si="16"/>
        <v>22142080923.150349</v>
      </c>
      <c r="AD63" s="74">
        <f t="shared" si="16"/>
        <v>22228080923.150349</v>
      </c>
      <c r="AE63" s="74">
        <f t="shared" si="16"/>
        <v>22192080923.150349</v>
      </c>
      <c r="AF63" s="74">
        <f t="shared" si="16"/>
        <v>21793080923.150349</v>
      </c>
    </row>
    <row r="64" spans="2:32" x14ac:dyDescent="0.45">
      <c r="D64" s="60" t="s">
        <v>104</v>
      </c>
      <c r="E64" s="72" t="s">
        <v>84</v>
      </c>
      <c r="I64" s="74">
        <f t="shared" ref="I64:AF64" si="17">I51</f>
        <v>-794000000</v>
      </c>
      <c r="J64" s="74">
        <f t="shared" si="17"/>
        <v>-857000000</v>
      </c>
      <c r="K64" s="74">
        <f t="shared" si="17"/>
        <v>-1246000000</v>
      </c>
      <c r="L64" s="74">
        <f t="shared" si="17"/>
        <v>-2018000000</v>
      </c>
      <c r="M64" s="74">
        <f t="shared" si="17"/>
        <v>-2910000000</v>
      </c>
      <c r="N64" s="74">
        <f t="shared" si="17"/>
        <v>-3881000000</v>
      </c>
      <c r="O64" s="74">
        <f t="shared" si="17"/>
        <v>-4201000000</v>
      </c>
      <c r="P64" s="74">
        <f t="shared" si="17"/>
        <v>-4475000000</v>
      </c>
      <c r="Q64" s="74">
        <f t="shared" si="17"/>
        <v>-4596000000</v>
      </c>
      <c r="R64" s="74">
        <f t="shared" si="17"/>
        <v>-4712000000</v>
      </c>
      <c r="S64" s="74">
        <f t="shared" si="17"/>
        <v>-4746000000</v>
      </c>
      <c r="T64" s="74">
        <f t="shared" si="17"/>
        <v>-5080000000</v>
      </c>
      <c r="U64" s="74">
        <f t="shared" si="17"/>
        <v>-5852000000</v>
      </c>
      <c r="V64" s="74">
        <f t="shared" si="17"/>
        <v>-6519000000</v>
      </c>
      <c r="W64" s="74">
        <f t="shared" si="17"/>
        <v>-6783000000</v>
      </c>
      <c r="X64" s="74">
        <f t="shared" si="17"/>
        <v>-7083000000</v>
      </c>
      <c r="Y64" s="74">
        <f t="shared" si="17"/>
        <v>-7378000000</v>
      </c>
      <c r="Z64" s="74">
        <f t="shared" si="17"/>
        <v>-7698000000</v>
      </c>
      <c r="AA64" s="74">
        <f t="shared" si="17"/>
        <v>-8059000000</v>
      </c>
      <c r="AB64" s="74">
        <f t="shared" si="17"/>
        <v>-8455000000</v>
      </c>
      <c r="AC64" s="74">
        <f t="shared" si="17"/>
        <v>-8851000000</v>
      </c>
      <c r="AD64" s="74">
        <f t="shared" si="17"/>
        <v>-9102000000</v>
      </c>
      <c r="AE64" s="74">
        <f t="shared" si="17"/>
        <v>-9118000000</v>
      </c>
      <c r="AF64" s="74">
        <f t="shared" si="17"/>
        <v>-8401000000</v>
      </c>
    </row>
    <row r="65" spans="4:32" x14ac:dyDescent="0.45">
      <c r="D65" s="60" t="s">
        <v>57</v>
      </c>
      <c r="E65" s="72" t="s">
        <v>84</v>
      </c>
      <c r="I65" s="74">
        <f>I63+I64</f>
        <v>1203764749.9999998</v>
      </c>
      <c r="J65" s="74">
        <f t="shared" ref="J65:AF65" si="18">J63+J64</f>
        <v>1882222312.4999995</v>
      </c>
      <c r="K65" s="74">
        <f t="shared" si="18"/>
        <v>3149323817.8125</v>
      </c>
      <c r="L65" s="74">
        <f t="shared" si="18"/>
        <v>8954686261.890625</v>
      </c>
      <c r="M65" s="74">
        <f t="shared" si="18"/>
        <v>7957210682.1994152</v>
      </c>
      <c r="N65" s="74">
        <f t="shared" si="18"/>
        <v>12773758904.66897</v>
      </c>
      <c r="O65" s="74">
        <f t="shared" si="18"/>
        <v>18375516778.489941</v>
      </c>
      <c r="P65" s="74">
        <f t="shared" si="18"/>
        <v>21008291415.681362</v>
      </c>
      <c r="Q65" s="74">
        <f t="shared" si="18"/>
        <v>19970058621.740067</v>
      </c>
      <c r="R65" s="74">
        <f t="shared" si="18"/>
        <v>19981608662.951626</v>
      </c>
      <c r="S65" s="74">
        <f t="shared" si="18"/>
        <v>12122428194.605925</v>
      </c>
      <c r="T65" s="74">
        <f t="shared" si="18"/>
        <v>6334064090.0976028</v>
      </c>
      <c r="U65" s="74">
        <f t="shared" si="18"/>
        <v>7478429033.1829987</v>
      </c>
      <c r="V65" s="74">
        <f t="shared" si="18"/>
        <v>10002900031.221218</v>
      </c>
      <c r="W65" s="74">
        <f t="shared" si="18"/>
        <v>9597335147.2388573</v>
      </c>
      <c r="X65" s="74">
        <f t="shared" si="18"/>
        <v>5858465879.5136414</v>
      </c>
      <c r="Y65" s="74">
        <f t="shared" si="18"/>
        <v>9335651694.8568535</v>
      </c>
      <c r="Z65" s="74">
        <f t="shared" si="18"/>
        <v>20796061089.856857</v>
      </c>
      <c r="AA65" s="74">
        <f t="shared" si="18"/>
        <v>13995917674.700653</v>
      </c>
      <c r="AB65" s="74">
        <f t="shared" si="18"/>
        <v>13600080923.150349</v>
      </c>
      <c r="AC65" s="74">
        <f t="shared" si="18"/>
        <v>13291080923.150349</v>
      </c>
      <c r="AD65" s="74">
        <f t="shared" si="18"/>
        <v>13126080923.150349</v>
      </c>
      <c r="AE65" s="74">
        <f t="shared" si="18"/>
        <v>13074080923.150349</v>
      </c>
      <c r="AF65" s="74">
        <f t="shared" si="18"/>
        <v>13392080923.150349</v>
      </c>
    </row>
    <row r="66" spans="4:32" x14ac:dyDescent="0.45">
      <c r="E66" s="72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</row>
    <row r="67" spans="4:32" x14ac:dyDescent="0.45">
      <c r="D67" s="60" t="s">
        <v>45</v>
      </c>
      <c r="E67" s="72" t="s">
        <v>84</v>
      </c>
      <c r="F67" s="75"/>
      <c r="H67" s="75">
        <f>SUM(I67:XFD67)</f>
        <v>10000000000</v>
      </c>
      <c r="I67" s="84">
        <v>0</v>
      </c>
      <c r="J67" s="84">
        <v>0</v>
      </c>
      <c r="K67" s="84">
        <v>0</v>
      </c>
      <c r="L67" s="84">
        <v>0</v>
      </c>
      <c r="M67" s="84">
        <v>0</v>
      </c>
      <c r="N67" s="84">
        <v>180000000</v>
      </c>
      <c r="O67" s="84">
        <v>373000000</v>
      </c>
      <c r="P67" s="84">
        <v>393000000</v>
      </c>
      <c r="Q67" s="84">
        <v>415000000</v>
      </c>
      <c r="R67" s="84">
        <v>439000000</v>
      </c>
      <c r="S67" s="84">
        <v>463000000</v>
      </c>
      <c r="T67" s="84">
        <v>488000000</v>
      </c>
      <c r="U67" s="84">
        <v>516000000</v>
      </c>
      <c r="V67" s="84">
        <v>546000000</v>
      </c>
      <c r="W67" s="84">
        <v>577000000</v>
      </c>
      <c r="X67" s="84">
        <v>610000000</v>
      </c>
      <c r="Y67" s="84">
        <v>601000000</v>
      </c>
      <c r="Z67" s="84">
        <v>635000000</v>
      </c>
      <c r="AA67" s="84">
        <v>672000000</v>
      </c>
      <c r="AB67" s="84">
        <v>710000000</v>
      </c>
      <c r="AC67" s="84">
        <v>750000000</v>
      </c>
      <c r="AD67" s="84">
        <v>793000000</v>
      </c>
      <c r="AE67" s="84">
        <v>839000000</v>
      </c>
      <c r="AF67" s="84">
        <v>0</v>
      </c>
    </row>
    <row r="68" spans="4:32" x14ac:dyDescent="0.45">
      <c r="D68" s="60" t="s">
        <v>46</v>
      </c>
      <c r="E68" s="72" t="s">
        <v>84</v>
      </c>
      <c r="I68" s="85">
        <v>56000000</v>
      </c>
      <c r="J68" s="85">
        <v>156000000</v>
      </c>
      <c r="K68" s="85">
        <v>308000000</v>
      </c>
      <c r="L68" s="85">
        <v>402000000</v>
      </c>
      <c r="M68" s="85">
        <v>513000000</v>
      </c>
      <c r="N68" s="85">
        <v>546000000</v>
      </c>
      <c r="O68" s="85">
        <v>532000000</v>
      </c>
      <c r="P68" s="85">
        <v>512000000</v>
      </c>
      <c r="Q68" s="85">
        <v>490000000</v>
      </c>
      <c r="R68" s="85">
        <v>467000000</v>
      </c>
      <c r="S68" s="85">
        <v>444000000</v>
      </c>
      <c r="T68" s="85">
        <v>421000000</v>
      </c>
      <c r="U68" s="85">
        <v>393000000</v>
      </c>
      <c r="V68" s="85">
        <v>364000000</v>
      </c>
      <c r="W68" s="85">
        <v>334000000</v>
      </c>
      <c r="X68" s="85">
        <v>301000000</v>
      </c>
      <c r="Y68" s="85">
        <v>268000000</v>
      </c>
      <c r="Z68" s="85">
        <v>233000000</v>
      </c>
      <c r="AA68" s="85">
        <v>196000000</v>
      </c>
      <c r="AB68" s="85">
        <v>156000000</v>
      </c>
      <c r="AC68" s="85">
        <v>115000000</v>
      </c>
      <c r="AD68" s="85">
        <v>71000000</v>
      </c>
      <c r="AE68" s="85">
        <v>24000000</v>
      </c>
      <c r="AF68" s="85">
        <v>0</v>
      </c>
    </row>
    <row r="69" spans="4:32" x14ac:dyDescent="0.45">
      <c r="D69" s="60" t="s">
        <v>47</v>
      </c>
      <c r="E69" s="72" t="s">
        <v>84</v>
      </c>
      <c r="I69" s="85">
        <v>56000000</v>
      </c>
      <c r="J69" s="85">
        <v>156000000</v>
      </c>
      <c r="K69" s="85">
        <v>308000000</v>
      </c>
      <c r="L69" s="85">
        <v>402000000</v>
      </c>
      <c r="M69" s="85">
        <v>513000000</v>
      </c>
      <c r="N69" s="85">
        <v>726000000</v>
      </c>
      <c r="O69" s="85">
        <v>904000000</v>
      </c>
      <c r="P69" s="85">
        <v>905000000</v>
      </c>
      <c r="Q69" s="85">
        <v>905000000</v>
      </c>
      <c r="R69" s="85">
        <v>906000000</v>
      </c>
      <c r="S69" s="85">
        <v>908000000</v>
      </c>
      <c r="T69" s="85">
        <v>909000000</v>
      </c>
      <c r="U69" s="85">
        <v>909000000</v>
      </c>
      <c r="V69" s="85">
        <v>910000000</v>
      </c>
      <c r="W69" s="85">
        <v>911000000</v>
      </c>
      <c r="X69" s="85">
        <v>911000000</v>
      </c>
      <c r="Y69" s="85">
        <v>869000000</v>
      </c>
      <c r="Z69" s="85">
        <v>868000000</v>
      </c>
      <c r="AA69" s="85">
        <v>867000000</v>
      </c>
      <c r="AB69" s="85">
        <v>866000000</v>
      </c>
      <c r="AC69" s="85">
        <v>865000000</v>
      </c>
      <c r="AD69" s="85">
        <v>864000000</v>
      </c>
      <c r="AE69" s="85">
        <v>863000000</v>
      </c>
      <c r="AF69" s="85">
        <v>0</v>
      </c>
    </row>
    <row r="70" spans="4:32" x14ac:dyDescent="0.45">
      <c r="E70" s="72"/>
    </row>
    <row r="71" spans="4:32" x14ac:dyDescent="0.45">
      <c r="D71" s="60" t="s">
        <v>105</v>
      </c>
      <c r="E71" s="72" t="s">
        <v>84</v>
      </c>
      <c r="I71" s="74">
        <f>I65-I69</f>
        <v>1147764749.9999998</v>
      </c>
      <c r="J71" s="74">
        <f t="shared" ref="J71:AF71" si="19">J65-J69</f>
        <v>1726222312.4999995</v>
      </c>
      <c r="K71" s="74">
        <f t="shared" si="19"/>
        <v>2841323817.8125</v>
      </c>
      <c r="L71" s="74">
        <f t="shared" si="19"/>
        <v>8552686261.890625</v>
      </c>
      <c r="M71" s="74">
        <f t="shared" si="19"/>
        <v>7444210682.1994152</v>
      </c>
      <c r="N71" s="74">
        <f t="shared" si="19"/>
        <v>12047758904.66897</v>
      </c>
      <c r="O71" s="74">
        <f t="shared" si="19"/>
        <v>17471516778.489941</v>
      </c>
      <c r="P71" s="74">
        <f t="shared" si="19"/>
        <v>20103291415.681362</v>
      </c>
      <c r="Q71" s="74">
        <f t="shared" si="19"/>
        <v>19065058621.740067</v>
      </c>
      <c r="R71" s="74">
        <f t="shared" si="19"/>
        <v>19075608662.951626</v>
      </c>
      <c r="S71" s="74">
        <f t="shared" si="19"/>
        <v>11214428194.605925</v>
      </c>
      <c r="T71" s="74">
        <f t="shared" si="19"/>
        <v>5425064090.0976028</v>
      </c>
      <c r="U71" s="74">
        <f t="shared" si="19"/>
        <v>6569429033.1829987</v>
      </c>
      <c r="V71" s="74">
        <f t="shared" si="19"/>
        <v>9092900031.2212181</v>
      </c>
      <c r="W71" s="74">
        <f t="shared" si="19"/>
        <v>8686335147.2388573</v>
      </c>
      <c r="X71" s="74">
        <f t="shared" si="19"/>
        <v>4947465879.5136414</v>
      </c>
      <c r="Y71" s="74">
        <f t="shared" si="19"/>
        <v>8466651694.8568535</v>
      </c>
      <c r="Z71" s="74">
        <f t="shared" si="19"/>
        <v>19928061089.856857</v>
      </c>
      <c r="AA71" s="74">
        <f t="shared" si="19"/>
        <v>13128917674.700653</v>
      </c>
      <c r="AB71" s="74">
        <f t="shared" si="19"/>
        <v>12734080923.150349</v>
      </c>
      <c r="AC71" s="74">
        <f t="shared" si="19"/>
        <v>12426080923.150349</v>
      </c>
      <c r="AD71" s="74">
        <f t="shared" si="19"/>
        <v>12262080923.150349</v>
      </c>
      <c r="AE71" s="74">
        <f t="shared" si="19"/>
        <v>12211080923.150349</v>
      </c>
      <c r="AF71" s="74">
        <f t="shared" si="19"/>
        <v>13392080923.150349</v>
      </c>
    </row>
    <row r="72" spans="4:32" x14ac:dyDescent="0.45">
      <c r="E72" s="72"/>
    </row>
    <row r="73" spans="4:32" x14ac:dyDescent="0.45">
      <c r="D73" s="60" t="s">
        <v>106</v>
      </c>
      <c r="E73" s="72" t="s">
        <v>84</v>
      </c>
      <c r="H73" s="78">
        <f>SUM(I73:XFD73)</f>
        <v>13151000000</v>
      </c>
      <c r="I73" s="78">
        <f t="shared" ref="I73:AF73" si="20">I56</f>
        <v>7890600000</v>
      </c>
      <c r="J73" s="78">
        <f t="shared" si="20"/>
        <v>1315100000</v>
      </c>
      <c r="K73" s="78">
        <f t="shared" si="20"/>
        <v>1315100000</v>
      </c>
      <c r="L73" s="78">
        <f t="shared" si="20"/>
        <v>1315100000</v>
      </c>
      <c r="M73" s="78">
        <f t="shared" si="20"/>
        <v>1315100000</v>
      </c>
      <c r="N73" s="78">
        <f t="shared" si="20"/>
        <v>0</v>
      </c>
      <c r="O73" s="78">
        <f t="shared" si="20"/>
        <v>0</v>
      </c>
      <c r="P73" s="78">
        <f t="shared" si="20"/>
        <v>0</v>
      </c>
      <c r="Q73" s="78">
        <f t="shared" si="20"/>
        <v>0</v>
      </c>
      <c r="R73" s="78">
        <f t="shared" si="20"/>
        <v>0</v>
      </c>
      <c r="S73" s="78">
        <f t="shared" si="20"/>
        <v>0</v>
      </c>
      <c r="T73" s="78">
        <f t="shared" si="20"/>
        <v>0</v>
      </c>
      <c r="U73" s="78">
        <f t="shared" si="20"/>
        <v>0</v>
      </c>
      <c r="V73" s="78">
        <f t="shared" si="20"/>
        <v>0</v>
      </c>
      <c r="W73" s="78">
        <f t="shared" si="20"/>
        <v>0</v>
      </c>
      <c r="X73" s="78">
        <f t="shared" si="20"/>
        <v>0</v>
      </c>
      <c r="Y73" s="78">
        <f t="shared" si="20"/>
        <v>0</v>
      </c>
      <c r="Z73" s="78">
        <f t="shared" si="20"/>
        <v>0</v>
      </c>
      <c r="AA73" s="78">
        <f t="shared" si="20"/>
        <v>0</v>
      </c>
      <c r="AB73" s="78">
        <f t="shared" si="20"/>
        <v>0</v>
      </c>
      <c r="AC73" s="78">
        <f t="shared" si="20"/>
        <v>0</v>
      </c>
      <c r="AD73" s="78">
        <f t="shared" si="20"/>
        <v>0</v>
      </c>
      <c r="AE73" s="78">
        <f t="shared" si="20"/>
        <v>0</v>
      </c>
      <c r="AF73" s="78">
        <f t="shared" si="20"/>
        <v>0</v>
      </c>
    </row>
    <row r="74" spans="4:32" x14ac:dyDescent="0.45">
      <c r="D74" s="60" t="s">
        <v>976</v>
      </c>
      <c r="E74" s="72" t="s">
        <v>84</v>
      </c>
      <c r="F74" s="88">
        <f>'Ras Laffan Summary'!H10*1000000</f>
        <v>504000000</v>
      </c>
      <c r="H74" s="78"/>
      <c r="I74" s="78">
        <f>F74</f>
        <v>504000000</v>
      </c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</row>
    <row r="75" spans="4:32" x14ac:dyDescent="0.45">
      <c r="D75" s="60" t="s">
        <v>977</v>
      </c>
      <c r="E75" s="72"/>
      <c r="F75" s="74"/>
      <c r="H75" s="78"/>
      <c r="I75" s="78">
        <f>SUM(I73:I74)</f>
        <v>8394600000</v>
      </c>
      <c r="J75" s="78">
        <f t="shared" ref="J75:AF75" si="21">SUM(J73:J74)</f>
        <v>1315100000</v>
      </c>
      <c r="K75" s="78">
        <f t="shared" si="21"/>
        <v>1315100000</v>
      </c>
      <c r="L75" s="78">
        <f t="shared" si="21"/>
        <v>1315100000</v>
      </c>
      <c r="M75" s="78">
        <f t="shared" si="21"/>
        <v>1315100000</v>
      </c>
      <c r="N75" s="78">
        <f t="shared" si="21"/>
        <v>0</v>
      </c>
      <c r="O75" s="78">
        <f t="shared" si="21"/>
        <v>0</v>
      </c>
      <c r="P75" s="78">
        <f t="shared" si="21"/>
        <v>0</v>
      </c>
      <c r="Q75" s="78">
        <f t="shared" si="21"/>
        <v>0</v>
      </c>
      <c r="R75" s="78">
        <f t="shared" si="21"/>
        <v>0</v>
      </c>
      <c r="S75" s="78">
        <f t="shared" si="21"/>
        <v>0</v>
      </c>
      <c r="T75" s="78">
        <f t="shared" si="21"/>
        <v>0</v>
      </c>
      <c r="U75" s="78">
        <f t="shared" si="21"/>
        <v>0</v>
      </c>
      <c r="V75" s="78">
        <f t="shared" si="21"/>
        <v>0</v>
      </c>
      <c r="W75" s="78">
        <f t="shared" si="21"/>
        <v>0</v>
      </c>
      <c r="X75" s="78">
        <f t="shared" si="21"/>
        <v>0</v>
      </c>
      <c r="Y75" s="78">
        <f t="shared" si="21"/>
        <v>0</v>
      </c>
      <c r="Z75" s="78">
        <f t="shared" si="21"/>
        <v>0</v>
      </c>
      <c r="AA75" s="78">
        <f t="shared" si="21"/>
        <v>0</v>
      </c>
      <c r="AB75" s="78">
        <f t="shared" si="21"/>
        <v>0</v>
      </c>
      <c r="AC75" s="78">
        <f t="shared" si="21"/>
        <v>0</v>
      </c>
      <c r="AD75" s="78">
        <f t="shared" si="21"/>
        <v>0</v>
      </c>
      <c r="AE75" s="78">
        <f t="shared" si="21"/>
        <v>0</v>
      </c>
      <c r="AF75" s="78">
        <f t="shared" si="21"/>
        <v>0</v>
      </c>
    </row>
    <row r="76" spans="4:32" x14ac:dyDescent="0.45">
      <c r="E76" s="72"/>
      <c r="F76" s="74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</row>
    <row r="77" spans="4:32" x14ac:dyDescent="0.45">
      <c r="D77" s="60" t="s">
        <v>962</v>
      </c>
      <c r="E77" s="72" t="s">
        <v>84</v>
      </c>
      <c r="H77" s="74">
        <f>SUM(I77:XFD77)</f>
        <v>10000000000</v>
      </c>
      <c r="I77" s="74">
        <f>I88</f>
        <v>6147638227.7554007</v>
      </c>
      <c r="J77" s="74">
        <f t="shared" ref="J77:AF77" si="22">J88</f>
        <v>963090443.06114972</v>
      </c>
      <c r="K77" s="74">
        <f t="shared" si="22"/>
        <v>963090443.06114972</v>
      </c>
      <c r="L77" s="74">
        <f t="shared" si="22"/>
        <v>963090443.06114972</v>
      </c>
      <c r="M77" s="74">
        <f t="shared" si="22"/>
        <v>963090443.06114972</v>
      </c>
      <c r="N77" s="74">
        <f t="shared" si="22"/>
        <v>0</v>
      </c>
      <c r="O77" s="74">
        <f t="shared" si="22"/>
        <v>0</v>
      </c>
      <c r="P77" s="74">
        <f t="shared" si="22"/>
        <v>0</v>
      </c>
      <c r="Q77" s="74">
        <f t="shared" si="22"/>
        <v>0</v>
      </c>
      <c r="R77" s="74">
        <f t="shared" si="22"/>
        <v>0</v>
      </c>
      <c r="S77" s="74">
        <f t="shared" si="22"/>
        <v>0</v>
      </c>
      <c r="T77" s="74">
        <f t="shared" si="22"/>
        <v>0</v>
      </c>
      <c r="U77" s="74">
        <f t="shared" si="22"/>
        <v>0</v>
      </c>
      <c r="V77" s="74">
        <f t="shared" si="22"/>
        <v>0</v>
      </c>
      <c r="W77" s="74">
        <f t="shared" si="22"/>
        <v>0</v>
      </c>
      <c r="X77" s="74">
        <f t="shared" si="22"/>
        <v>0</v>
      </c>
      <c r="Y77" s="74">
        <f t="shared" si="22"/>
        <v>0</v>
      </c>
      <c r="Z77" s="74">
        <f t="shared" si="22"/>
        <v>0</v>
      </c>
      <c r="AA77" s="74">
        <f t="shared" si="22"/>
        <v>0</v>
      </c>
      <c r="AB77" s="74">
        <f t="shared" si="22"/>
        <v>0</v>
      </c>
      <c r="AC77" s="74">
        <f t="shared" si="22"/>
        <v>0</v>
      </c>
      <c r="AD77" s="74">
        <f t="shared" si="22"/>
        <v>0</v>
      </c>
      <c r="AE77" s="74">
        <f t="shared" si="22"/>
        <v>0</v>
      </c>
      <c r="AF77" s="74">
        <f t="shared" si="22"/>
        <v>0</v>
      </c>
    </row>
    <row r="78" spans="4:32" x14ac:dyDescent="0.45">
      <c r="D78" s="60" t="s">
        <v>963</v>
      </c>
      <c r="E78" s="72" t="s">
        <v>84</v>
      </c>
      <c r="H78" s="74">
        <f>SUM(I78:XFD78)</f>
        <v>256305099658.96088</v>
      </c>
      <c r="I78" s="74">
        <f>I71-I75+I77</f>
        <v>-1099197022.2445993</v>
      </c>
      <c r="J78" s="74">
        <f t="shared" ref="J78:AF78" si="23">J71-J75+J77</f>
        <v>1374212755.5611491</v>
      </c>
      <c r="K78" s="74">
        <f t="shared" si="23"/>
        <v>2489314260.8736496</v>
      </c>
      <c r="L78" s="74">
        <f t="shared" si="23"/>
        <v>8200676704.9517746</v>
      </c>
      <c r="M78" s="74">
        <f t="shared" si="23"/>
        <v>7092201125.2605648</v>
      </c>
      <c r="N78" s="74">
        <f t="shared" si="23"/>
        <v>12047758904.66897</v>
      </c>
      <c r="O78" s="74">
        <f t="shared" si="23"/>
        <v>17471516778.489941</v>
      </c>
      <c r="P78" s="74">
        <f t="shared" si="23"/>
        <v>20103291415.681362</v>
      </c>
      <c r="Q78" s="74">
        <f t="shared" si="23"/>
        <v>19065058621.740067</v>
      </c>
      <c r="R78" s="74">
        <f t="shared" si="23"/>
        <v>19075608662.951626</v>
      </c>
      <c r="S78" s="74">
        <f t="shared" si="23"/>
        <v>11214428194.605925</v>
      </c>
      <c r="T78" s="74">
        <f t="shared" si="23"/>
        <v>5425064090.0976028</v>
      </c>
      <c r="U78" s="74">
        <f t="shared" si="23"/>
        <v>6569429033.1829987</v>
      </c>
      <c r="V78" s="74">
        <f t="shared" si="23"/>
        <v>9092900031.2212181</v>
      </c>
      <c r="W78" s="74">
        <f t="shared" si="23"/>
        <v>8686335147.2388573</v>
      </c>
      <c r="X78" s="74">
        <f t="shared" si="23"/>
        <v>4947465879.5136414</v>
      </c>
      <c r="Y78" s="74">
        <f t="shared" si="23"/>
        <v>8466651694.8568535</v>
      </c>
      <c r="Z78" s="74">
        <f t="shared" si="23"/>
        <v>19928061089.856857</v>
      </c>
      <c r="AA78" s="74">
        <f t="shared" si="23"/>
        <v>13128917674.700653</v>
      </c>
      <c r="AB78" s="74">
        <f t="shared" si="23"/>
        <v>12734080923.150349</v>
      </c>
      <c r="AC78" s="74">
        <f t="shared" si="23"/>
        <v>12426080923.150349</v>
      </c>
      <c r="AD78" s="74">
        <f t="shared" si="23"/>
        <v>12262080923.150349</v>
      </c>
      <c r="AE78" s="74">
        <f t="shared" si="23"/>
        <v>12211080923.150349</v>
      </c>
      <c r="AF78" s="74">
        <f t="shared" si="23"/>
        <v>13392080923.150349</v>
      </c>
    </row>
    <row r="79" spans="4:32" x14ac:dyDescent="0.45">
      <c r="E79" s="72"/>
    </row>
    <row r="80" spans="4:32" x14ac:dyDescent="0.45">
      <c r="D80" s="60" t="s">
        <v>978</v>
      </c>
      <c r="E80" s="72" t="s">
        <v>91</v>
      </c>
      <c r="F80" s="79">
        <f>IFERROR(IRR(I78:AF78),FALSE)</f>
        <v>2.134742762147551</v>
      </c>
    </row>
    <row r="82" spans="2:32" x14ac:dyDescent="0.45">
      <c r="D82" s="60" t="s">
        <v>59</v>
      </c>
      <c r="E82" s="72" t="s">
        <v>964</v>
      </c>
      <c r="F82" s="61">
        <f>MIN(I82:AF82)</f>
        <v>6.4308077711455995</v>
      </c>
      <c r="I82" s="48">
        <f>IF(I69,I65/I69)</f>
        <v>21.495799107142854</v>
      </c>
      <c r="J82" s="48">
        <f t="shared" ref="J82:AF82" si="24">IF(J69,J65/J69)</f>
        <v>12.065527644230766</v>
      </c>
      <c r="K82" s="48">
        <f t="shared" si="24"/>
        <v>10.225077330560065</v>
      </c>
      <c r="L82" s="48">
        <f t="shared" si="24"/>
        <v>22.275338959926927</v>
      </c>
      <c r="M82" s="48">
        <f t="shared" si="24"/>
        <v>15.511131934111921</v>
      </c>
      <c r="N82" s="48">
        <f t="shared" si="24"/>
        <v>17.594709235081226</v>
      </c>
      <c r="O82" s="48">
        <f t="shared" si="24"/>
        <v>20.326899091249935</v>
      </c>
      <c r="P82" s="48">
        <f t="shared" si="24"/>
        <v>23.213581674786035</v>
      </c>
      <c r="Q82" s="48">
        <f t="shared" si="24"/>
        <v>22.066363117944825</v>
      </c>
      <c r="R82" s="48">
        <f t="shared" si="24"/>
        <v>22.054755698622102</v>
      </c>
      <c r="S82" s="48">
        <f t="shared" si="24"/>
        <v>13.350691844279652</v>
      </c>
      <c r="T82" s="48">
        <f t="shared" si="24"/>
        <v>6.9681673158389472</v>
      </c>
      <c r="U82" s="48">
        <f t="shared" si="24"/>
        <v>8.2270946459658951</v>
      </c>
      <c r="V82" s="48">
        <f t="shared" si="24"/>
        <v>10.992197836506833</v>
      </c>
      <c r="W82" s="48">
        <f t="shared" si="24"/>
        <v>10.534945276881292</v>
      </c>
      <c r="X82" s="48">
        <f t="shared" si="24"/>
        <v>6.4308077711455995</v>
      </c>
      <c r="Y82" s="48">
        <f t="shared" si="24"/>
        <v>10.742982387637346</v>
      </c>
      <c r="Z82" s="48">
        <f t="shared" si="24"/>
        <v>23.95859572564154</v>
      </c>
      <c r="AA82" s="48">
        <f t="shared" si="24"/>
        <v>16.142926960439045</v>
      </c>
      <c r="AB82" s="48">
        <f t="shared" si="24"/>
        <v>15.704481435508486</v>
      </c>
      <c r="AC82" s="48">
        <f t="shared" si="24"/>
        <v>15.365411471850114</v>
      </c>
      <c r="AD82" s="48">
        <f t="shared" si="24"/>
        <v>15.192223290683273</v>
      </c>
      <c r="AE82" s="48">
        <f t="shared" si="24"/>
        <v>15.149572332735051</v>
      </c>
      <c r="AF82" s="48" t="b">
        <f t="shared" si="24"/>
        <v>0</v>
      </c>
    </row>
    <row r="83" spans="2:32" x14ac:dyDescent="0.45">
      <c r="D83" s="60" t="s">
        <v>961</v>
      </c>
      <c r="E83" s="72" t="s">
        <v>964</v>
      </c>
      <c r="I83" s="67">
        <v>8.25</v>
      </c>
      <c r="J83" s="67">
        <v>5.89</v>
      </c>
      <c r="K83" s="67">
        <v>4.45</v>
      </c>
      <c r="L83" s="67">
        <v>5.29</v>
      </c>
      <c r="M83" s="67">
        <v>6.73</v>
      </c>
      <c r="N83" s="67">
        <v>6.34</v>
      </c>
      <c r="O83" s="67">
        <v>5.21</v>
      </c>
      <c r="P83" s="67">
        <v>5.26</v>
      </c>
      <c r="Q83" s="67">
        <v>5.47</v>
      </c>
      <c r="R83" s="67">
        <v>5.72</v>
      </c>
      <c r="S83" s="67">
        <v>5.6</v>
      </c>
      <c r="T83" s="67">
        <v>5.76</v>
      </c>
      <c r="U83" s="67">
        <v>5.41</v>
      </c>
      <c r="V83" s="67">
        <v>5.17</v>
      </c>
      <c r="W83" s="67">
        <v>5.34</v>
      </c>
      <c r="X83" s="67">
        <v>5.46</v>
      </c>
      <c r="Y83" s="67">
        <v>5.85</v>
      </c>
      <c r="Z83" s="67">
        <v>5.99</v>
      </c>
      <c r="AA83" s="67">
        <v>6.07</v>
      </c>
      <c r="AB83" s="67">
        <v>6.08</v>
      </c>
      <c r="AC83" s="67">
        <v>6.11</v>
      </c>
      <c r="AD83" s="67">
        <v>6.28</v>
      </c>
      <c r="AE83" s="67">
        <v>6.49</v>
      </c>
      <c r="AF83" s="67">
        <v>6.49</v>
      </c>
    </row>
    <row r="84" spans="2:32" x14ac:dyDescent="0.45">
      <c r="E84" s="72"/>
    </row>
    <row r="85" spans="2:32" x14ac:dyDescent="0.45">
      <c r="B85" s="45" t="s">
        <v>65</v>
      </c>
      <c r="C85" s="45"/>
      <c r="D85" s="45"/>
      <c r="E85" s="58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</row>
    <row r="86" spans="2:32" x14ac:dyDescent="0.45">
      <c r="D86" s="60" t="s">
        <v>966</v>
      </c>
      <c r="E86" s="72" t="s">
        <v>970</v>
      </c>
      <c r="I86" s="60" t="b">
        <f t="shared" ref="I86:AF86" si="25">I4</f>
        <v>0</v>
      </c>
      <c r="J86" s="60" t="b">
        <f t="shared" si="25"/>
        <v>0</v>
      </c>
      <c r="K86" s="60" t="b">
        <f t="shared" si="25"/>
        <v>0</v>
      </c>
      <c r="L86" s="60" t="b">
        <f t="shared" si="25"/>
        <v>0</v>
      </c>
      <c r="M86" s="60" t="b">
        <f t="shared" si="25"/>
        <v>0</v>
      </c>
      <c r="N86" s="60" t="b">
        <f t="shared" si="25"/>
        <v>0</v>
      </c>
      <c r="O86" s="60" t="b">
        <f t="shared" si="25"/>
        <v>1</v>
      </c>
      <c r="P86" s="60" t="b">
        <f t="shared" si="25"/>
        <v>1</v>
      </c>
      <c r="Q86" s="60" t="b">
        <f t="shared" si="25"/>
        <v>1</v>
      </c>
      <c r="R86" s="60" t="b">
        <f t="shared" si="25"/>
        <v>1</v>
      </c>
      <c r="S86" s="60" t="b">
        <f t="shared" si="25"/>
        <v>1</v>
      </c>
      <c r="T86" s="60" t="b">
        <f t="shared" si="25"/>
        <v>1</v>
      </c>
      <c r="U86" s="60" t="b">
        <f t="shared" si="25"/>
        <v>1</v>
      </c>
      <c r="V86" s="60" t="b">
        <f t="shared" si="25"/>
        <v>1</v>
      </c>
      <c r="W86" s="60" t="b">
        <f t="shared" si="25"/>
        <v>1</v>
      </c>
      <c r="X86" s="60" t="b">
        <f t="shared" si="25"/>
        <v>1</v>
      </c>
      <c r="Y86" s="60" t="b">
        <f t="shared" si="25"/>
        <v>1</v>
      </c>
      <c r="Z86" s="60" t="b">
        <f t="shared" si="25"/>
        <v>1</v>
      </c>
      <c r="AA86" s="60" t="b">
        <f t="shared" si="25"/>
        <v>1</v>
      </c>
      <c r="AB86" s="60" t="b">
        <f t="shared" si="25"/>
        <v>1</v>
      </c>
      <c r="AC86" s="60" t="b">
        <f t="shared" si="25"/>
        <v>1</v>
      </c>
      <c r="AD86" s="60" t="b">
        <f t="shared" si="25"/>
        <v>1</v>
      </c>
      <c r="AE86" s="60" t="b">
        <f t="shared" si="25"/>
        <v>1</v>
      </c>
      <c r="AF86" s="60" t="b">
        <f t="shared" si="25"/>
        <v>1</v>
      </c>
    </row>
    <row r="87" spans="2:32" x14ac:dyDescent="0.45">
      <c r="D87" s="60" t="s">
        <v>969</v>
      </c>
      <c r="E87" s="72" t="s">
        <v>91</v>
      </c>
      <c r="F87" s="90">
        <f>'Ras Laffan Summary'!E11</f>
        <v>0.73233247894544118</v>
      </c>
      <c r="I87" s="64">
        <f>$F$87</f>
        <v>0.73233247894544118</v>
      </c>
      <c r="J87" s="64">
        <f t="shared" ref="J87:AF87" si="26">$F$87</f>
        <v>0.73233247894544118</v>
      </c>
      <c r="K87" s="64">
        <f t="shared" si="26"/>
        <v>0.73233247894544118</v>
      </c>
      <c r="L87" s="64">
        <f t="shared" si="26"/>
        <v>0.73233247894544118</v>
      </c>
      <c r="M87" s="64">
        <f t="shared" si="26"/>
        <v>0.73233247894544118</v>
      </c>
      <c r="N87" s="64">
        <f t="shared" si="26"/>
        <v>0.73233247894544118</v>
      </c>
      <c r="O87" s="64">
        <f t="shared" si="26"/>
        <v>0.73233247894544118</v>
      </c>
      <c r="P87" s="64">
        <f t="shared" si="26"/>
        <v>0.73233247894544118</v>
      </c>
      <c r="Q87" s="64">
        <f t="shared" si="26"/>
        <v>0.73233247894544118</v>
      </c>
      <c r="R87" s="64">
        <f t="shared" si="26"/>
        <v>0.73233247894544118</v>
      </c>
      <c r="S87" s="64">
        <f t="shared" si="26"/>
        <v>0.73233247894544118</v>
      </c>
      <c r="T87" s="64">
        <f t="shared" si="26"/>
        <v>0.73233247894544118</v>
      </c>
      <c r="U87" s="64">
        <f t="shared" si="26"/>
        <v>0.73233247894544118</v>
      </c>
      <c r="V87" s="64">
        <f t="shared" si="26"/>
        <v>0.73233247894544118</v>
      </c>
      <c r="W87" s="64">
        <f t="shared" si="26"/>
        <v>0.73233247894544118</v>
      </c>
      <c r="X87" s="64">
        <f t="shared" si="26"/>
        <v>0.73233247894544118</v>
      </c>
      <c r="Y87" s="64">
        <f t="shared" si="26"/>
        <v>0.73233247894544118</v>
      </c>
      <c r="Z87" s="64">
        <f t="shared" si="26"/>
        <v>0.73233247894544118</v>
      </c>
      <c r="AA87" s="64">
        <f t="shared" si="26"/>
        <v>0.73233247894544118</v>
      </c>
      <c r="AB87" s="64">
        <f t="shared" si="26"/>
        <v>0.73233247894544118</v>
      </c>
      <c r="AC87" s="64">
        <f t="shared" si="26"/>
        <v>0.73233247894544118</v>
      </c>
      <c r="AD87" s="64">
        <f t="shared" si="26"/>
        <v>0.73233247894544118</v>
      </c>
      <c r="AE87" s="64">
        <f t="shared" si="26"/>
        <v>0.73233247894544118</v>
      </c>
      <c r="AF87" s="64">
        <f t="shared" si="26"/>
        <v>0.73233247894544118</v>
      </c>
    </row>
    <row r="88" spans="2:32" x14ac:dyDescent="0.45">
      <c r="D88" s="60" t="s">
        <v>971</v>
      </c>
      <c r="E88" s="72" t="s">
        <v>84</v>
      </c>
      <c r="I88" s="74">
        <f>I87*I75</f>
        <v>6147638227.7554007</v>
      </c>
      <c r="J88" s="74">
        <f t="shared" ref="J88:AF88" si="27">J87*J75</f>
        <v>963090443.06114972</v>
      </c>
      <c r="K88" s="74">
        <f t="shared" si="27"/>
        <v>963090443.06114972</v>
      </c>
      <c r="L88" s="74">
        <f t="shared" si="27"/>
        <v>963090443.06114972</v>
      </c>
      <c r="M88" s="74">
        <f t="shared" si="27"/>
        <v>963090443.06114972</v>
      </c>
      <c r="N88" s="74">
        <f t="shared" si="27"/>
        <v>0</v>
      </c>
      <c r="O88" s="74">
        <f t="shared" si="27"/>
        <v>0</v>
      </c>
      <c r="P88" s="74">
        <f t="shared" si="27"/>
        <v>0</v>
      </c>
      <c r="Q88" s="74">
        <f t="shared" si="27"/>
        <v>0</v>
      </c>
      <c r="R88" s="74">
        <f t="shared" si="27"/>
        <v>0</v>
      </c>
      <c r="S88" s="74">
        <f t="shared" si="27"/>
        <v>0</v>
      </c>
      <c r="T88" s="74">
        <f t="shared" si="27"/>
        <v>0</v>
      </c>
      <c r="U88" s="74">
        <f t="shared" si="27"/>
        <v>0</v>
      </c>
      <c r="V88" s="74">
        <f t="shared" si="27"/>
        <v>0</v>
      </c>
      <c r="W88" s="74">
        <f t="shared" si="27"/>
        <v>0</v>
      </c>
      <c r="X88" s="74">
        <f t="shared" si="27"/>
        <v>0</v>
      </c>
      <c r="Y88" s="74">
        <f t="shared" si="27"/>
        <v>0</v>
      </c>
      <c r="Z88" s="74">
        <f t="shared" si="27"/>
        <v>0</v>
      </c>
      <c r="AA88" s="74">
        <f t="shared" si="27"/>
        <v>0</v>
      </c>
      <c r="AB88" s="74">
        <f t="shared" si="27"/>
        <v>0</v>
      </c>
      <c r="AC88" s="74">
        <f t="shared" si="27"/>
        <v>0</v>
      </c>
      <c r="AD88" s="74">
        <f t="shared" si="27"/>
        <v>0</v>
      </c>
      <c r="AE88" s="74">
        <f t="shared" si="27"/>
        <v>0</v>
      </c>
      <c r="AF88" s="74">
        <f t="shared" si="27"/>
        <v>0</v>
      </c>
    </row>
    <row r="89" spans="2:32" x14ac:dyDescent="0.45">
      <c r="E89" s="72"/>
    </row>
    <row r="90" spans="2:32" x14ac:dyDescent="0.45">
      <c r="D90" s="60" t="s">
        <v>972</v>
      </c>
      <c r="E90" s="72" t="s">
        <v>84</v>
      </c>
      <c r="I90" s="52">
        <f>H93</f>
        <v>0</v>
      </c>
      <c r="J90" s="52">
        <f t="shared" ref="J90:AF90" si="28">I93</f>
        <v>6147638227.7554007</v>
      </c>
      <c r="K90" s="52">
        <f t="shared" si="28"/>
        <v>7110728670.8165503</v>
      </c>
      <c r="L90" s="52">
        <f t="shared" si="28"/>
        <v>8073819113.8776999</v>
      </c>
      <c r="M90" s="52">
        <f t="shared" si="28"/>
        <v>9036909556.9388504</v>
      </c>
      <c r="N90" s="52">
        <f t="shared" si="28"/>
        <v>10000000000</v>
      </c>
      <c r="O90" s="52">
        <f t="shared" si="28"/>
        <v>9820000000</v>
      </c>
      <c r="P90" s="52">
        <f t="shared" si="28"/>
        <v>9447000000</v>
      </c>
      <c r="Q90" s="52">
        <f t="shared" si="28"/>
        <v>9054000000</v>
      </c>
      <c r="R90" s="52">
        <f t="shared" si="28"/>
        <v>8639000000</v>
      </c>
      <c r="S90" s="52">
        <f t="shared" si="28"/>
        <v>8200000000</v>
      </c>
      <c r="T90" s="52">
        <f t="shared" si="28"/>
        <v>7737000000</v>
      </c>
      <c r="U90" s="52">
        <f t="shared" si="28"/>
        <v>7249000000</v>
      </c>
      <c r="V90" s="52">
        <f t="shared" si="28"/>
        <v>6733000000</v>
      </c>
      <c r="W90" s="52">
        <f t="shared" si="28"/>
        <v>6187000000</v>
      </c>
      <c r="X90" s="52">
        <f t="shared" si="28"/>
        <v>5610000000</v>
      </c>
      <c r="Y90" s="52">
        <f t="shared" si="28"/>
        <v>5000000000</v>
      </c>
      <c r="Z90" s="52">
        <f t="shared" si="28"/>
        <v>4399000000</v>
      </c>
      <c r="AA90" s="52">
        <f t="shared" si="28"/>
        <v>3764000000</v>
      </c>
      <c r="AB90" s="52">
        <f t="shared" si="28"/>
        <v>3092000000</v>
      </c>
      <c r="AC90" s="52">
        <f t="shared" si="28"/>
        <v>2382000000</v>
      </c>
      <c r="AD90" s="52">
        <f t="shared" si="28"/>
        <v>1632000000</v>
      </c>
      <c r="AE90" s="52">
        <f t="shared" si="28"/>
        <v>839000000</v>
      </c>
      <c r="AF90" s="52">
        <f t="shared" si="28"/>
        <v>0</v>
      </c>
    </row>
    <row r="91" spans="2:32" x14ac:dyDescent="0.45">
      <c r="D91" s="60" t="s">
        <v>973</v>
      </c>
      <c r="E91" s="72" t="s">
        <v>84</v>
      </c>
      <c r="H91" s="78">
        <f>SUM(I91:XFD91)</f>
        <v>10000000000</v>
      </c>
      <c r="I91" s="52">
        <f>I88</f>
        <v>6147638227.7554007</v>
      </c>
      <c r="J91" s="52">
        <f t="shared" ref="J91:AF91" si="29">J88</f>
        <v>963090443.06114972</v>
      </c>
      <c r="K91" s="52">
        <f t="shared" si="29"/>
        <v>963090443.06114972</v>
      </c>
      <c r="L91" s="52">
        <f t="shared" si="29"/>
        <v>963090443.06114972</v>
      </c>
      <c r="M91" s="52">
        <f t="shared" si="29"/>
        <v>963090443.06114972</v>
      </c>
      <c r="N91" s="52">
        <f t="shared" si="29"/>
        <v>0</v>
      </c>
      <c r="O91" s="52">
        <f t="shared" si="29"/>
        <v>0</v>
      </c>
      <c r="P91" s="52">
        <f t="shared" si="29"/>
        <v>0</v>
      </c>
      <c r="Q91" s="52">
        <f t="shared" si="29"/>
        <v>0</v>
      </c>
      <c r="R91" s="52">
        <f t="shared" si="29"/>
        <v>0</v>
      </c>
      <c r="S91" s="52">
        <f t="shared" si="29"/>
        <v>0</v>
      </c>
      <c r="T91" s="52">
        <f t="shared" si="29"/>
        <v>0</v>
      </c>
      <c r="U91" s="52">
        <f t="shared" si="29"/>
        <v>0</v>
      </c>
      <c r="V91" s="52">
        <f t="shared" si="29"/>
        <v>0</v>
      </c>
      <c r="W91" s="52">
        <f t="shared" si="29"/>
        <v>0</v>
      </c>
      <c r="X91" s="52">
        <f t="shared" si="29"/>
        <v>0</v>
      </c>
      <c r="Y91" s="52">
        <f t="shared" si="29"/>
        <v>0</v>
      </c>
      <c r="Z91" s="52">
        <f t="shared" si="29"/>
        <v>0</v>
      </c>
      <c r="AA91" s="52">
        <f t="shared" si="29"/>
        <v>0</v>
      </c>
      <c r="AB91" s="52">
        <f t="shared" si="29"/>
        <v>0</v>
      </c>
      <c r="AC91" s="52">
        <f t="shared" si="29"/>
        <v>0</v>
      </c>
      <c r="AD91" s="52">
        <f t="shared" si="29"/>
        <v>0</v>
      </c>
      <c r="AE91" s="52">
        <f t="shared" si="29"/>
        <v>0</v>
      </c>
      <c r="AF91" s="52">
        <f t="shared" si="29"/>
        <v>0</v>
      </c>
    </row>
    <row r="92" spans="2:32" x14ac:dyDescent="0.45">
      <c r="D92" s="60" t="s">
        <v>974</v>
      </c>
      <c r="E92" s="72" t="s">
        <v>84</v>
      </c>
      <c r="I92" s="52">
        <f>I67</f>
        <v>0</v>
      </c>
      <c r="J92" s="52">
        <f t="shared" ref="J92:AF92" si="30">J67</f>
        <v>0</v>
      </c>
      <c r="K92" s="52">
        <f t="shared" si="30"/>
        <v>0</v>
      </c>
      <c r="L92" s="52">
        <f t="shared" si="30"/>
        <v>0</v>
      </c>
      <c r="M92" s="52">
        <f t="shared" si="30"/>
        <v>0</v>
      </c>
      <c r="N92" s="52">
        <f t="shared" si="30"/>
        <v>180000000</v>
      </c>
      <c r="O92" s="52">
        <f t="shared" si="30"/>
        <v>373000000</v>
      </c>
      <c r="P92" s="52">
        <f t="shared" si="30"/>
        <v>393000000</v>
      </c>
      <c r="Q92" s="52">
        <f t="shared" si="30"/>
        <v>415000000</v>
      </c>
      <c r="R92" s="52">
        <f t="shared" si="30"/>
        <v>439000000</v>
      </c>
      <c r="S92" s="52">
        <f t="shared" si="30"/>
        <v>463000000</v>
      </c>
      <c r="T92" s="52">
        <f t="shared" si="30"/>
        <v>488000000</v>
      </c>
      <c r="U92" s="52">
        <f t="shared" si="30"/>
        <v>516000000</v>
      </c>
      <c r="V92" s="52">
        <f t="shared" si="30"/>
        <v>546000000</v>
      </c>
      <c r="W92" s="52">
        <f t="shared" si="30"/>
        <v>577000000</v>
      </c>
      <c r="X92" s="52">
        <f t="shared" si="30"/>
        <v>610000000</v>
      </c>
      <c r="Y92" s="52">
        <f t="shared" si="30"/>
        <v>601000000</v>
      </c>
      <c r="Z92" s="52">
        <f t="shared" si="30"/>
        <v>635000000</v>
      </c>
      <c r="AA92" s="52">
        <f t="shared" si="30"/>
        <v>672000000</v>
      </c>
      <c r="AB92" s="52">
        <f t="shared" si="30"/>
        <v>710000000</v>
      </c>
      <c r="AC92" s="52">
        <f t="shared" si="30"/>
        <v>750000000</v>
      </c>
      <c r="AD92" s="52">
        <f t="shared" si="30"/>
        <v>793000000</v>
      </c>
      <c r="AE92" s="52">
        <f t="shared" si="30"/>
        <v>839000000</v>
      </c>
      <c r="AF92" s="52">
        <f t="shared" si="30"/>
        <v>0</v>
      </c>
    </row>
    <row r="93" spans="2:32" x14ac:dyDescent="0.45">
      <c r="D93" s="63" t="s">
        <v>975</v>
      </c>
      <c r="E93" s="80" t="s">
        <v>84</v>
      </c>
      <c r="F93" s="63"/>
      <c r="G93" s="63"/>
      <c r="H93" s="63"/>
      <c r="I93" s="57">
        <f>I90+I91-I92</f>
        <v>6147638227.7554007</v>
      </c>
      <c r="J93" s="57">
        <f t="shared" ref="J93:AF93" si="31">J90+J91-J92</f>
        <v>7110728670.8165503</v>
      </c>
      <c r="K93" s="57">
        <f t="shared" si="31"/>
        <v>8073819113.8776999</v>
      </c>
      <c r="L93" s="57">
        <f t="shared" si="31"/>
        <v>9036909556.9388504</v>
      </c>
      <c r="M93" s="57">
        <f t="shared" si="31"/>
        <v>10000000000</v>
      </c>
      <c r="N93" s="57">
        <f t="shared" si="31"/>
        <v>9820000000</v>
      </c>
      <c r="O93" s="57">
        <f t="shared" si="31"/>
        <v>9447000000</v>
      </c>
      <c r="P93" s="57">
        <f t="shared" si="31"/>
        <v>9054000000</v>
      </c>
      <c r="Q93" s="57">
        <f t="shared" si="31"/>
        <v>8639000000</v>
      </c>
      <c r="R93" s="57">
        <f t="shared" si="31"/>
        <v>8200000000</v>
      </c>
      <c r="S93" s="57">
        <f t="shared" si="31"/>
        <v>7737000000</v>
      </c>
      <c r="T93" s="57">
        <f t="shared" si="31"/>
        <v>7249000000</v>
      </c>
      <c r="U93" s="57">
        <f t="shared" si="31"/>
        <v>6733000000</v>
      </c>
      <c r="V93" s="57">
        <f t="shared" si="31"/>
        <v>6187000000</v>
      </c>
      <c r="W93" s="57">
        <f t="shared" si="31"/>
        <v>5610000000</v>
      </c>
      <c r="X93" s="57">
        <f t="shared" si="31"/>
        <v>5000000000</v>
      </c>
      <c r="Y93" s="57">
        <f t="shared" si="31"/>
        <v>4399000000</v>
      </c>
      <c r="Z93" s="57">
        <f t="shared" si="31"/>
        <v>3764000000</v>
      </c>
      <c r="AA93" s="57">
        <f t="shared" si="31"/>
        <v>3092000000</v>
      </c>
      <c r="AB93" s="57">
        <f t="shared" si="31"/>
        <v>2382000000</v>
      </c>
      <c r="AC93" s="57">
        <f t="shared" si="31"/>
        <v>1632000000</v>
      </c>
      <c r="AD93" s="57">
        <f t="shared" si="31"/>
        <v>839000000</v>
      </c>
      <c r="AE93" s="57">
        <f t="shared" si="31"/>
        <v>0</v>
      </c>
      <c r="AF93" s="57">
        <f t="shared" si="31"/>
        <v>0</v>
      </c>
    </row>
    <row r="94" spans="2:32" x14ac:dyDescent="0.45">
      <c r="E94" s="72"/>
    </row>
    <row r="95" spans="2:32" x14ac:dyDescent="0.45">
      <c r="D95" s="60" t="s">
        <v>63</v>
      </c>
      <c r="E95" s="72" t="s">
        <v>84</v>
      </c>
      <c r="I95" s="75">
        <f>I68</f>
        <v>56000000</v>
      </c>
      <c r="J95" s="75">
        <f t="shared" ref="J95:AF95" si="32">J68</f>
        <v>156000000</v>
      </c>
      <c r="K95" s="75">
        <f t="shared" si="32"/>
        <v>308000000</v>
      </c>
      <c r="L95" s="75">
        <f t="shared" si="32"/>
        <v>402000000</v>
      </c>
      <c r="M95" s="75">
        <f t="shared" si="32"/>
        <v>513000000</v>
      </c>
      <c r="N95" s="75">
        <f t="shared" si="32"/>
        <v>546000000</v>
      </c>
      <c r="O95" s="75">
        <f t="shared" si="32"/>
        <v>532000000</v>
      </c>
      <c r="P95" s="75">
        <f t="shared" si="32"/>
        <v>512000000</v>
      </c>
      <c r="Q95" s="75">
        <f t="shared" si="32"/>
        <v>490000000</v>
      </c>
      <c r="R95" s="75">
        <f t="shared" si="32"/>
        <v>467000000</v>
      </c>
      <c r="S95" s="75">
        <f t="shared" si="32"/>
        <v>444000000</v>
      </c>
      <c r="T95" s="75">
        <f t="shared" si="32"/>
        <v>421000000</v>
      </c>
      <c r="U95" s="75">
        <f t="shared" si="32"/>
        <v>393000000</v>
      </c>
      <c r="V95" s="75">
        <f t="shared" si="32"/>
        <v>364000000</v>
      </c>
      <c r="W95" s="75">
        <f t="shared" si="32"/>
        <v>334000000</v>
      </c>
      <c r="X95" s="75">
        <f t="shared" si="32"/>
        <v>301000000</v>
      </c>
      <c r="Y95" s="75">
        <f t="shared" si="32"/>
        <v>268000000</v>
      </c>
      <c r="Z95" s="75">
        <f t="shared" si="32"/>
        <v>233000000</v>
      </c>
      <c r="AA95" s="75">
        <f t="shared" si="32"/>
        <v>196000000</v>
      </c>
      <c r="AB95" s="75">
        <f t="shared" si="32"/>
        <v>156000000</v>
      </c>
      <c r="AC95" s="75">
        <f t="shared" si="32"/>
        <v>115000000</v>
      </c>
      <c r="AD95" s="75">
        <f t="shared" si="32"/>
        <v>71000000</v>
      </c>
      <c r="AE95" s="75">
        <f t="shared" si="32"/>
        <v>24000000</v>
      </c>
      <c r="AF95" s="75">
        <f t="shared" si="32"/>
        <v>0</v>
      </c>
    </row>
    <row r="96" spans="2:32" x14ac:dyDescent="0.45">
      <c r="D96" s="60" t="s">
        <v>1005</v>
      </c>
      <c r="E96" s="72" t="s">
        <v>91</v>
      </c>
      <c r="I96" s="49">
        <f>IFERROR(I95/AVERAGE(I93,I90),FALSE)</f>
        <v>1.8218378481404715E-2</v>
      </c>
      <c r="J96" s="49">
        <f t="shared" ref="J96:AF96" si="33">IFERROR(J95/AVERAGE(J93,J90),FALSE)</f>
        <v>2.353231000370078E-2</v>
      </c>
      <c r="K96" s="49">
        <f t="shared" si="33"/>
        <v>4.0567556487978974E-2</v>
      </c>
      <c r="L96" s="49">
        <f t="shared" si="33"/>
        <v>4.6988063189341185E-2</v>
      </c>
      <c r="M96" s="49">
        <f t="shared" si="33"/>
        <v>5.389530254011364E-2</v>
      </c>
      <c r="N96" s="49">
        <f t="shared" si="33"/>
        <v>5.5095862764883957E-2</v>
      </c>
      <c r="O96" s="49">
        <f t="shared" si="33"/>
        <v>5.5223958063009289E-2</v>
      </c>
      <c r="P96" s="49">
        <f t="shared" si="33"/>
        <v>5.5348359548132532E-2</v>
      </c>
      <c r="Q96" s="49">
        <f t="shared" si="33"/>
        <v>5.5389136946815125E-2</v>
      </c>
      <c r="R96" s="49">
        <f t="shared" si="33"/>
        <v>5.5466476631628958E-2</v>
      </c>
      <c r="S96" s="49">
        <f t="shared" si="33"/>
        <v>5.5719395118278219E-2</v>
      </c>
      <c r="T96" s="49">
        <f t="shared" si="33"/>
        <v>5.6185773388495931E-2</v>
      </c>
      <c r="U96" s="49">
        <f t="shared" si="33"/>
        <v>5.6215133743384355E-2</v>
      </c>
      <c r="V96" s="49">
        <f t="shared" si="33"/>
        <v>5.6346749226006194E-2</v>
      </c>
      <c r="W96" s="49">
        <f t="shared" si="33"/>
        <v>5.6624565567517167E-2</v>
      </c>
      <c r="X96" s="49">
        <f t="shared" si="33"/>
        <v>5.6738925541941564E-2</v>
      </c>
      <c r="Y96" s="49">
        <f t="shared" si="33"/>
        <v>5.7027343334397275E-2</v>
      </c>
      <c r="Z96" s="49">
        <f t="shared" si="33"/>
        <v>5.7086855322797989E-2</v>
      </c>
      <c r="AA96" s="49">
        <f t="shared" si="33"/>
        <v>5.7176196032672114E-2</v>
      </c>
      <c r="AB96" s="49">
        <f t="shared" si="33"/>
        <v>5.699671172816953E-2</v>
      </c>
      <c r="AC96" s="49">
        <f t="shared" si="33"/>
        <v>5.7299451918285997E-2</v>
      </c>
      <c r="AD96" s="49">
        <f t="shared" si="33"/>
        <v>5.7466612707405912E-2</v>
      </c>
      <c r="AE96" s="49">
        <f t="shared" si="33"/>
        <v>5.7210965435041714E-2</v>
      </c>
      <c r="AF96" s="49" t="b">
        <f t="shared" si="33"/>
        <v>0</v>
      </c>
    </row>
    <row r="98" spans="2:32" x14ac:dyDescent="0.45">
      <c r="E98" s="86">
        <v>2006</v>
      </c>
      <c r="I98" s="60" t="b">
        <f t="shared" ref="I98:AF98" si="34">I3&gt;=$E$98</f>
        <v>0</v>
      </c>
      <c r="J98" s="60" t="b">
        <f t="shared" si="34"/>
        <v>1</v>
      </c>
      <c r="K98" s="60" t="b">
        <f t="shared" si="34"/>
        <v>1</v>
      </c>
      <c r="L98" s="60" t="b">
        <f t="shared" si="34"/>
        <v>1</v>
      </c>
      <c r="M98" s="60" t="b">
        <f t="shared" si="34"/>
        <v>1</v>
      </c>
      <c r="N98" s="60" t="b">
        <f t="shared" si="34"/>
        <v>1</v>
      </c>
      <c r="O98" s="60" t="b">
        <f t="shared" si="34"/>
        <v>1</v>
      </c>
      <c r="P98" s="60" t="b">
        <f t="shared" si="34"/>
        <v>1</v>
      </c>
      <c r="Q98" s="60" t="b">
        <f t="shared" si="34"/>
        <v>1</v>
      </c>
      <c r="R98" s="60" t="b">
        <f t="shared" si="34"/>
        <v>1</v>
      </c>
      <c r="S98" s="60" t="b">
        <f t="shared" si="34"/>
        <v>1</v>
      </c>
      <c r="T98" s="60" t="b">
        <f t="shared" si="34"/>
        <v>1</v>
      </c>
      <c r="U98" s="60" t="b">
        <f t="shared" si="34"/>
        <v>1</v>
      </c>
      <c r="V98" s="60" t="b">
        <f t="shared" si="34"/>
        <v>1</v>
      </c>
      <c r="W98" s="60" t="b">
        <f t="shared" si="34"/>
        <v>1</v>
      </c>
      <c r="X98" s="60" t="b">
        <f t="shared" si="34"/>
        <v>1</v>
      </c>
      <c r="Y98" s="60" t="b">
        <f t="shared" si="34"/>
        <v>1</v>
      </c>
      <c r="Z98" s="60" t="b">
        <f t="shared" si="34"/>
        <v>1</v>
      </c>
      <c r="AA98" s="60" t="b">
        <f t="shared" si="34"/>
        <v>1</v>
      </c>
      <c r="AB98" s="60" t="b">
        <f t="shared" si="34"/>
        <v>1</v>
      </c>
      <c r="AC98" s="60" t="b">
        <f t="shared" si="34"/>
        <v>1</v>
      </c>
      <c r="AD98" s="60" t="b">
        <f t="shared" si="34"/>
        <v>1</v>
      </c>
      <c r="AE98" s="60" t="b">
        <f t="shared" si="34"/>
        <v>1</v>
      </c>
      <c r="AF98" s="60" t="b">
        <f t="shared" si="34"/>
        <v>1</v>
      </c>
    </row>
    <row r="99" spans="2:32" x14ac:dyDescent="0.45">
      <c r="E99" s="72"/>
      <c r="I99" s="60" t="e">
        <f t="shared" ref="I99:AF99" si="35">IF(I98,I3,NA())</f>
        <v>#N/A</v>
      </c>
      <c r="J99" s="60">
        <f t="shared" si="35"/>
        <v>2006</v>
      </c>
      <c r="K99" s="60">
        <f t="shared" si="35"/>
        <v>2007</v>
      </c>
      <c r="L99" s="60">
        <f t="shared" si="35"/>
        <v>2008</v>
      </c>
      <c r="M99" s="60">
        <f t="shared" si="35"/>
        <v>2009</v>
      </c>
      <c r="N99" s="60">
        <f t="shared" si="35"/>
        <v>2010</v>
      </c>
      <c r="O99" s="60">
        <f t="shared" si="35"/>
        <v>2011</v>
      </c>
      <c r="P99" s="60">
        <f t="shared" si="35"/>
        <v>2012</v>
      </c>
      <c r="Q99" s="60">
        <f t="shared" si="35"/>
        <v>2013</v>
      </c>
      <c r="R99" s="60">
        <f t="shared" si="35"/>
        <v>2014</v>
      </c>
      <c r="S99" s="60">
        <f t="shared" si="35"/>
        <v>2015</v>
      </c>
      <c r="T99" s="60">
        <f t="shared" si="35"/>
        <v>2016</v>
      </c>
      <c r="U99" s="60">
        <f t="shared" si="35"/>
        <v>2017</v>
      </c>
      <c r="V99" s="60">
        <f t="shared" si="35"/>
        <v>2018</v>
      </c>
      <c r="W99" s="60">
        <f t="shared" si="35"/>
        <v>2019</v>
      </c>
      <c r="X99" s="60">
        <f t="shared" si="35"/>
        <v>2020</v>
      </c>
      <c r="Y99" s="60">
        <f t="shared" si="35"/>
        <v>2021</v>
      </c>
      <c r="Z99" s="60">
        <f t="shared" si="35"/>
        <v>2022</v>
      </c>
      <c r="AA99" s="60">
        <f t="shared" si="35"/>
        <v>2023</v>
      </c>
      <c r="AB99" s="60">
        <f t="shared" si="35"/>
        <v>2024</v>
      </c>
      <c r="AC99" s="60">
        <f t="shared" si="35"/>
        <v>2025</v>
      </c>
      <c r="AD99" s="60">
        <f t="shared" si="35"/>
        <v>2026</v>
      </c>
      <c r="AE99" s="60">
        <f t="shared" si="35"/>
        <v>2027</v>
      </c>
      <c r="AF99" s="60">
        <f t="shared" si="35"/>
        <v>2028</v>
      </c>
    </row>
    <row r="100" spans="2:32" x14ac:dyDescent="0.45">
      <c r="D100" s="60" t="s">
        <v>69</v>
      </c>
      <c r="E100" s="72"/>
      <c r="I100" s="74" t="e">
        <f>IF(I98,I71,NA())</f>
        <v>#N/A</v>
      </c>
      <c r="J100" s="74">
        <f t="shared" ref="J100:AF100" si="36">IF(J98,J71,NA())</f>
        <v>1726222312.4999995</v>
      </c>
      <c r="K100" s="74">
        <f t="shared" si="36"/>
        <v>2841323817.8125</v>
      </c>
      <c r="L100" s="74">
        <f t="shared" si="36"/>
        <v>8552686261.890625</v>
      </c>
      <c r="M100" s="74">
        <f t="shared" si="36"/>
        <v>7444210682.1994152</v>
      </c>
      <c r="N100" s="74">
        <f t="shared" si="36"/>
        <v>12047758904.66897</v>
      </c>
      <c r="O100" s="74">
        <f t="shared" si="36"/>
        <v>17471516778.489941</v>
      </c>
      <c r="P100" s="74">
        <f t="shared" si="36"/>
        <v>20103291415.681362</v>
      </c>
      <c r="Q100" s="74">
        <f t="shared" si="36"/>
        <v>19065058621.740067</v>
      </c>
      <c r="R100" s="74">
        <f t="shared" si="36"/>
        <v>19075608662.951626</v>
      </c>
      <c r="S100" s="74">
        <f t="shared" si="36"/>
        <v>11214428194.605925</v>
      </c>
      <c r="T100" s="74">
        <f t="shared" si="36"/>
        <v>5425064090.0976028</v>
      </c>
      <c r="U100" s="74">
        <f t="shared" si="36"/>
        <v>6569429033.1829987</v>
      </c>
      <c r="V100" s="74">
        <f t="shared" si="36"/>
        <v>9092900031.2212181</v>
      </c>
      <c r="W100" s="74">
        <f t="shared" si="36"/>
        <v>8686335147.2388573</v>
      </c>
      <c r="X100" s="74">
        <f t="shared" si="36"/>
        <v>4947465879.5136414</v>
      </c>
      <c r="Y100" s="74">
        <f t="shared" si="36"/>
        <v>8466651694.8568535</v>
      </c>
      <c r="Z100" s="74">
        <f t="shared" si="36"/>
        <v>19928061089.856857</v>
      </c>
      <c r="AA100" s="74">
        <f t="shared" si="36"/>
        <v>13128917674.700653</v>
      </c>
      <c r="AB100" s="74">
        <f t="shared" si="36"/>
        <v>12734080923.150349</v>
      </c>
      <c r="AC100" s="74">
        <f t="shared" si="36"/>
        <v>12426080923.150349</v>
      </c>
      <c r="AD100" s="74">
        <f t="shared" si="36"/>
        <v>12262080923.150349</v>
      </c>
      <c r="AE100" s="74">
        <f t="shared" si="36"/>
        <v>12211080923.150349</v>
      </c>
      <c r="AF100" s="74">
        <f t="shared" si="36"/>
        <v>13392080923.150349</v>
      </c>
    </row>
    <row r="101" spans="2:32" x14ac:dyDescent="0.45">
      <c r="D101" s="60" t="s">
        <v>70</v>
      </c>
      <c r="E101" s="72"/>
      <c r="I101" s="74" t="e">
        <f>IF(I98,I69,NA())</f>
        <v>#N/A</v>
      </c>
      <c r="J101" s="74">
        <f t="shared" ref="J101:AF101" si="37">IF(J98,J69,NA())</f>
        <v>156000000</v>
      </c>
      <c r="K101" s="74">
        <f t="shared" si="37"/>
        <v>308000000</v>
      </c>
      <c r="L101" s="74">
        <f t="shared" si="37"/>
        <v>402000000</v>
      </c>
      <c r="M101" s="74">
        <f t="shared" si="37"/>
        <v>513000000</v>
      </c>
      <c r="N101" s="74">
        <f t="shared" si="37"/>
        <v>726000000</v>
      </c>
      <c r="O101" s="74">
        <f t="shared" si="37"/>
        <v>904000000</v>
      </c>
      <c r="P101" s="74">
        <f t="shared" si="37"/>
        <v>905000000</v>
      </c>
      <c r="Q101" s="74">
        <f t="shared" si="37"/>
        <v>905000000</v>
      </c>
      <c r="R101" s="74">
        <f t="shared" si="37"/>
        <v>906000000</v>
      </c>
      <c r="S101" s="74">
        <f t="shared" si="37"/>
        <v>908000000</v>
      </c>
      <c r="T101" s="74">
        <f t="shared" si="37"/>
        <v>909000000</v>
      </c>
      <c r="U101" s="74">
        <f t="shared" si="37"/>
        <v>909000000</v>
      </c>
      <c r="V101" s="74">
        <f t="shared" si="37"/>
        <v>910000000</v>
      </c>
      <c r="W101" s="74">
        <f t="shared" si="37"/>
        <v>911000000</v>
      </c>
      <c r="X101" s="74">
        <f t="shared" si="37"/>
        <v>911000000</v>
      </c>
      <c r="Y101" s="74">
        <f t="shared" si="37"/>
        <v>869000000</v>
      </c>
      <c r="Z101" s="74">
        <f t="shared" si="37"/>
        <v>868000000</v>
      </c>
      <c r="AA101" s="74">
        <f t="shared" si="37"/>
        <v>867000000</v>
      </c>
      <c r="AB101" s="74">
        <f t="shared" si="37"/>
        <v>866000000</v>
      </c>
      <c r="AC101" s="74">
        <f t="shared" si="37"/>
        <v>865000000</v>
      </c>
      <c r="AD101" s="74">
        <f t="shared" si="37"/>
        <v>864000000</v>
      </c>
      <c r="AE101" s="74">
        <f t="shared" si="37"/>
        <v>863000000</v>
      </c>
      <c r="AF101" s="74">
        <f t="shared" si="37"/>
        <v>0</v>
      </c>
    </row>
    <row r="102" spans="2:32" x14ac:dyDescent="0.45">
      <c r="D102" s="60" t="s">
        <v>1056</v>
      </c>
      <c r="E102" s="81">
        <f>MIN(I102:AE102)</f>
        <v>5.4308077711455995</v>
      </c>
      <c r="I102" s="48"/>
      <c r="J102" s="48">
        <f t="shared" ref="J102:AE102" si="38">IF(AND(J98,J101)&gt;1,J100/J101)</f>
        <v>11.065527644230766</v>
      </c>
      <c r="K102" s="48">
        <f t="shared" si="38"/>
        <v>9.2250773305600653</v>
      </c>
      <c r="L102" s="48">
        <f t="shared" si="38"/>
        <v>21.275338959926927</v>
      </c>
      <c r="M102" s="48">
        <f t="shared" si="38"/>
        <v>14.511131934111921</v>
      </c>
      <c r="N102" s="48">
        <f t="shared" si="38"/>
        <v>16.594709235081226</v>
      </c>
      <c r="O102" s="48">
        <f t="shared" si="38"/>
        <v>19.326899091249935</v>
      </c>
      <c r="P102" s="48">
        <f t="shared" si="38"/>
        <v>22.213581674786035</v>
      </c>
      <c r="Q102" s="48">
        <f t="shared" si="38"/>
        <v>21.066363117944825</v>
      </c>
      <c r="R102" s="48">
        <f t="shared" si="38"/>
        <v>21.054755698622102</v>
      </c>
      <c r="S102" s="48">
        <f t="shared" si="38"/>
        <v>12.350691844279652</v>
      </c>
      <c r="T102" s="48">
        <f t="shared" si="38"/>
        <v>5.9681673158389472</v>
      </c>
      <c r="U102" s="48">
        <f t="shared" si="38"/>
        <v>7.2270946459658951</v>
      </c>
      <c r="V102" s="48">
        <f t="shared" si="38"/>
        <v>9.9921978365068327</v>
      </c>
      <c r="W102" s="48">
        <f t="shared" si="38"/>
        <v>9.5349452768812917</v>
      </c>
      <c r="X102" s="48">
        <f t="shared" si="38"/>
        <v>5.4308077711455995</v>
      </c>
      <c r="Y102" s="48">
        <f t="shared" si="38"/>
        <v>9.7429823876373458</v>
      </c>
      <c r="Z102" s="48">
        <f t="shared" si="38"/>
        <v>22.95859572564154</v>
      </c>
      <c r="AA102" s="48">
        <f t="shared" si="38"/>
        <v>15.142926960439047</v>
      </c>
      <c r="AB102" s="48">
        <f t="shared" si="38"/>
        <v>14.704481435508486</v>
      </c>
      <c r="AC102" s="48">
        <f t="shared" si="38"/>
        <v>14.365411471850114</v>
      </c>
      <c r="AD102" s="48">
        <f t="shared" si="38"/>
        <v>14.192223290683273</v>
      </c>
      <c r="AE102" s="48">
        <f t="shared" si="38"/>
        <v>14.149572332735051</v>
      </c>
      <c r="AF102" s="48"/>
    </row>
    <row r="103" spans="2:32" x14ac:dyDescent="0.45">
      <c r="E103" s="72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</row>
    <row r="104" spans="2:32" x14ac:dyDescent="0.45">
      <c r="E104" s="72"/>
    </row>
    <row r="105" spans="2:32" x14ac:dyDescent="0.45">
      <c r="B105" s="45" t="s">
        <v>95</v>
      </c>
      <c r="C105" s="45"/>
      <c r="D105" s="45"/>
      <c r="E105" s="58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</row>
    <row r="106" spans="2:32" x14ac:dyDescent="0.45">
      <c r="E106" s="72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</row>
    <row r="107" spans="2:32" x14ac:dyDescent="0.45">
      <c r="D107" s="60" t="s">
        <v>58</v>
      </c>
      <c r="E107" s="72" t="s">
        <v>86</v>
      </c>
      <c r="I107" s="76">
        <f t="shared" ref="I107:AF107" si="39">I49/I24</f>
        <v>5.9370606674410515</v>
      </c>
      <c r="J107" s="76">
        <f t="shared" si="39"/>
        <v>6.2607518657880528</v>
      </c>
      <c r="K107" s="76">
        <f t="shared" si="39"/>
        <v>6.5000161901514986</v>
      </c>
      <c r="L107" s="76">
        <f t="shared" si="39"/>
        <v>10.458219364559776</v>
      </c>
      <c r="M107" s="76">
        <f t="shared" si="39"/>
        <v>7.4088515919756359</v>
      </c>
      <c r="N107" s="76">
        <f t="shared" si="39"/>
        <v>8.9525354985905121</v>
      </c>
      <c r="O107" s="76">
        <f t="shared" si="39"/>
        <v>12.097655282272326</v>
      </c>
      <c r="P107" s="76">
        <f t="shared" si="39"/>
        <v>13.655254175361897</v>
      </c>
      <c r="Q107" s="76">
        <f t="shared" si="39"/>
        <v>13.163753814009896</v>
      </c>
      <c r="R107" s="76">
        <f t="shared" si="39"/>
        <v>13.232101666114664</v>
      </c>
      <c r="S107" s="76">
        <f t="shared" si="39"/>
        <v>9.0389687414727575</v>
      </c>
      <c r="T107" s="76">
        <f t="shared" si="39"/>
        <v>6.1162407862370003</v>
      </c>
      <c r="U107" s="76">
        <f t="shared" si="39"/>
        <v>7.143127382780845</v>
      </c>
      <c r="V107" s="76">
        <f t="shared" si="39"/>
        <v>8.8532811835842313</v>
      </c>
      <c r="W107" s="76">
        <f t="shared" si="39"/>
        <v>8.7774234601233125</v>
      </c>
      <c r="X107" s="76">
        <f t="shared" si="39"/>
        <v>6.9347009812785254</v>
      </c>
      <c r="Y107" s="76">
        <f t="shared" si="39"/>
        <v>8.9560315568692861</v>
      </c>
      <c r="Z107" s="76">
        <f t="shared" si="39"/>
        <v>15.26857894152765</v>
      </c>
      <c r="AA107" s="76">
        <f t="shared" si="39"/>
        <v>11.81815573789633</v>
      </c>
      <c r="AB107" s="76">
        <f t="shared" si="39"/>
        <v>11.818243214786106</v>
      </c>
      <c r="AC107" s="76">
        <f t="shared" si="39"/>
        <v>11.864862275639661</v>
      </c>
      <c r="AD107" s="76">
        <f t="shared" si="39"/>
        <v>11.910945485219035</v>
      </c>
      <c r="AE107" s="76">
        <f t="shared" si="39"/>
        <v>11.891654839348599</v>
      </c>
      <c r="AF107" s="76">
        <f t="shared" si="39"/>
        <v>11.677850180951268</v>
      </c>
    </row>
    <row r="108" spans="2:32" x14ac:dyDescent="0.45">
      <c r="E108" s="72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</row>
    <row r="109" spans="2:32" x14ac:dyDescent="0.45">
      <c r="D109" s="60" t="s">
        <v>60</v>
      </c>
      <c r="E109" s="72" t="s">
        <v>87</v>
      </c>
      <c r="F109" s="89">
        <f>Conversions!M11</f>
        <v>7.0532060027285137</v>
      </c>
      <c r="I109" s="76">
        <f t="shared" ref="I109:AF109" si="40">$F$109</f>
        <v>7.0532060027285137</v>
      </c>
      <c r="J109" s="76">
        <f t="shared" si="40"/>
        <v>7.0532060027285137</v>
      </c>
      <c r="K109" s="76">
        <f t="shared" si="40"/>
        <v>7.0532060027285137</v>
      </c>
      <c r="L109" s="76">
        <f t="shared" si="40"/>
        <v>7.0532060027285137</v>
      </c>
      <c r="M109" s="76">
        <f t="shared" si="40"/>
        <v>7.0532060027285137</v>
      </c>
      <c r="N109" s="76">
        <f t="shared" si="40"/>
        <v>7.0532060027285137</v>
      </c>
      <c r="O109" s="76">
        <f t="shared" si="40"/>
        <v>7.0532060027285137</v>
      </c>
      <c r="P109" s="76">
        <f t="shared" si="40"/>
        <v>7.0532060027285137</v>
      </c>
      <c r="Q109" s="76">
        <f t="shared" si="40"/>
        <v>7.0532060027285137</v>
      </c>
      <c r="R109" s="76">
        <f t="shared" si="40"/>
        <v>7.0532060027285137</v>
      </c>
      <c r="S109" s="76">
        <f t="shared" si="40"/>
        <v>7.0532060027285137</v>
      </c>
      <c r="T109" s="76">
        <f t="shared" si="40"/>
        <v>7.0532060027285137</v>
      </c>
      <c r="U109" s="76">
        <f t="shared" si="40"/>
        <v>7.0532060027285137</v>
      </c>
      <c r="V109" s="76">
        <f t="shared" si="40"/>
        <v>7.0532060027285137</v>
      </c>
      <c r="W109" s="76">
        <f t="shared" si="40"/>
        <v>7.0532060027285137</v>
      </c>
      <c r="X109" s="76">
        <f t="shared" si="40"/>
        <v>7.0532060027285137</v>
      </c>
      <c r="Y109" s="76">
        <f t="shared" si="40"/>
        <v>7.0532060027285137</v>
      </c>
      <c r="Z109" s="76">
        <f t="shared" si="40"/>
        <v>7.0532060027285137</v>
      </c>
      <c r="AA109" s="76">
        <f t="shared" si="40"/>
        <v>7.0532060027285137</v>
      </c>
      <c r="AB109" s="76">
        <f t="shared" si="40"/>
        <v>7.0532060027285137</v>
      </c>
      <c r="AC109" s="76">
        <f t="shared" si="40"/>
        <v>7.0532060027285137</v>
      </c>
      <c r="AD109" s="76">
        <f t="shared" si="40"/>
        <v>7.0532060027285137</v>
      </c>
      <c r="AE109" s="76">
        <f t="shared" si="40"/>
        <v>7.0532060027285137</v>
      </c>
      <c r="AF109" s="76">
        <f t="shared" si="40"/>
        <v>7.0532060027285137</v>
      </c>
    </row>
    <row r="110" spans="2:32" x14ac:dyDescent="0.45">
      <c r="D110" s="60" t="s">
        <v>61</v>
      </c>
      <c r="E110" s="72" t="s">
        <v>88</v>
      </c>
      <c r="I110" s="76">
        <f t="shared" ref="I110:AF110" si="41">I37*I109</f>
        <v>42.248703956343789</v>
      </c>
      <c r="J110" s="76">
        <f t="shared" si="41"/>
        <v>49.901432469304225</v>
      </c>
      <c r="K110" s="76">
        <f t="shared" si="41"/>
        <v>54.19213278763074</v>
      </c>
      <c r="L110" s="76">
        <f t="shared" si="41"/>
        <v>88.3531605275125</v>
      </c>
      <c r="M110" s="76">
        <f t="shared" si="41"/>
        <v>63.026273306048211</v>
      </c>
      <c r="N110" s="76">
        <f t="shared" si="41"/>
        <v>76.515529786266498</v>
      </c>
      <c r="O110" s="76">
        <f t="shared" si="41"/>
        <v>103.3706116416553</v>
      </c>
      <c r="P110" s="76">
        <f t="shared" si="41"/>
        <v>116.75407003183267</v>
      </c>
      <c r="Q110" s="76">
        <f t="shared" si="41"/>
        <v>112.5397794452024</v>
      </c>
      <c r="R110" s="76">
        <f t="shared" si="41"/>
        <v>113.10334625698364</v>
      </c>
      <c r="S110" s="76">
        <f t="shared" si="41"/>
        <v>77.124602973454842</v>
      </c>
      <c r="T110" s="76">
        <f t="shared" si="41"/>
        <v>51.999365979280498</v>
      </c>
      <c r="U110" s="76">
        <f t="shared" si="41"/>
        <v>60.700766828680528</v>
      </c>
      <c r="V110" s="76">
        <f t="shared" si="41"/>
        <v>75.256832201629138</v>
      </c>
      <c r="W110" s="76">
        <f t="shared" si="41"/>
        <v>74.512197568710064</v>
      </c>
      <c r="X110" s="76">
        <f t="shared" si="41"/>
        <v>58.635752989475968</v>
      </c>
      <c r="Y110" s="76">
        <f t="shared" si="41"/>
        <v>75.904127494235127</v>
      </c>
      <c r="Z110" s="76">
        <f t="shared" si="41"/>
        <v>129.96889688361111</v>
      </c>
      <c r="AA110" s="76">
        <f t="shared" si="41"/>
        <v>100.39930210641465</v>
      </c>
      <c r="AB110" s="76">
        <f t="shared" si="41"/>
        <v>100.39930210641465</v>
      </c>
      <c r="AC110" s="76">
        <f t="shared" si="41"/>
        <v>100.39930210641465</v>
      </c>
      <c r="AD110" s="76">
        <f t="shared" si="41"/>
        <v>100.39930210641465</v>
      </c>
      <c r="AE110" s="76">
        <f t="shared" si="41"/>
        <v>100.39930210641465</v>
      </c>
      <c r="AF110" s="76">
        <f t="shared" si="41"/>
        <v>100.39930210641465</v>
      </c>
    </row>
    <row r="111" spans="2:32" x14ac:dyDescent="0.45">
      <c r="D111" s="60" t="s">
        <v>89</v>
      </c>
      <c r="E111" s="72" t="s">
        <v>88</v>
      </c>
      <c r="I111" s="76">
        <f>I110</f>
        <v>42.248703956343789</v>
      </c>
      <c r="J111" s="76">
        <f t="shared" ref="J111:AF111" si="42">J110</f>
        <v>49.901432469304225</v>
      </c>
      <c r="K111" s="76">
        <f t="shared" si="42"/>
        <v>54.19213278763074</v>
      </c>
      <c r="L111" s="76">
        <f t="shared" si="42"/>
        <v>88.3531605275125</v>
      </c>
      <c r="M111" s="76">
        <f t="shared" si="42"/>
        <v>63.026273306048211</v>
      </c>
      <c r="N111" s="76">
        <f t="shared" si="42"/>
        <v>76.515529786266498</v>
      </c>
      <c r="O111" s="76">
        <f t="shared" si="42"/>
        <v>103.3706116416553</v>
      </c>
      <c r="P111" s="76">
        <f t="shared" si="42"/>
        <v>116.75407003183267</v>
      </c>
      <c r="Q111" s="76">
        <f t="shared" si="42"/>
        <v>112.5397794452024</v>
      </c>
      <c r="R111" s="76">
        <f t="shared" si="42"/>
        <v>113.10334625698364</v>
      </c>
      <c r="S111" s="76">
        <f t="shared" si="42"/>
        <v>77.124602973454842</v>
      </c>
      <c r="T111" s="76">
        <f t="shared" si="42"/>
        <v>51.999365979280498</v>
      </c>
      <c r="U111" s="76">
        <f t="shared" si="42"/>
        <v>60.700766828680528</v>
      </c>
      <c r="V111" s="76">
        <f t="shared" si="42"/>
        <v>75.256832201629138</v>
      </c>
      <c r="W111" s="76">
        <f t="shared" si="42"/>
        <v>74.512197568710064</v>
      </c>
      <c r="X111" s="76">
        <f t="shared" si="42"/>
        <v>58.635752989475968</v>
      </c>
      <c r="Y111" s="76">
        <f t="shared" si="42"/>
        <v>75.904127494235127</v>
      </c>
      <c r="Z111" s="76">
        <f t="shared" si="42"/>
        <v>129.96889688361111</v>
      </c>
      <c r="AA111" s="76">
        <f t="shared" si="42"/>
        <v>100.39930210641465</v>
      </c>
      <c r="AB111" s="76">
        <f t="shared" si="42"/>
        <v>100.39930210641465</v>
      </c>
      <c r="AC111" s="76">
        <f t="shared" si="42"/>
        <v>100.39930210641465</v>
      </c>
      <c r="AD111" s="76">
        <f t="shared" si="42"/>
        <v>100.39930210641465</v>
      </c>
      <c r="AE111" s="76">
        <f t="shared" si="42"/>
        <v>100.39930210641465</v>
      </c>
      <c r="AF111" s="76">
        <f t="shared" si="42"/>
        <v>100.39930210641465</v>
      </c>
    </row>
    <row r="112" spans="2:32" x14ac:dyDescent="0.45">
      <c r="D112" s="60" t="s">
        <v>1049</v>
      </c>
      <c r="E112" s="72" t="s">
        <v>88</v>
      </c>
      <c r="I112" s="89">
        <f>LOOKUP(I3,'Monthly Prices'!779:779,'Monthly Prices'!780:780)</f>
        <v>54.434130411254991</v>
      </c>
      <c r="J112" s="89">
        <f>LOOKUP(J3,'Monthly Prices'!779:779,'Monthly Prices'!780:780)</f>
        <v>65.391381220673338</v>
      </c>
      <c r="K112" s="89">
        <f>LOOKUP(K3,'Monthly Prices'!779:779,'Monthly Prices'!780:780)</f>
        <v>72.696170525952496</v>
      </c>
      <c r="L112" s="89">
        <f>LOOKUP(L3,'Monthly Prices'!779:779,'Monthly Prices'!780:780)</f>
        <v>97.636484181880817</v>
      </c>
      <c r="M112" s="89">
        <f>LOOKUP(M3,'Monthly Prices'!779:779,'Monthly Prices'!780:780)</f>
        <v>61.862206890332494</v>
      </c>
      <c r="N112" s="89">
        <f>LOOKUP(N3,'Monthly Prices'!779:779,'Monthly Prices'!780:780)</f>
        <v>79.635629979923337</v>
      </c>
      <c r="O112" s="89">
        <f>LOOKUP(O3,'Monthly Prices'!779:779,'Monthly Prices'!780:780)</f>
        <v>110.93992536388832</v>
      </c>
      <c r="P112" s="89">
        <f>LOOKUP(P3,'Monthly Prices'!779:779,'Monthly Prices'!780:780)</f>
        <v>111.96555833960834</v>
      </c>
      <c r="Q112" s="89">
        <f>LOOKUP(Q3,'Monthly Prices'!779:779,'Monthly Prices'!780:780)</f>
        <v>108.85637454514166</v>
      </c>
      <c r="R112" s="89">
        <f>LOOKUP(R3,'Monthly Prices'!779:779,'Monthly Prices'!780:780)</f>
        <v>98.9375</v>
      </c>
      <c r="S112" s="89">
        <f>LOOKUP(S3,'Monthly Prices'!779:779,'Monthly Prices'!780:780)</f>
        <v>52.370000000000005</v>
      </c>
      <c r="T112" s="89">
        <f>LOOKUP(T3,'Monthly Prices'!779:779,'Monthly Prices'!780:780)</f>
        <v>44.047500000000007</v>
      </c>
      <c r="U112" s="89">
        <f>LOOKUP(U3,'Monthly Prices'!779:779,'Monthly Prices'!780:780)</f>
        <v>54.392500000000005</v>
      </c>
      <c r="V112" s="89">
        <f>LOOKUP(V3,'Monthly Prices'!779:779,'Monthly Prices'!780:780)</f>
        <v>71.071666666666673</v>
      </c>
      <c r="W112" s="89">
        <f>LOOKUP(W3,'Monthly Prices'!779:779,'Monthly Prices'!780:780)</f>
        <v>64.031666666666666</v>
      </c>
      <c r="X112" s="89">
        <f>LOOKUP(X3,'Monthly Prices'!779:779,'Monthly Prices'!780:780)</f>
        <v>42.300000000000004</v>
      </c>
      <c r="Y112" s="89">
        <f>LOOKUP(Y3,'Monthly Prices'!779:779,'Monthly Prices'!780:780)</f>
        <v>70.443333333333328</v>
      </c>
      <c r="Z112" s="89">
        <f>LOOKUP(Z3,'Monthly Prices'!779:779,'Monthly Prices'!780:780)</f>
        <v>99.82416666666667</v>
      </c>
      <c r="AA112" s="89">
        <f>LOOKUP(AA3,'Monthly Prices'!779:779,'Monthly Prices'!780:780)</f>
        <v>82.616249999999994</v>
      </c>
      <c r="AB112" s="89">
        <f>LOOKUP(AB3,'Monthly Prices'!779:779,'Monthly Prices'!780:780)</f>
        <v>82.616249999999994</v>
      </c>
      <c r="AC112" s="89">
        <f>LOOKUP(AC3,'Monthly Prices'!779:779,'Monthly Prices'!780:780)</f>
        <v>82.616249999999994</v>
      </c>
      <c r="AD112" s="89">
        <f>LOOKUP(AD3,'Monthly Prices'!779:779,'Monthly Prices'!780:780)</f>
        <v>82.616249999999994</v>
      </c>
      <c r="AE112" s="89">
        <f>LOOKUP(AE3,'Monthly Prices'!779:779,'Monthly Prices'!780:780)</f>
        <v>82.616249999999994</v>
      </c>
      <c r="AF112" s="89">
        <f>LOOKUP(AF3,'Monthly Prices'!779:779,'Monthly Prices'!780:780)</f>
        <v>82.616249999999994</v>
      </c>
    </row>
    <row r="113" spans="3:32" x14ac:dyDescent="0.45">
      <c r="D113" s="60" t="s">
        <v>1050</v>
      </c>
      <c r="E113" s="72" t="s">
        <v>86</v>
      </c>
      <c r="I113" s="89">
        <f>LOOKUP(I3,'Monthly Prices'!779:779,'Monthly Prices'!781:781)</f>
        <v>5.9899999999999993</v>
      </c>
      <c r="J113" s="89">
        <f>LOOKUP(J3,'Monthly Prices'!779:779,'Monthly Prices'!781:781)</f>
        <v>7.0749999999999984</v>
      </c>
      <c r="K113" s="89">
        <f>LOOKUP(K3,'Monthly Prices'!779:779,'Monthly Prices'!781:781)</f>
        <v>7.6833333333333327</v>
      </c>
      <c r="L113" s="89">
        <f>LOOKUP(L3,'Monthly Prices'!779:779,'Monthly Prices'!781:781)</f>
        <v>12.526666666666666</v>
      </c>
      <c r="M113" s="89">
        <f>LOOKUP(M3,'Monthly Prices'!779:779,'Monthly Prices'!781:781)</f>
        <v>8.9358333333333331</v>
      </c>
      <c r="N113" s="89">
        <f>LOOKUP(N3,'Monthly Prices'!779:779,'Monthly Prices'!781:781)</f>
        <v>10.848333333333334</v>
      </c>
      <c r="O113" s="89">
        <f>LOOKUP(O3,'Monthly Prices'!779:779,'Monthly Prices'!781:781)</f>
        <v>14.655833333333332</v>
      </c>
      <c r="P113" s="89">
        <f>LOOKUP(P3,'Monthly Prices'!779:779,'Monthly Prices'!781:781)</f>
        <v>16.553333333333335</v>
      </c>
      <c r="Q113" s="89">
        <f>LOOKUP(Q3,'Monthly Prices'!779:779,'Monthly Prices'!781:781)</f>
        <v>15.955833333333336</v>
      </c>
      <c r="R113" s="89">
        <f>LOOKUP(R3,'Monthly Prices'!779:779,'Monthly Prices'!781:781)</f>
        <v>16.035735552489168</v>
      </c>
      <c r="S113" s="89">
        <f>LOOKUP(S3,'Monthly Prices'!779:779,'Monthly Prices'!781:781)</f>
        <v>10.934687423509168</v>
      </c>
      <c r="T113" s="89">
        <f>LOOKUP(T3,'Monthly Prices'!779:779,'Monthly Prices'!781:781)</f>
        <v>7.3724439579908321</v>
      </c>
      <c r="U113" s="89">
        <f>LOOKUP(U3,'Monthly Prices'!779:779,'Monthly Prices'!781:781)</f>
        <v>8.6061241944724998</v>
      </c>
      <c r="V113" s="89">
        <f>LOOKUP(V3,'Monthly Prices'!779:779,'Monthly Prices'!781:781)</f>
        <v>10.669875822784169</v>
      </c>
      <c r="W113" s="89">
        <f>LOOKUP(W3,'Monthly Prices'!779:779,'Monthly Prices'!781:781)</f>
        <v>10.564301899006667</v>
      </c>
      <c r="X113" s="89">
        <f>LOOKUP(X3,'Monthly Prices'!779:779,'Monthly Prices'!781:781)</f>
        <v>8.3133475708483324</v>
      </c>
      <c r="Y113" s="89">
        <f>LOOKUP(Y3,'Monthly Prices'!779:779,'Monthly Prices'!781:781)</f>
        <v>10.761649023844166</v>
      </c>
      <c r="Z113" s="89">
        <f>LOOKUP(Z3,'Monthly Prices'!779:779,'Monthly Prices'!781:781)</f>
        <v>18.426924838624164</v>
      </c>
      <c r="AA113" s="89">
        <f>LOOKUP(AA3,'Monthly Prices'!779:779,'Monthly Prices'!781:781)</f>
        <v>14.234562561702502</v>
      </c>
      <c r="AB113" s="89">
        <f>LOOKUP(AB3,'Monthly Prices'!779:779,'Monthly Prices'!781:781)</f>
        <v>14.234562561702502</v>
      </c>
      <c r="AC113" s="89">
        <f>LOOKUP(AC3,'Monthly Prices'!779:779,'Monthly Prices'!781:781)</f>
        <v>14.234562561702502</v>
      </c>
      <c r="AD113" s="89">
        <f>LOOKUP(AD3,'Monthly Prices'!779:779,'Monthly Prices'!781:781)</f>
        <v>14.234562561702502</v>
      </c>
      <c r="AE113" s="89">
        <f>LOOKUP(AE3,'Monthly Prices'!779:779,'Monthly Prices'!781:781)</f>
        <v>14.234562561702502</v>
      </c>
      <c r="AF113" s="89">
        <f>LOOKUP(AF3,'Monthly Prices'!779:779,'Monthly Prices'!781:781)</f>
        <v>14.234562561702502</v>
      </c>
    </row>
    <row r="114" spans="3:32" x14ac:dyDescent="0.45">
      <c r="D114" s="60" t="s">
        <v>1051</v>
      </c>
      <c r="E114" s="72" t="s">
        <v>87</v>
      </c>
      <c r="I114" s="76">
        <f>I112/I113</f>
        <v>9.0875009033814678</v>
      </c>
      <c r="J114" s="76">
        <f t="shared" ref="J114:AF114" si="43">J112/J113</f>
        <v>9.2425980523919939</v>
      </c>
      <c r="K114" s="76">
        <f t="shared" si="43"/>
        <v>9.4615406324450113</v>
      </c>
      <c r="L114" s="76">
        <f t="shared" si="43"/>
        <v>7.7942909139340735</v>
      </c>
      <c r="M114" s="76">
        <f t="shared" si="43"/>
        <v>6.92293651668367</v>
      </c>
      <c r="N114" s="76">
        <f t="shared" si="43"/>
        <v>7.3408170207334456</v>
      </c>
      <c r="O114" s="76">
        <f t="shared" si="43"/>
        <v>7.5696770590018758</v>
      </c>
      <c r="P114" s="76">
        <f t="shared" si="43"/>
        <v>6.763928212219593</v>
      </c>
      <c r="Q114" s="76">
        <f t="shared" si="43"/>
        <v>6.8223559541531298</v>
      </c>
      <c r="R114" s="76">
        <f t="shared" si="43"/>
        <v>6.1698136437927413</v>
      </c>
      <c r="S114" s="76">
        <f t="shared" si="43"/>
        <v>4.789345865287971</v>
      </c>
      <c r="T114" s="76">
        <f t="shared" si="43"/>
        <v>5.9746130660319059</v>
      </c>
      <c r="U114" s="76">
        <f t="shared" si="43"/>
        <v>6.3202085829687373</v>
      </c>
      <c r="V114" s="76">
        <f t="shared" si="43"/>
        <v>6.6609647428981438</v>
      </c>
      <c r="W114" s="76">
        <f t="shared" si="43"/>
        <v>6.0611356319424567</v>
      </c>
      <c r="X114" s="76">
        <f t="shared" si="43"/>
        <v>5.0882029939815832</v>
      </c>
      <c r="Y114" s="76">
        <f t="shared" si="43"/>
        <v>6.545775018052975</v>
      </c>
      <c r="Z114" s="76">
        <f t="shared" si="43"/>
        <v>5.4172992803133386</v>
      </c>
      <c r="AA114" s="76">
        <f t="shared" si="43"/>
        <v>5.8039191328770139</v>
      </c>
      <c r="AB114" s="76">
        <f t="shared" si="43"/>
        <v>5.8039191328770139</v>
      </c>
      <c r="AC114" s="76">
        <f t="shared" si="43"/>
        <v>5.8039191328770139</v>
      </c>
      <c r="AD114" s="76">
        <f t="shared" si="43"/>
        <v>5.8039191328770139</v>
      </c>
      <c r="AE114" s="76">
        <f t="shared" si="43"/>
        <v>5.8039191328770139</v>
      </c>
      <c r="AF114" s="76">
        <f t="shared" si="43"/>
        <v>5.8039191328770139</v>
      </c>
    </row>
    <row r="115" spans="3:32" x14ac:dyDescent="0.45">
      <c r="E115" s="72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</row>
    <row r="116" spans="3:32" x14ac:dyDescent="0.45">
      <c r="D116" s="60" t="s">
        <v>1039</v>
      </c>
      <c r="E116" s="72" t="s">
        <v>84</v>
      </c>
      <c r="I116" s="74">
        <f t="shared" ref="I116:AF116" si="44">-I51-I46-I48</f>
        <v>131000000</v>
      </c>
      <c r="J116" s="74">
        <f t="shared" si="44"/>
        <v>296000000</v>
      </c>
      <c r="K116" s="74">
        <f t="shared" si="44"/>
        <v>535000000</v>
      </c>
      <c r="L116" s="74">
        <f t="shared" si="44"/>
        <v>928000000</v>
      </c>
      <c r="M116" s="74">
        <f t="shared" si="44"/>
        <v>1324000000</v>
      </c>
      <c r="N116" s="74">
        <f t="shared" si="44"/>
        <v>1802000000</v>
      </c>
      <c r="O116" s="74">
        <f t="shared" si="44"/>
        <v>2049000000</v>
      </c>
      <c r="P116" s="74">
        <f t="shared" si="44"/>
        <v>2280000000</v>
      </c>
      <c r="Q116" s="74">
        <f t="shared" si="44"/>
        <v>2353000000</v>
      </c>
      <c r="R116" s="74">
        <f t="shared" si="44"/>
        <v>2416000000</v>
      </c>
      <c r="S116" s="74">
        <f t="shared" si="44"/>
        <v>2391000000</v>
      </c>
      <c r="T116" s="74">
        <f t="shared" si="44"/>
        <v>2661000000</v>
      </c>
      <c r="U116" s="74">
        <f t="shared" si="44"/>
        <v>3365000000</v>
      </c>
      <c r="V116" s="74">
        <f t="shared" si="44"/>
        <v>3962000000</v>
      </c>
      <c r="W116" s="74">
        <f t="shared" si="44"/>
        <v>4157000000</v>
      </c>
      <c r="X116" s="74">
        <f t="shared" si="44"/>
        <v>4389000000</v>
      </c>
      <c r="Y116" s="74">
        <f t="shared" si="44"/>
        <v>4620000000</v>
      </c>
      <c r="Z116" s="74">
        <f t="shared" si="44"/>
        <v>4879000000</v>
      </c>
      <c r="AA116" s="74">
        <f t="shared" si="44"/>
        <v>5183000000</v>
      </c>
      <c r="AB116" s="74">
        <f t="shared" si="44"/>
        <v>5522000000</v>
      </c>
      <c r="AC116" s="74">
        <f t="shared" si="44"/>
        <v>5864000000</v>
      </c>
      <c r="AD116" s="74">
        <f t="shared" si="44"/>
        <v>6062000000</v>
      </c>
      <c r="AE116" s="74">
        <f t="shared" si="44"/>
        <v>6107000000</v>
      </c>
      <c r="AF116" s="74">
        <f t="shared" si="44"/>
        <v>5751000000</v>
      </c>
    </row>
    <row r="117" spans="3:32" x14ac:dyDescent="0.45">
      <c r="E117" s="72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</row>
    <row r="118" spans="3:32" x14ac:dyDescent="0.45">
      <c r="E118" s="72"/>
      <c r="I118" s="60">
        <f t="shared" ref="I118:AF118" si="45">I3</f>
        <v>2005</v>
      </c>
      <c r="J118" s="60">
        <f t="shared" si="45"/>
        <v>2006</v>
      </c>
      <c r="K118" s="60">
        <f t="shared" si="45"/>
        <v>2007</v>
      </c>
      <c r="L118" s="60">
        <f t="shared" si="45"/>
        <v>2008</v>
      </c>
      <c r="M118" s="60">
        <f t="shared" si="45"/>
        <v>2009</v>
      </c>
      <c r="N118" s="60">
        <f t="shared" si="45"/>
        <v>2010</v>
      </c>
      <c r="O118" s="60">
        <f t="shared" si="45"/>
        <v>2011</v>
      </c>
      <c r="P118" s="60">
        <f t="shared" si="45"/>
        <v>2012</v>
      </c>
      <c r="Q118" s="60">
        <f t="shared" si="45"/>
        <v>2013</v>
      </c>
      <c r="R118" s="60">
        <f t="shared" si="45"/>
        <v>2014</v>
      </c>
      <c r="S118" s="60">
        <f t="shared" si="45"/>
        <v>2015</v>
      </c>
      <c r="T118" s="60">
        <f t="shared" si="45"/>
        <v>2016</v>
      </c>
      <c r="U118" s="60">
        <f t="shared" si="45"/>
        <v>2017</v>
      </c>
      <c r="V118" s="60">
        <f t="shared" si="45"/>
        <v>2018</v>
      </c>
      <c r="W118" s="60">
        <f t="shared" si="45"/>
        <v>2019</v>
      </c>
      <c r="X118" s="60">
        <f t="shared" si="45"/>
        <v>2020</v>
      </c>
      <c r="Y118" s="60">
        <f t="shared" si="45"/>
        <v>2021</v>
      </c>
      <c r="Z118" s="60">
        <f t="shared" si="45"/>
        <v>2022</v>
      </c>
      <c r="AA118" s="60">
        <f t="shared" si="45"/>
        <v>2023</v>
      </c>
      <c r="AB118" s="60">
        <f t="shared" si="45"/>
        <v>2024</v>
      </c>
      <c r="AC118" s="60">
        <f t="shared" si="45"/>
        <v>2025</v>
      </c>
      <c r="AD118" s="60">
        <f t="shared" si="45"/>
        <v>2026</v>
      </c>
      <c r="AE118" s="60">
        <f t="shared" si="45"/>
        <v>2027</v>
      </c>
      <c r="AF118" s="60">
        <f t="shared" si="45"/>
        <v>2028</v>
      </c>
    </row>
    <row r="119" spans="3:32" x14ac:dyDescent="0.45">
      <c r="D119" s="60" t="s">
        <v>96</v>
      </c>
      <c r="E119" s="72" t="s">
        <v>86</v>
      </c>
      <c r="I119" s="82">
        <f t="shared" ref="I119:AF119" si="46">(-I51-I46-I48)/I24</f>
        <v>0.38931257918870465</v>
      </c>
      <c r="J119" s="82">
        <f t="shared" si="46"/>
        <v>0.67653601674335218</v>
      </c>
      <c r="K119" s="82">
        <f t="shared" si="46"/>
        <v>0.79118372294621198</v>
      </c>
      <c r="L119" s="82">
        <f t="shared" si="46"/>
        <v>0.88448966266526907</v>
      </c>
      <c r="M119" s="82">
        <f t="shared" si="46"/>
        <v>0.90265292489851989</v>
      </c>
      <c r="N119" s="82">
        <f t="shared" si="46"/>
        <v>0.96864019832418902</v>
      </c>
      <c r="O119" s="82">
        <f t="shared" si="46"/>
        <v>1.0979592607923099</v>
      </c>
      <c r="P119" s="82">
        <f t="shared" si="46"/>
        <v>1.2217409051276069</v>
      </c>
      <c r="Q119" s="82">
        <f t="shared" si="46"/>
        <v>1.2608580481426575</v>
      </c>
      <c r="R119" s="82">
        <f t="shared" si="46"/>
        <v>1.2946166784159203</v>
      </c>
      <c r="S119" s="82">
        <f t="shared" si="46"/>
        <v>1.281220396561451</v>
      </c>
      <c r="T119" s="82">
        <f t="shared" si="46"/>
        <v>1.4259002405897201</v>
      </c>
      <c r="U119" s="82">
        <f t="shared" si="46"/>
        <v>1.8031395376115777</v>
      </c>
      <c r="V119" s="82">
        <f t="shared" si="46"/>
        <v>2.1230427482963066</v>
      </c>
      <c r="W119" s="82">
        <f t="shared" si="46"/>
        <v>2.2275337467611673</v>
      </c>
      <c r="X119" s="82">
        <f t="shared" si="46"/>
        <v>2.3518512423706435</v>
      </c>
      <c r="Y119" s="82">
        <f t="shared" si="46"/>
        <v>2.4756328867059403</v>
      </c>
      <c r="Z119" s="82">
        <f t="shared" si="46"/>
        <v>2.614418366718243</v>
      </c>
      <c r="AA119" s="82">
        <f t="shared" si="46"/>
        <v>2.7773171540685908</v>
      </c>
      <c r="AB119" s="82">
        <f t="shared" si="46"/>
        <v>2.9589707360151953</v>
      </c>
      <c r="AC119" s="82">
        <f t="shared" si="46"/>
        <v>3.1422318717843365</v>
      </c>
      <c r="AD119" s="82">
        <f t="shared" si="46"/>
        <v>3.2483304240717339</v>
      </c>
      <c r="AE119" s="82">
        <f t="shared" si="46"/>
        <v>3.2724437314097785</v>
      </c>
      <c r="AF119" s="82">
        <f t="shared" si="46"/>
        <v>3.0816806778021348</v>
      </c>
    </row>
    <row r="120" spans="3:32" x14ac:dyDescent="0.45">
      <c r="D120" s="60" t="s">
        <v>1033</v>
      </c>
      <c r="E120" s="72" t="s">
        <v>86</v>
      </c>
      <c r="I120" s="82">
        <f t="shared" ref="I120:AF120" si="47">-I51/I27</f>
        <v>2.6709275922966951</v>
      </c>
      <c r="J120" s="82">
        <f t="shared" si="47"/>
        <v>2.2552928328004316</v>
      </c>
      <c r="K120" s="82">
        <f t="shared" si="47"/>
        <v>2.1653710935124022</v>
      </c>
      <c r="L120" s="82">
        <f t="shared" si="47"/>
        <v>2.2987563022146889</v>
      </c>
      <c r="M120" s="82">
        <f t="shared" si="47"/>
        <v>2.3961799457030559</v>
      </c>
      <c r="N120" s="82">
        <f t="shared" si="47"/>
        <v>2.5343584827544774</v>
      </c>
      <c r="O120" s="82">
        <f t="shared" si="47"/>
        <v>2.7350135774120821</v>
      </c>
      <c r="P120" s="82">
        <f t="shared" si="47"/>
        <v>2.9133981811280809</v>
      </c>
      <c r="Q120" s="82">
        <f t="shared" si="47"/>
        <v>2.9921738637909852</v>
      </c>
      <c r="R120" s="82">
        <f t="shared" si="47"/>
        <v>3.0676943529554226</v>
      </c>
      <c r="S120" s="82">
        <f t="shared" si="47"/>
        <v>3.0898296687449993</v>
      </c>
      <c r="T120" s="82">
        <f t="shared" si="47"/>
        <v>3.3072765944426035</v>
      </c>
      <c r="U120" s="82">
        <f t="shared" si="47"/>
        <v>3.8098784706059283</v>
      </c>
      <c r="V120" s="82">
        <f t="shared" si="47"/>
        <v>4.2441212833014434</v>
      </c>
      <c r="W120" s="82">
        <f t="shared" si="47"/>
        <v>4.4159955000205073</v>
      </c>
      <c r="X120" s="82">
        <f t="shared" si="47"/>
        <v>4.6113071099285357</v>
      </c>
      <c r="Y120" s="82">
        <f t="shared" si="47"/>
        <v>4.8033635263380958</v>
      </c>
      <c r="Z120" s="82">
        <f t="shared" si="47"/>
        <v>5.0116959102399923</v>
      </c>
      <c r="AA120" s="82">
        <f t="shared" si="47"/>
        <v>5.2467208808293195</v>
      </c>
      <c r="AB120" s="82">
        <f t="shared" si="47"/>
        <v>5.5045322059079158</v>
      </c>
      <c r="AC120" s="82">
        <f t="shared" si="47"/>
        <v>5.7623435309865121</v>
      </c>
      <c r="AD120" s="82">
        <f t="shared" si="47"/>
        <v>5.9257542446095623</v>
      </c>
      <c r="AE120" s="82">
        <f t="shared" si="47"/>
        <v>5.9361708638046569</v>
      </c>
      <c r="AF120" s="82">
        <f t="shared" si="47"/>
        <v>5.4693761161244705</v>
      </c>
    </row>
    <row r="121" spans="3:32" x14ac:dyDescent="0.45">
      <c r="D121" s="60" t="s">
        <v>1035</v>
      </c>
      <c r="E121" s="72" t="s">
        <v>86</v>
      </c>
      <c r="I121" s="82">
        <f t="shared" ref="I121:AF121" si="48">(-I51-I46-I48)/I27</f>
        <v>0.44066941384240182</v>
      </c>
      <c r="J121" s="82">
        <f t="shared" si="48"/>
        <v>0.7789576178633929</v>
      </c>
      <c r="K121" s="82">
        <f t="shared" si="48"/>
        <v>0.92975404095436209</v>
      </c>
      <c r="L121" s="82">
        <f t="shared" si="48"/>
        <v>1.0571089437340095</v>
      </c>
      <c r="M121" s="82">
        <f t="shared" si="48"/>
        <v>1.0902207038181602</v>
      </c>
      <c r="N121" s="82">
        <f t="shared" si="48"/>
        <v>1.1767364045152198</v>
      </c>
      <c r="O121" s="82">
        <f t="shared" si="48"/>
        <v>1.3339782956718296</v>
      </c>
      <c r="P121" s="82">
        <f t="shared" si="48"/>
        <v>1.484368235301011</v>
      </c>
      <c r="Q121" s="82">
        <f t="shared" si="48"/>
        <v>1.5318940603786311</v>
      </c>
      <c r="R121" s="82">
        <f t="shared" si="48"/>
        <v>1.5729094984593168</v>
      </c>
      <c r="S121" s="82">
        <f t="shared" si="48"/>
        <v>1.5566335309669812</v>
      </c>
      <c r="T121" s="82">
        <f t="shared" si="48"/>
        <v>1.7324139798842062</v>
      </c>
      <c r="U121" s="82">
        <f t="shared" si="48"/>
        <v>2.1907452244683783</v>
      </c>
      <c r="V121" s="82">
        <f t="shared" si="48"/>
        <v>2.5794153281853531</v>
      </c>
      <c r="W121" s="82">
        <f t="shared" si="48"/>
        <v>2.7063678746255713</v>
      </c>
      <c r="X121" s="82">
        <f t="shared" si="48"/>
        <v>2.8574088529544461</v>
      </c>
      <c r="Y121" s="82">
        <f t="shared" si="48"/>
        <v>3.0077987925836274</v>
      </c>
      <c r="Z121" s="82">
        <f t="shared" si="48"/>
        <v>3.1764178158042249</v>
      </c>
      <c r="AA121" s="82">
        <f t="shared" si="48"/>
        <v>3.3743335805110264</v>
      </c>
      <c r="AB121" s="82">
        <f t="shared" si="48"/>
        <v>3.5950356997070978</v>
      </c>
      <c r="AC121" s="82">
        <f t="shared" si="48"/>
        <v>3.8176909350022492</v>
      </c>
      <c r="AD121" s="82">
        <f t="shared" si="48"/>
        <v>3.9465965975415478</v>
      </c>
      <c r="AE121" s="82">
        <f t="shared" si="48"/>
        <v>3.9758933390277518</v>
      </c>
      <c r="AF121" s="82">
        <f t="shared" si="48"/>
        <v>3.7441235619368922</v>
      </c>
    </row>
    <row r="122" spans="3:32" x14ac:dyDescent="0.45">
      <c r="E122" s="72"/>
    </row>
    <row r="123" spans="3:32" x14ac:dyDescent="0.45">
      <c r="C123" s="60" t="s">
        <v>97</v>
      </c>
      <c r="E123" s="72"/>
    </row>
    <row r="124" spans="3:32" x14ac:dyDescent="0.45">
      <c r="D124" s="60" t="s">
        <v>32</v>
      </c>
      <c r="E124" s="72" t="s">
        <v>88</v>
      </c>
      <c r="I124" s="67">
        <v>38.5</v>
      </c>
      <c r="J124" s="67">
        <v>33.6</v>
      </c>
      <c r="K124" s="67">
        <v>28.7</v>
      </c>
      <c r="L124" s="67">
        <v>28.93</v>
      </c>
      <c r="M124" s="67">
        <v>29.71</v>
      </c>
      <c r="N124" s="67">
        <v>30.54</v>
      </c>
      <c r="O124" s="67">
        <v>31.42</v>
      </c>
      <c r="P124" s="67">
        <v>32.380000000000003</v>
      </c>
      <c r="Q124" s="67">
        <v>33.42</v>
      </c>
      <c r="R124" s="67">
        <v>34.58</v>
      </c>
      <c r="S124" s="67">
        <v>35.840000000000003</v>
      </c>
      <c r="T124" s="67">
        <v>35.840000000000003</v>
      </c>
      <c r="U124" s="67">
        <v>35.840000000000003</v>
      </c>
      <c r="V124" s="67">
        <v>35.840000000000003</v>
      </c>
      <c r="W124" s="67">
        <v>35.840000000000003</v>
      </c>
      <c r="X124" s="67">
        <v>35.840000000000003</v>
      </c>
      <c r="Y124" s="67">
        <v>35.840000000000003</v>
      </c>
      <c r="Z124" s="67">
        <v>35.840000000000003</v>
      </c>
      <c r="AA124" s="67">
        <v>35.840000000000003</v>
      </c>
      <c r="AB124" s="67">
        <v>35.840000000000003</v>
      </c>
      <c r="AC124" s="67">
        <v>35.840000000000003</v>
      </c>
      <c r="AD124" s="67">
        <v>35.840000000000003</v>
      </c>
      <c r="AE124" s="67">
        <v>35.840000000000003</v>
      </c>
      <c r="AF124" s="67">
        <v>35.840000000000003</v>
      </c>
    </row>
    <row r="125" spans="3:32" x14ac:dyDescent="0.45">
      <c r="D125" s="60" t="s">
        <v>33</v>
      </c>
      <c r="E125" s="72" t="s">
        <v>88</v>
      </c>
      <c r="I125" s="67">
        <v>38.25</v>
      </c>
      <c r="J125" s="67">
        <v>33.950000000000003</v>
      </c>
      <c r="K125" s="67">
        <v>29.53</v>
      </c>
      <c r="L125" s="67">
        <v>29.68</v>
      </c>
      <c r="M125" s="67">
        <v>30.28</v>
      </c>
      <c r="N125" s="67">
        <v>30.98</v>
      </c>
      <c r="O125" s="67">
        <v>31.81</v>
      </c>
      <c r="P125" s="67">
        <v>32.74</v>
      </c>
      <c r="Q125" s="67">
        <v>33.78</v>
      </c>
      <c r="R125" s="67">
        <v>34.93</v>
      </c>
      <c r="S125" s="67">
        <v>36.200000000000003</v>
      </c>
      <c r="T125" s="67">
        <v>36.200000000000003</v>
      </c>
      <c r="U125" s="67">
        <v>36.200000000000003</v>
      </c>
      <c r="V125" s="67">
        <v>36.200000000000003</v>
      </c>
      <c r="W125" s="67">
        <v>36.200000000000003</v>
      </c>
      <c r="X125" s="67">
        <v>36.200000000000003</v>
      </c>
      <c r="Y125" s="67">
        <v>36.200000000000003</v>
      </c>
      <c r="Z125" s="67">
        <v>36.200000000000003</v>
      </c>
      <c r="AA125" s="67">
        <v>36.200000000000003</v>
      </c>
      <c r="AB125" s="67">
        <v>36.200000000000003</v>
      </c>
      <c r="AC125" s="67">
        <v>36.200000000000003</v>
      </c>
      <c r="AD125" s="67">
        <v>36.200000000000003</v>
      </c>
      <c r="AE125" s="67">
        <v>36.200000000000003</v>
      </c>
      <c r="AF125" s="67">
        <v>36.200000000000003</v>
      </c>
    </row>
    <row r="126" spans="3:32" x14ac:dyDescent="0.45">
      <c r="E126" s="72"/>
    </row>
    <row r="127" spans="3:32" x14ac:dyDescent="0.45">
      <c r="D127" s="60" t="s">
        <v>34</v>
      </c>
      <c r="E127" s="72" t="s">
        <v>86</v>
      </c>
      <c r="I127" s="65">
        <v>6.39</v>
      </c>
      <c r="J127" s="65">
        <v>5.87</v>
      </c>
      <c r="K127" s="65">
        <v>5.0599999999999996</v>
      </c>
      <c r="L127" s="65">
        <v>4.54</v>
      </c>
      <c r="M127" s="65">
        <v>4.6399999999999997</v>
      </c>
      <c r="N127" s="65">
        <v>4.8</v>
      </c>
      <c r="O127" s="65">
        <v>4.9800000000000004</v>
      </c>
      <c r="P127" s="65">
        <v>5.19</v>
      </c>
      <c r="Q127" s="65">
        <v>5.41</v>
      </c>
      <c r="R127" s="65">
        <v>5.66</v>
      </c>
      <c r="S127" s="65">
        <v>5.33</v>
      </c>
      <c r="T127" s="65">
        <v>5.33</v>
      </c>
      <c r="U127" s="65">
        <v>5.33</v>
      </c>
      <c r="V127" s="65">
        <v>5.33</v>
      </c>
      <c r="W127" s="65">
        <v>5.33</v>
      </c>
      <c r="X127" s="65">
        <v>5.33</v>
      </c>
      <c r="Y127" s="65">
        <v>5.33</v>
      </c>
      <c r="Z127" s="65">
        <v>5.33</v>
      </c>
      <c r="AA127" s="65">
        <v>5.33</v>
      </c>
      <c r="AB127" s="65">
        <v>5.33</v>
      </c>
      <c r="AC127" s="65">
        <v>5.33</v>
      </c>
      <c r="AD127" s="65">
        <v>5.33</v>
      </c>
      <c r="AE127" s="65">
        <v>5.33</v>
      </c>
      <c r="AF127" s="65">
        <v>5.33</v>
      </c>
    </row>
    <row r="128" spans="3:32" x14ac:dyDescent="0.45">
      <c r="D128" s="60" t="s">
        <v>35</v>
      </c>
      <c r="E128" s="72" t="s">
        <v>86</v>
      </c>
      <c r="I128" s="65">
        <v>4.93</v>
      </c>
      <c r="J128" s="65">
        <v>4.5</v>
      </c>
      <c r="K128" s="65">
        <v>4.03</v>
      </c>
      <c r="L128" s="65">
        <v>3.84</v>
      </c>
      <c r="M128" s="65">
        <v>3.78</v>
      </c>
      <c r="N128" s="65">
        <v>3.74</v>
      </c>
      <c r="O128" s="65">
        <v>3.78</v>
      </c>
      <c r="P128" s="65">
        <v>3.83</v>
      </c>
      <c r="Q128" s="65">
        <v>3.88</v>
      </c>
      <c r="R128" s="65">
        <v>3.95</v>
      </c>
      <c r="S128" s="65">
        <v>4.03</v>
      </c>
      <c r="T128" s="65">
        <v>4.03</v>
      </c>
      <c r="U128" s="65">
        <v>4.03</v>
      </c>
      <c r="V128" s="65">
        <v>4.03</v>
      </c>
      <c r="W128" s="65">
        <v>4.03</v>
      </c>
      <c r="X128" s="65">
        <v>4.03</v>
      </c>
      <c r="Y128" s="65">
        <v>4.03</v>
      </c>
      <c r="Z128" s="65">
        <v>4.03</v>
      </c>
      <c r="AA128" s="65">
        <v>4.03</v>
      </c>
      <c r="AB128" s="65">
        <v>4.03</v>
      </c>
      <c r="AC128" s="65">
        <v>4.03</v>
      </c>
      <c r="AD128" s="65">
        <v>4.03</v>
      </c>
      <c r="AE128" s="65">
        <v>4.03</v>
      </c>
      <c r="AF128" s="65">
        <v>4.03</v>
      </c>
    </row>
    <row r="130" spans="1:32" x14ac:dyDescent="0.45">
      <c r="D130" s="60" t="s">
        <v>36</v>
      </c>
      <c r="E130" s="72" t="s">
        <v>88</v>
      </c>
      <c r="I130" s="65">
        <v>40.270000000000003</v>
      </c>
      <c r="J130" s="65">
        <v>35.79</v>
      </c>
      <c r="K130" s="65">
        <v>30.89</v>
      </c>
      <c r="L130" s="65">
        <v>30.95</v>
      </c>
      <c r="M130" s="65">
        <v>31.71</v>
      </c>
      <c r="N130" s="65">
        <v>32.549999999999997</v>
      </c>
      <c r="O130" s="65">
        <v>33.450000000000003</v>
      </c>
      <c r="P130" s="65">
        <v>34.44</v>
      </c>
      <c r="Q130" s="65">
        <v>35.53</v>
      </c>
      <c r="R130" s="65">
        <v>36.72</v>
      </c>
      <c r="S130" s="65">
        <v>38.020000000000003</v>
      </c>
      <c r="T130" s="65">
        <v>38.020000000000003</v>
      </c>
      <c r="U130" s="65">
        <v>38.020000000000003</v>
      </c>
      <c r="V130" s="65">
        <v>38.020000000000003</v>
      </c>
      <c r="W130" s="65">
        <v>38.020000000000003</v>
      </c>
      <c r="X130" s="65">
        <v>38.020000000000003</v>
      </c>
      <c r="Y130" s="65">
        <v>38.020000000000003</v>
      </c>
      <c r="Z130" s="65">
        <v>38.020000000000003</v>
      </c>
      <c r="AA130" s="65">
        <v>38.020000000000003</v>
      </c>
      <c r="AB130" s="65">
        <v>38.020000000000003</v>
      </c>
      <c r="AC130" s="65">
        <v>38.020000000000003</v>
      </c>
      <c r="AD130" s="65">
        <v>38.020000000000003</v>
      </c>
      <c r="AE130" s="65">
        <v>38.020000000000003</v>
      </c>
      <c r="AF130" s="65">
        <v>38.020000000000003</v>
      </c>
    </row>
    <row r="131" spans="1:32" x14ac:dyDescent="0.45">
      <c r="D131" s="60" t="s">
        <v>37</v>
      </c>
      <c r="E131" s="72" t="s">
        <v>88</v>
      </c>
      <c r="I131" s="65">
        <v>38.21</v>
      </c>
      <c r="J131" s="65">
        <v>33.5</v>
      </c>
      <c r="K131" s="65">
        <v>29.19</v>
      </c>
      <c r="L131" s="65">
        <v>29.4</v>
      </c>
      <c r="M131" s="65">
        <v>30.12</v>
      </c>
      <c r="N131" s="65">
        <v>30.91</v>
      </c>
      <c r="O131" s="65">
        <v>31.78</v>
      </c>
      <c r="P131" s="65">
        <v>32.72</v>
      </c>
      <c r="Q131" s="65">
        <v>33.76</v>
      </c>
      <c r="R131" s="65">
        <v>34.89</v>
      </c>
      <c r="S131" s="65">
        <v>36.119999999999997</v>
      </c>
      <c r="T131" s="65">
        <v>36.119999999999997</v>
      </c>
      <c r="U131" s="65">
        <v>36.119999999999997</v>
      </c>
      <c r="V131" s="65">
        <v>36.119999999999997</v>
      </c>
      <c r="W131" s="65">
        <v>36.119999999999997</v>
      </c>
      <c r="X131" s="65">
        <v>36.119999999999997</v>
      </c>
      <c r="Y131" s="65">
        <v>36.119999999999997</v>
      </c>
      <c r="Z131" s="65">
        <v>36.119999999999997</v>
      </c>
      <c r="AA131" s="65">
        <v>36.119999999999997</v>
      </c>
      <c r="AB131" s="65">
        <v>36.119999999999997</v>
      </c>
      <c r="AC131" s="65">
        <v>36.119999999999997</v>
      </c>
      <c r="AD131" s="65">
        <v>36.119999999999997</v>
      </c>
      <c r="AE131" s="65">
        <v>36.119999999999997</v>
      </c>
      <c r="AF131" s="65">
        <v>36.119999999999997</v>
      </c>
    </row>
    <row r="132" spans="1:32" x14ac:dyDescent="0.45">
      <c r="E132" s="72"/>
    </row>
    <row r="133" spans="1:32" x14ac:dyDescent="0.45">
      <c r="D133" s="60" t="s">
        <v>38</v>
      </c>
      <c r="E133" s="72" t="s">
        <v>99</v>
      </c>
      <c r="I133" s="65">
        <v>344.97</v>
      </c>
      <c r="J133" s="65">
        <v>319.93</v>
      </c>
      <c r="K133" s="65">
        <v>297.72000000000003</v>
      </c>
      <c r="L133" s="65">
        <v>284.85000000000002</v>
      </c>
      <c r="M133" s="65">
        <v>279.05</v>
      </c>
      <c r="N133" s="65">
        <v>274.87</v>
      </c>
      <c r="O133" s="65">
        <v>281.2</v>
      </c>
      <c r="P133" s="65">
        <v>287.39</v>
      </c>
      <c r="Q133" s="65">
        <v>296.02999999999997</v>
      </c>
      <c r="R133" s="65">
        <v>304.99</v>
      </c>
      <c r="S133" s="65">
        <v>314.32</v>
      </c>
      <c r="T133" s="65">
        <v>314.32</v>
      </c>
      <c r="U133" s="65">
        <v>314.32</v>
      </c>
      <c r="V133" s="65">
        <v>314.32</v>
      </c>
      <c r="W133" s="65">
        <v>314.32</v>
      </c>
      <c r="X133" s="65">
        <v>314.32</v>
      </c>
      <c r="Y133" s="65">
        <v>314.32</v>
      </c>
      <c r="Z133" s="65">
        <v>314.32</v>
      </c>
      <c r="AA133" s="65">
        <v>314.32</v>
      </c>
      <c r="AB133" s="65">
        <v>314.32</v>
      </c>
      <c r="AC133" s="65">
        <v>314.32</v>
      </c>
      <c r="AD133" s="65">
        <v>314.32</v>
      </c>
      <c r="AE133" s="65">
        <v>314.32</v>
      </c>
      <c r="AF133" s="65">
        <v>314.32</v>
      </c>
    </row>
    <row r="134" spans="1:32" x14ac:dyDescent="0.45">
      <c r="D134" s="60" t="s">
        <v>39</v>
      </c>
      <c r="E134" s="72" t="s">
        <v>99</v>
      </c>
      <c r="I134" s="65">
        <v>343.76</v>
      </c>
      <c r="J134" s="65">
        <v>312.14999999999998</v>
      </c>
      <c r="K134" s="65">
        <v>283.85000000000002</v>
      </c>
      <c r="L134" s="65">
        <v>276.58</v>
      </c>
      <c r="M134" s="65">
        <v>274</v>
      </c>
      <c r="N134" s="65">
        <v>269.69</v>
      </c>
      <c r="O134" s="65">
        <v>275.22000000000003</v>
      </c>
      <c r="P134" s="65">
        <v>281.52</v>
      </c>
      <c r="Q134" s="65">
        <v>289.10000000000002</v>
      </c>
      <c r="R134" s="65">
        <v>297.97000000000003</v>
      </c>
      <c r="S134" s="65">
        <v>308.16000000000003</v>
      </c>
      <c r="T134" s="65">
        <v>308.16000000000003</v>
      </c>
      <c r="U134" s="65">
        <v>308.16000000000003</v>
      </c>
      <c r="V134" s="65">
        <v>308.16000000000003</v>
      </c>
      <c r="W134" s="65">
        <v>308.16000000000003</v>
      </c>
      <c r="X134" s="65">
        <v>308.16000000000003</v>
      </c>
      <c r="Y134" s="65">
        <v>308.16000000000003</v>
      </c>
      <c r="Z134" s="65">
        <v>308.16000000000003</v>
      </c>
      <c r="AA134" s="65">
        <v>308.16000000000003</v>
      </c>
      <c r="AB134" s="65">
        <v>308.16000000000003</v>
      </c>
      <c r="AC134" s="65">
        <v>308.16000000000003</v>
      </c>
      <c r="AD134" s="65">
        <v>308.16000000000003</v>
      </c>
      <c r="AE134" s="65">
        <v>308.16000000000003</v>
      </c>
      <c r="AF134" s="65">
        <v>308.16000000000003</v>
      </c>
    </row>
    <row r="135" spans="1:32" x14ac:dyDescent="0.45">
      <c r="E135" s="72"/>
    </row>
    <row r="136" spans="1:32" x14ac:dyDescent="0.45">
      <c r="E136" s="72"/>
    </row>
    <row r="137" spans="1:32" x14ac:dyDescent="0.45">
      <c r="E137" s="72"/>
      <c r="I137" s="60">
        <f t="shared" ref="I137:AF137" si="49">I3</f>
        <v>2005</v>
      </c>
      <c r="J137" s="60">
        <f t="shared" si="49"/>
        <v>2006</v>
      </c>
      <c r="K137" s="60">
        <f t="shared" si="49"/>
        <v>2007</v>
      </c>
      <c r="L137" s="60">
        <f t="shared" si="49"/>
        <v>2008</v>
      </c>
      <c r="M137" s="60">
        <f t="shared" si="49"/>
        <v>2009</v>
      </c>
      <c r="N137" s="60">
        <f t="shared" si="49"/>
        <v>2010</v>
      </c>
      <c r="O137" s="60">
        <f t="shared" si="49"/>
        <v>2011</v>
      </c>
      <c r="P137" s="60">
        <f t="shared" si="49"/>
        <v>2012</v>
      </c>
      <c r="Q137" s="60">
        <f t="shared" si="49"/>
        <v>2013</v>
      </c>
      <c r="R137" s="60">
        <f t="shared" si="49"/>
        <v>2014</v>
      </c>
      <c r="S137" s="60">
        <f t="shared" si="49"/>
        <v>2015</v>
      </c>
      <c r="T137" s="60">
        <f t="shared" si="49"/>
        <v>2016</v>
      </c>
      <c r="U137" s="60">
        <f t="shared" si="49"/>
        <v>2017</v>
      </c>
      <c r="V137" s="60">
        <f t="shared" si="49"/>
        <v>2018</v>
      </c>
      <c r="W137" s="60">
        <f t="shared" si="49"/>
        <v>2019</v>
      </c>
      <c r="X137" s="60">
        <f t="shared" si="49"/>
        <v>2020</v>
      </c>
      <c r="Y137" s="60">
        <f t="shared" si="49"/>
        <v>2021</v>
      </c>
      <c r="Z137" s="60">
        <f t="shared" si="49"/>
        <v>2022</v>
      </c>
      <c r="AA137" s="60">
        <f t="shared" si="49"/>
        <v>2023</v>
      </c>
      <c r="AB137" s="60">
        <f t="shared" si="49"/>
        <v>2024</v>
      </c>
      <c r="AC137" s="60">
        <f t="shared" si="49"/>
        <v>2025</v>
      </c>
      <c r="AD137" s="60">
        <f t="shared" si="49"/>
        <v>2026</v>
      </c>
      <c r="AE137" s="60">
        <f t="shared" si="49"/>
        <v>2027</v>
      </c>
      <c r="AF137" s="60">
        <f t="shared" si="49"/>
        <v>2028</v>
      </c>
    </row>
    <row r="138" spans="1:32" x14ac:dyDescent="0.45">
      <c r="D138" s="60" t="s">
        <v>1058</v>
      </c>
      <c r="E138" s="72" t="s">
        <v>88</v>
      </c>
      <c r="I138" s="48">
        <f t="shared" ref="I138:AF138" si="50">I43</f>
        <v>31.668894952251023</v>
      </c>
      <c r="J138" s="48">
        <f t="shared" si="50"/>
        <v>39.057128240109137</v>
      </c>
      <c r="K138" s="48">
        <f t="shared" si="50"/>
        <v>43.076720952705777</v>
      </c>
      <c r="L138" s="48">
        <f t="shared" si="50"/>
        <v>76.959863396714425</v>
      </c>
      <c r="M138" s="48">
        <f t="shared" si="50"/>
        <v>51.34814374698017</v>
      </c>
      <c r="N138" s="48">
        <f t="shared" si="50"/>
        <v>64.545446988221755</v>
      </c>
      <c r="O138" s="48">
        <f t="shared" si="50"/>
        <v>91.101276773659436</v>
      </c>
      <c r="P138" s="48">
        <f t="shared" si="50"/>
        <v>104.17800179213691</v>
      </c>
      <c r="Q138" s="48">
        <f t="shared" si="50"/>
        <v>99.64930949951426</v>
      </c>
      <c r="R138" s="48">
        <f t="shared" si="50"/>
        <v>99.890614562653298</v>
      </c>
      <c r="S138" s="48">
        <f t="shared" si="50"/>
        <v>63.581552986766233</v>
      </c>
      <c r="T138" s="48">
        <f t="shared" si="50"/>
        <v>38.117739742924684</v>
      </c>
      <c r="U138" s="48">
        <f t="shared" si="50"/>
        <v>46.472099936415816</v>
      </c>
      <c r="V138" s="48">
        <f t="shared" si="50"/>
        <v>60.672448637057812</v>
      </c>
      <c r="W138" s="48">
        <f t="shared" si="50"/>
        <v>59.563204415024444</v>
      </c>
      <c r="X138" s="48">
        <f t="shared" si="50"/>
        <v>43.313035006948212</v>
      </c>
      <c r="Y138" s="48">
        <f t="shared" si="50"/>
        <v>60.198341562144179</v>
      </c>
      <c r="Z138" s="48">
        <f t="shared" si="50"/>
        <v>113.87046630321787</v>
      </c>
      <c r="AA138" s="48">
        <f t="shared" si="50"/>
        <v>83.898410761511599</v>
      </c>
      <c r="AB138" s="48">
        <f t="shared" si="50"/>
        <v>83.485888477889034</v>
      </c>
      <c r="AC138" s="48">
        <f t="shared" si="50"/>
        <v>83.485888477889034</v>
      </c>
      <c r="AD138" s="48">
        <f t="shared" si="50"/>
        <v>83.485888477889034</v>
      </c>
      <c r="AE138" s="48">
        <f t="shared" si="50"/>
        <v>83.485888477889034</v>
      </c>
      <c r="AF138" s="48">
        <f t="shared" si="50"/>
        <v>83.485888477889034</v>
      </c>
    </row>
    <row r="139" spans="1:32" x14ac:dyDescent="0.45">
      <c r="D139" s="60" t="s">
        <v>983</v>
      </c>
      <c r="E139" s="72" t="s">
        <v>88</v>
      </c>
      <c r="I139" s="70">
        <f>'Monthly Prices'!N780</f>
        <v>54.434130411254991</v>
      </c>
      <c r="J139" s="70">
        <f>'Monthly Prices'!O780</f>
        <v>65.391381220673338</v>
      </c>
      <c r="K139" s="70">
        <f>'Monthly Prices'!P780</f>
        <v>72.696170525952496</v>
      </c>
      <c r="L139" s="70">
        <f>'Monthly Prices'!Q780</f>
        <v>97.636484181880817</v>
      </c>
      <c r="M139" s="70">
        <f>'Monthly Prices'!R780</f>
        <v>61.862206890332494</v>
      </c>
      <c r="N139" s="70">
        <f>'Monthly Prices'!S780</f>
        <v>79.635629979923337</v>
      </c>
      <c r="O139" s="70">
        <f>'Monthly Prices'!T780</f>
        <v>110.93992536388832</v>
      </c>
      <c r="P139" s="70">
        <f>'Monthly Prices'!U780</f>
        <v>111.96555833960834</v>
      </c>
      <c r="Q139" s="70">
        <f>'Monthly Prices'!V780</f>
        <v>108.85637454514166</v>
      </c>
      <c r="R139" s="70">
        <f>'Monthly Prices'!W780</f>
        <v>98.9375</v>
      </c>
      <c r="S139" s="70">
        <f>'Monthly Prices'!X780</f>
        <v>52.370000000000005</v>
      </c>
      <c r="T139" s="70">
        <f>'Monthly Prices'!Y780</f>
        <v>44.047500000000007</v>
      </c>
      <c r="U139" s="70">
        <f>'Monthly Prices'!Z780</f>
        <v>54.392500000000005</v>
      </c>
      <c r="V139" s="70">
        <f>'Monthly Prices'!AA780</f>
        <v>71.071666666666673</v>
      </c>
      <c r="W139" s="70">
        <f>'Monthly Prices'!AB780</f>
        <v>64.031666666666666</v>
      </c>
      <c r="X139" s="70">
        <f>'Monthly Prices'!AC780</f>
        <v>42.300000000000004</v>
      </c>
      <c r="Y139" s="70">
        <f>'Monthly Prices'!AD780</f>
        <v>70.443333333333328</v>
      </c>
      <c r="Z139" s="70">
        <f>'Monthly Prices'!AE780</f>
        <v>99.82416666666667</v>
      </c>
      <c r="AA139" s="70">
        <f>'Monthly Prices'!AF780</f>
        <v>82.616249999999994</v>
      </c>
      <c r="AB139" s="70"/>
      <c r="AC139" s="70"/>
      <c r="AD139" s="70"/>
      <c r="AE139" s="70"/>
      <c r="AF139" s="70"/>
    </row>
    <row r="140" spans="1:32" x14ac:dyDescent="0.45">
      <c r="E140" s="72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</row>
    <row r="141" spans="1:32" x14ac:dyDescent="0.45">
      <c r="E141" s="72"/>
      <c r="I141" s="83">
        <f>I137</f>
        <v>2005</v>
      </c>
      <c r="J141" s="83">
        <f t="shared" ref="J141:AF141" si="51">J137</f>
        <v>2006</v>
      </c>
      <c r="K141" s="83">
        <f t="shared" si="51"/>
        <v>2007</v>
      </c>
      <c r="L141" s="83">
        <f t="shared" si="51"/>
        <v>2008</v>
      </c>
      <c r="M141" s="83">
        <f t="shared" si="51"/>
        <v>2009</v>
      </c>
      <c r="N141" s="83">
        <f t="shared" si="51"/>
        <v>2010</v>
      </c>
      <c r="O141" s="83">
        <f t="shared" si="51"/>
        <v>2011</v>
      </c>
      <c r="P141" s="83">
        <f t="shared" si="51"/>
        <v>2012</v>
      </c>
      <c r="Q141" s="83">
        <f t="shared" si="51"/>
        <v>2013</v>
      </c>
      <c r="R141" s="83">
        <f t="shared" si="51"/>
        <v>2014</v>
      </c>
      <c r="S141" s="83">
        <f t="shared" si="51"/>
        <v>2015</v>
      </c>
      <c r="T141" s="83">
        <f t="shared" si="51"/>
        <v>2016</v>
      </c>
      <c r="U141" s="83">
        <f t="shared" si="51"/>
        <v>2017</v>
      </c>
      <c r="V141" s="83">
        <f t="shared" si="51"/>
        <v>2018</v>
      </c>
      <c r="W141" s="83">
        <f t="shared" si="51"/>
        <v>2019</v>
      </c>
      <c r="X141" s="83">
        <f t="shared" si="51"/>
        <v>2020</v>
      </c>
      <c r="Y141" s="83">
        <f t="shared" si="51"/>
        <v>2021</v>
      </c>
      <c r="Z141" s="83">
        <f t="shared" si="51"/>
        <v>2022</v>
      </c>
      <c r="AA141" s="83">
        <f t="shared" si="51"/>
        <v>2023</v>
      </c>
      <c r="AB141" s="83">
        <f t="shared" si="51"/>
        <v>2024</v>
      </c>
      <c r="AC141" s="83">
        <f t="shared" si="51"/>
        <v>2025</v>
      </c>
      <c r="AD141" s="83">
        <f t="shared" si="51"/>
        <v>2026</v>
      </c>
      <c r="AE141" s="83">
        <f t="shared" si="51"/>
        <v>2027</v>
      </c>
      <c r="AF141" s="83">
        <f t="shared" si="51"/>
        <v>2028</v>
      </c>
    </row>
    <row r="142" spans="1:32" x14ac:dyDescent="0.45">
      <c r="D142" s="60" t="s">
        <v>1060</v>
      </c>
      <c r="E142" s="72" t="s">
        <v>86</v>
      </c>
      <c r="I142" s="48">
        <f t="shared" ref="I142:AF142" si="52">I37</f>
        <v>5.9899999999999993</v>
      </c>
      <c r="J142" s="48">
        <f t="shared" si="52"/>
        <v>7.0749999999999984</v>
      </c>
      <c r="K142" s="48">
        <f t="shared" si="52"/>
        <v>7.6833333333333327</v>
      </c>
      <c r="L142" s="48">
        <f t="shared" si="52"/>
        <v>12.526666666666666</v>
      </c>
      <c r="M142" s="48">
        <f t="shared" si="52"/>
        <v>8.9358333333333331</v>
      </c>
      <c r="N142" s="48">
        <f t="shared" si="52"/>
        <v>10.848333333333334</v>
      </c>
      <c r="O142" s="48">
        <f t="shared" si="52"/>
        <v>14.655833333333332</v>
      </c>
      <c r="P142" s="48">
        <f t="shared" si="52"/>
        <v>16.553333333333335</v>
      </c>
      <c r="Q142" s="48">
        <f t="shared" si="52"/>
        <v>15.955833333333336</v>
      </c>
      <c r="R142" s="48">
        <f t="shared" si="52"/>
        <v>16.035735552489168</v>
      </c>
      <c r="S142" s="48">
        <f t="shared" si="52"/>
        <v>10.934687423509168</v>
      </c>
      <c r="T142" s="48">
        <f t="shared" si="52"/>
        <v>7.3724439579908321</v>
      </c>
      <c r="U142" s="48">
        <f t="shared" si="52"/>
        <v>8.6061241944724998</v>
      </c>
      <c r="V142" s="48">
        <f t="shared" si="52"/>
        <v>10.669875822784169</v>
      </c>
      <c r="W142" s="48">
        <f t="shared" si="52"/>
        <v>10.564301899006667</v>
      </c>
      <c r="X142" s="48">
        <f t="shared" si="52"/>
        <v>8.3133475708483324</v>
      </c>
      <c r="Y142" s="48">
        <f t="shared" si="52"/>
        <v>10.761649023844166</v>
      </c>
      <c r="Z142" s="48">
        <f t="shared" si="52"/>
        <v>18.426924838624164</v>
      </c>
      <c r="AA142" s="48">
        <f t="shared" si="52"/>
        <v>14.234562561702502</v>
      </c>
      <c r="AB142" s="48">
        <f t="shared" si="52"/>
        <v>14.234562561702502</v>
      </c>
      <c r="AC142" s="48">
        <f t="shared" si="52"/>
        <v>14.234562561702502</v>
      </c>
      <c r="AD142" s="48">
        <f t="shared" si="52"/>
        <v>14.234562561702502</v>
      </c>
      <c r="AE142" s="48">
        <f t="shared" si="52"/>
        <v>14.234562561702502</v>
      </c>
      <c r="AF142" s="48">
        <f t="shared" si="52"/>
        <v>14.234562561702502</v>
      </c>
    </row>
    <row r="143" spans="1:32" x14ac:dyDescent="0.45">
      <c r="A143" s="60" t="s">
        <v>1059</v>
      </c>
      <c r="D143" s="60" t="s">
        <v>1061</v>
      </c>
      <c r="E143" s="72" t="s">
        <v>86</v>
      </c>
      <c r="I143" s="70">
        <f>'Monthly Prices'!N781</f>
        <v>5.9899999999999993</v>
      </c>
      <c r="J143" s="70">
        <f>'Monthly Prices'!O781</f>
        <v>7.0749999999999984</v>
      </c>
      <c r="K143" s="70">
        <f>'Monthly Prices'!P781</f>
        <v>7.6833333333333327</v>
      </c>
      <c r="L143" s="70">
        <f>'Monthly Prices'!Q781</f>
        <v>12.526666666666666</v>
      </c>
      <c r="M143" s="70">
        <f>'Monthly Prices'!R781</f>
        <v>8.9358333333333331</v>
      </c>
      <c r="N143" s="70">
        <f>'Monthly Prices'!S781</f>
        <v>10.848333333333334</v>
      </c>
      <c r="O143" s="70">
        <f>'Monthly Prices'!T781</f>
        <v>14.655833333333332</v>
      </c>
      <c r="P143" s="70">
        <f>'Monthly Prices'!U781</f>
        <v>16.553333333333335</v>
      </c>
      <c r="Q143" s="70">
        <f>'Monthly Prices'!V781</f>
        <v>15.955833333333336</v>
      </c>
      <c r="R143" s="70">
        <f>'Monthly Prices'!W781</f>
        <v>16.035735552489168</v>
      </c>
      <c r="S143" s="70">
        <f>'Monthly Prices'!X781</f>
        <v>10.934687423509168</v>
      </c>
      <c r="T143" s="70">
        <f>'Monthly Prices'!Y781</f>
        <v>7.3724439579908321</v>
      </c>
      <c r="U143" s="70">
        <f>'Monthly Prices'!Z781</f>
        <v>8.6061241944724998</v>
      </c>
      <c r="V143" s="70">
        <f>'Monthly Prices'!AA781</f>
        <v>10.669875822784169</v>
      </c>
      <c r="W143" s="70">
        <f>'Monthly Prices'!AB781</f>
        <v>10.564301899006667</v>
      </c>
      <c r="X143" s="70">
        <f>'Monthly Prices'!AC781</f>
        <v>8.3133475708483324</v>
      </c>
      <c r="Y143" s="70">
        <f>'Monthly Prices'!AD781</f>
        <v>10.761649023844166</v>
      </c>
      <c r="Z143" s="70">
        <f>'Monthly Prices'!AE781</f>
        <v>18.426924838624164</v>
      </c>
      <c r="AA143" s="70">
        <f>'Monthly Prices'!AF781</f>
        <v>14.234562561702502</v>
      </c>
      <c r="AB143" s="70"/>
      <c r="AC143" s="70"/>
      <c r="AD143" s="70"/>
      <c r="AE143" s="70"/>
      <c r="AF143" s="70"/>
    </row>
    <row r="146" spans="4:32" x14ac:dyDescent="0.45">
      <c r="E146" s="72"/>
      <c r="N146" s="78">
        <f>N92+N95</f>
        <v>726000000</v>
      </c>
      <c r="O146" s="78">
        <f t="shared" ref="O146:AF146" si="53">O92+O95</f>
        <v>905000000</v>
      </c>
      <c r="P146" s="78">
        <f t="shared" si="53"/>
        <v>905000000</v>
      </c>
      <c r="Q146" s="78">
        <f t="shared" si="53"/>
        <v>905000000</v>
      </c>
      <c r="R146" s="78">
        <f t="shared" si="53"/>
        <v>906000000</v>
      </c>
      <c r="S146" s="78">
        <f t="shared" si="53"/>
        <v>907000000</v>
      </c>
      <c r="T146" s="78">
        <f t="shared" si="53"/>
        <v>909000000</v>
      </c>
      <c r="U146" s="78">
        <f t="shared" si="53"/>
        <v>909000000</v>
      </c>
      <c r="V146" s="78">
        <f t="shared" si="53"/>
        <v>910000000</v>
      </c>
      <c r="W146" s="78">
        <f t="shared" si="53"/>
        <v>911000000</v>
      </c>
      <c r="X146" s="78">
        <f t="shared" si="53"/>
        <v>911000000</v>
      </c>
      <c r="Y146" s="78">
        <f t="shared" si="53"/>
        <v>869000000</v>
      </c>
      <c r="Z146" s="78">
        <f t="shared" si="53"/>
        <v>868000000</v>
      </c>
      <c r="AA146" s="78">
        <f t="shared" si="53"/>
        <v>868000000</v>
      </c>
      <c r="AB146" s="78">
        <f t="shared" si="53"/>
        <v>866000000</v>
      </c>
      <c r="AC146" s="78">
        <f t="shared" si="53"/>
        <v>865000000</v>
      </c>
      <c r="AD146" s="78">
        <f t="shared" si="53"/>
        <v>864000000</v>
      </c>
      <c r="AE146" s="78">
        <f t="shared" si="53"/>
        <v>863000000</v>
      </c>
      <c r="AF146" s="78">
        <f t="shared" si="53"/>
        <v>0</v>
      </c>
    </row>
    <row r="147" spans="4:32" x14ac:dyDescent="0.45">
      <c r="E147" s="72"/>
      <c r="N147" s="78">
        <f>N143+N146</f>
        <v>726000010.84833336</v>
      </c>
      <c r="O147" s="78">
        <f t="shared" ref="O147:AF147" si="54">O143+O146</f>
        <v>905000014.65583336</v>
      </c>
      <c r="P147" s="78">
        <f t="shared" si="54"/>
        <v>905000016.55333328</v>
      </c>
      <c r="Q147" s="78">
        <f t="shared" si="54"/>
        <v>905000015.95583332</v>
      </c>
      <c r="R147" s="78">
        <f t="shared" si="54"/>
        <v>906000016.03573561</v>
      </c>
      <c r="S147" s="78">
        <f t="shared" si="54"/>
        <v>907000010.93468738</v>
      </c>
      <c r="T147" s="78">
        <f t="shared" si="54"/>
        <v>909000007.37244391</v>
      </c>
      <c r="U147" s="78">
        <f t="shared" si="54"/>
        <v>909000008.60612416</v>
      </c>
      <c r="V147" s="78">
        <f t="shared" si="54"/>
        <v>910000010.66987586</v>
      </c>
      <c r="W147" s="78">
        <f t="shared" si="54"/>
        <v>911000010.56430185</v>
      </c>
      <c r="X147" s="78">
        <f t="shared" si="54"/>
        <v>911000008.31334758</v>
      </c>
      <c r="Y147" s="78">
        <f t="shared" si="54"/>
        <v>869000010.76164901</v>
      </c>
      <c r="Z147" s="78">
        <f t="shared" si="54"/>
        <v>868000018.42692482</v>
      </c>
      <c r="AA147" s="78">
        <f t="shared" si="54"/>
        <v>868000014.23456252</v>
      </c>
      <c r="AB147" s="78">
        <f t="shared" si="54"/>
        <v>866000000</v>
      </c>
      <c r="AC147" s="78">
        <f t="shared" si="54"/>
        <v>865000000</v>
      </c>
      <c r="AD147" s="78">
        <f t="shared" si="54"/>
        <v>864000000</v>
      </c>
      <c r="AE147" s="78">
        <f t="shared" si="54"/>
        <v>863000000</v>
      </c>
      <c r="AF147" s="78">
        <f t="shared" si="54"/>
        <v>0</v>
      </c>
    </row>
    <row r="148" spans="4:32" x14ac:dyDescent="0.45">
      <c r="E148" s="72"/>
      <c r="N148" s="64" t="e">
        <f>IRR(N147:AF147)</f>
        <v>#NUM!</v>
      </c>
    </row>
    <row r="149" spans="4:32" x14ac:dyDescent="0.45">
      <c r="E149" s="72"/>
      <c r="F149" s="64" t="e">
        <f>N148</f>
        <v>#NUM!</v>
      </c>
    </row>
    <row r="150" spans="4:32" x14ac:dyDescent="0.45">
      <c r="D150" s="60" t="s">
        <v>999</v>
      </c>
      <c r="E150" s="72"/>
      <c r="F150" s="68">
        <v>0.04</v>
      </c>
      <c r="H150" s="74">
        <f>NPV(F150,N71:AF71)</f>
        <v>168063962525.79608</v>
      </c>
    </row>
    <row r="151" spans="4:32" x14ac:dyDescent="0.45">
      <c r="D151" s="60" t="s">
        <v>1000</v>
      </c>
      <c r="E151" s="72"/>
      <c r="F151" s="87">
        <v>0.02</v>
      </c>
      <c r="H151" s="74">
        <f>NPV(F150,N146:AF146)</f>
        <v>11153511530.182886</v>
      </c>
    </row>
    <row r="152" spans="4:32" x14ac:dyDescent="0.45">
      <c r="D152" s="60" t="s">
        <v>1001</v>
      </c>
      <c r="E152" s="72"/>
      <c r="H152" s="60">
        <f>H150/H151</f>
        <v>15.0682555956474</v>
      </c>
    </row>
    <row r="153" spans="4:32" x14ac:dyDescent="0.45">
      <c r="E153" s="72"/>
    </row>
    <row r="154" spans="4:32" x14ac:dyDescent="0.45">
      <c r="D154" s="60" t="s">
        <v>1009</v>
      </c>
      <c r="E154" s="72" t="s">
        <v>84</v>
      </c>
      <c r="F154" s="74">
        <f>NPV(F150,I116:AF116)</f>
        <v>42477930538.131767</v>
      </c>
    </row>
    <row r="155" spans="4:32" x14ac:dyDescent="0.45">
      <c r="D155" s="60" t="s">
        <v>1010</v>
      </c>
      <c r="E155" s="72" t="s">
        <v>1012</v>
      </c>
      <c r="F155" s="74">
        <f>NPV(F151,I24:AF24)</f>
        <v>30180998547.579147</v>
      </c>
    </row>
    <row r="156" spans="4:32" x14ac:dyDescent="0.45">
      <c r="D156" s="60" t="s">
        <v>1011</v>
      </c>
      <c r="E156" s="72" t="s">
        <v>86</v>
      </c>
      <c r="F156" s="48">
        <f>F154/F155</f>
        <v>1.4074395342210759</v>
      </c>
    </row>
    <row r="157" spans="4:32" x14ac:dyDescent="0.45">
      <c r="E157" s="72"/>
    </row>
    <row r="158" spans="4:32" x14ac:dyDescent="0.45">
      <c r="D158" s="60" t="s">
        <v>1009</v>
      </c>
      <c r="E158" s="72" t="s">
        <v>84</v>
      </c>
      <c r="F158" s="74">
        <f>NPV(F150,I73:AF73)</f>
        <v>12177187701.365564</v>
      </c>
    </row>
    <row r="159" spans="4:32" x14ac:dyDescent="0.45">
      <c r="D159" s="60" t="s">
        <v>1010</v>
      </c>
      <c r="E159" s="72" t="s">
        <v>1012</v>
      </c>
      <c r="F159" s="74">
        <f>F155</f>
        <v>30180998547.579147</v>
      </c>
    </row>
    <row r="160" spans="4:32" x14ac:dyDescent="0.45">
      <c r="D160" s="60" t="s">
        <v>1013</v>
      </c>
      <c r="E160" s="72" t="s">
        <v>86</v>
      </c>
      <c r="F160" s="48">
        <f>F158/F159</f>
        <v>0.40347199520813437</v>
      </c>
    </row>
  </sheetData>
  <conditionalFormatting sqref="A1:XFD1048576">
    <cfRule type="expression" dxfId="3" priority="1">
      <formula>AND(A1&lt;&gt;"",A1=FALSE)</formula>
    </cfRule>
    <cfRule type="expression" dxfId="2" priority="2">
      <formula>A1=TRUE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7" r:id="rId3" name="Drop Down 7">
              <controlPr defaultSize="0" autoLine="0" autoPict="0">
                <anchor moveWithCells="1">
                  <from>
                    <xdr:col>3</xdr:col>
                    <xdr:colOff>885825</xdr:colOff>
                    <xdr:row>0</xdr:row>
                    <xdr:rowOff>104775</xdr:rowOff>
                  </from>
                  <to>
                    <xdr:col>4</xdr:col>
                    <xdr:colOff>352425</xdr:colOff>
                    <xdr:row>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4" name="Spinner 8">
              <controlPr defaultSize="0" autoPict="0">
                <anchor moveWithCells="1" sizeWithCells="1">
                  <from>
                    <xdr:col>7</xdr:col>
                    <xdr:colOff>390525</xdr:colOff>
                    <xdr:row>1</xdr:row>
                    <xdr:rowOff>9525</xdr:rowOff>
                  </from>
                  <to>
                    <xdr:col>7</xdr:col>
                    <xdr:colOff>685800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CD857BF-F89A-4C9A-8F80-AC9962E7209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'Financial Model &amp; Sensitivity'!I20:AF20</xm:f>
              <xm:sqref>H20</xm:sqref>
            </x14:sparkline>
          </x14:sparklines>
        </x14:sparklineGroup>
        <x14:sparklineGroup type="column" displayEmptyCellsAs="gap" xr2:uid="{29C38210-6A7F-4499-9659-C0DE808823E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'Financial Model &amp; Sensitivity'!I16:AF16</xm:f>
              <xm:sqref>H16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Exercises</vt:lpstr>
      <vt:lpstr>S&amp;P Sensitivity</vt:lpstr>
      <vt:lpstr>S&amp;P Summary</vt:lpstr>
      <vt:lpstr>Strengths and Weaknesses</vt:lpstr>
      <vt:lpstr>S&amp;P Model</vt:lpstr>
      <vt:lpstr>Financial Model --&gt;</vt:lpstr>
      <vt:lpstr>Ras Laffan Summary</vt:lpstr>
      <vt:lpstr>InputS - Oil Price</vt:lpstr>
      <vt:lpstr>Financial Model &amp; Sensitivity</vt:lpstr>
      <vt:lpstr>Base Case Cash Flow from S&amp;P</vt:lpstr>
      <vt:lpstr>Monthly Prices</vt:lpstr>
      <vt:lpstr>Conversions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Lewinski</dc:creator>
  <cp:lastModifiedBy>Edward Bodmer</cp:lastModifiedBy>
  <dcterms:created xsi:type="dcterms:W3CDTF">2015-10-19T00:35:03Z</dcterms:created>
  <dcterms:modified xsi:type="dcterms:W3CDTF">2026-02-08T16:05:20Z</dcterms:modified>
</cp:coreProperties>
</file>