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dward\Documents\"/>
    </mc:Choice>
  </mc:AlternateContent>
  <xr:revisionPtr revIDLastSave="0" documentId="13_ncr:1_{5B113D48-ADC5-46AC-9BEF-CC1E57EA6E2C}" xr6:coauthVersionLast="47" xr6:coauthVersionMax="47" xr10:uidLastSave="{00000000-0000-0000-0000-000000000000}"/>
  <bookViews>
    <workbookView xWindow="-110" yWindow="-110" windowWidth="19420" windowHeight="11500" activeTab="1" xr2:uid="{46E3A972-86BF-49B6-A19E-AAC5A0444E63}"/>
  </bookViews>
  <sheets>
    <sheet name="InputC" sheetId="1" r:id="rId1"/>
    <sheet name="Calculation" sheetId="2" r:id="rId2"/>
    <sheet name="Sheet3" sheetId="3" r:id="rId3"/>
  </sheets>
  <calcPr calcId="191029" calcMode="autoNoTable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5" i="2" l="1"/>
  <c r="F34" i="2"/>
  <c r="F45" i="2"/>
  <c r="K41" i="2"/>
  <c r="J41" i="2"/>
  <c r="F60" i="2"/>
  <c r="F50" i="2"/>
  <c r="F6" i="2"/>
  <c r="F44" i="2"/>
  <c r="J39" i="2"/>
  <c r="F43" i="2"/>
  <c r="F10" i="2"/>
  <c r="F9" i="2"/>
  <c r="G3" i="2"/>
  <c r="F3" i="2"/>
  <c r="F4" i="2"/>
  <c r="B3" i="3" a="1"/>
  <c r="B3" i="3" l="1"/>
  <c r="J3" i="2" a="1"/>
  <c r="AF4" i="2" s="1"/>
  <c r="AF6" i="2" s="1"/>
  <c r="AF71" i="2" l="1"/>
  <c r="AF34" i="2"/>
  <c r="Z4" i="2"/>
  <c r="Z9" i="2" s="1"/>
  <c r="Z16" i="2" s="1"/>
  <c r="P4" i="2"/>
  <c r="W4" i="2"/>
  <c r="W9" i="2" s="1"/>
  <c r="W16" i="2" s="1"/>
  <c r="Y4" i="2"/>
  <c r="Y5" i="2" s="1"/>
  <c r="T4" i="2"/>
  <c r="AB4" i="2"/>
  <c r="AG4" i="2"/>
  <c r="L4" i="2"/>
  <c r="M4" i="2"/>
  <c r="M6" i="2" s="1"/>
  <c r="Q4" i="2"/>
  <c r="Q9" i="2" s="1"/>
  <c r="Q16" i="2" s="1"/>
  <c r="V4" i="2"/>
  <c r="AE4" i="2"/>
  <c r="X4" i="2"/>
  <c r="K4" i="2"/>
  <c r="R4" i="2"/>
  <c r="N4" i="2"/>
  <c r="AA4" i="2"/>
  <c r="AA9" i="2" s="1"/>
  <c r="AA16" i="2" s="1"/>
  <c r="O4" i="2"/>
  <c r="O9" i="2" s="1"/>
  <c r="O16" i="2" s="1"/>
  <c r="U4" i="2"/>
  <c r="AD4" i="2"/>
  <c r="J3" i="2"/>
  <c r="J4" i="2" s="1"/>
  <c r="S4" i="2"/>
  <c r="S6" i="2" s="1"/>
  <c r="AC4" i="2"/>
  <c r="M5" i="2"/>
  <c r="AF5" i="2"/>
  <c r="AF9" i="2"/>
  <c r="AF16" i="2" s="1"/>
  <c r="M9" i="2" l="1"/>
  <c r="M16" i="2" s="1"/>
  <c r="M34" i="2"/>
  <c r="M71" i="2"/>
  <c r="AF10" i="2"/>
  <c r="AF29" i="2" s="1"/>
  <c r="AF55" i="2" s="1"/>
  <c r="AF50" i="2"/>
  <c r="M10" i="2"/>
  <c r="M29" i="2" s="1"/>
  <c r="M55" i="2" s="1"/>
  <c r="M50" i="2"/>
  <c r="Y10" i="2"/>
  <c r="Y29" i="2" s="1"/>
  <c r="Y55" i="2" s="1"/>
  <c r="Y50" i="2"/>
  <c r="R5" i="2"/>
  <c r="R6" i="2"/>
  <c r="AG5" i="2"/>
  <c r="AG6" i="2"/>
  <c r="X5" i="2"/>
  <c r="X6" i="2"/>
  <c r="T9" i="2"/>
  <c r="T16" i="2" s="1"/>
  <c r="T6" i="2"/>
  <c r="L9" i="2"/>
  <c r="L16" i="2" s="1"/>
  <c r="L6" i="2"/>
  <c r="Y9" i="2"/>
  <c r="Y16" i="2" s="1"/>
  <c r="Y6" i="2"/>
  <c r="U5" i="2"/>
  <c r="U6" i="2"/>
  <c r="V5" i="2"/>
  <c r="V6" i="2"/>
  <c r="W5" i="2"/>
  <c r="W6" i="2"/>
  <c r="K5" i="2"/>
  <c r="K6" i="2"/>
  <c r="AB5" i="2"/>
  <c r="AB6" i="2"/>
  <c r="V9" i="2"/>
  <c r="V16" i="2" s="1"/>
  <c r="O5" i="2"/>
  <c r="O6" i="2"/>
  <c r="Q5" i="2"/>
  <c r="Q6" i="2"/>
  <c r="P5" i="2"/>
  <c r="P6" i="2"/>
  <c r="N9" i="2"/>
  <c r="N16" i="2" s="1"/>
  <c r="N6" i="2"/>
  <c r="J43" i="2"/>
  <c r="J17" i="2" s="1"/>
  <c r="J6" i="2"/>
  <c r="AD9" i="2"/>
  <c r="AD16" i="2" s="1"/>
  <c r="AD6" i="2"/>
  <c r="AE5" i="2"/>
  <c r="AE6" i="2"/>
  <c r="AC9" i="2"/>
  <c r="AC16" i="2" s="1"/>
  <c r="AC6" i="2"/>
  <c r="AA5" i="2"/>
  <c r="AA6" i="2"/>
  <c r="Z5" i="2"/>
  <c r="Z6" i="2"/>
  <c r="T5" i="2"/>
  <c r="AD5" i="2"/>
  <c r="P9" i="2"/>
  <c r="P16" i="2" s="1"/>
  <c r="M11" i="2"/>
  <c r="L5" i="2"/>
  <c r="AB9" i="2"/>
  <c r="AB16" i="2" s="1"/>
  <c r="X9" i="2"/>
  <c r="X16" i="2" s="1"/>
  <c r="U9" i="2"/>
  <c r="U16" i="2" s="1"/>
  <c r="AG9" i="2"/>
  <c r="AG16" i="2" s="1"/>
  <c r="AE9" i="2"/>
  <c r="AE16" i="2" s="1"/>
  <c r="N5" i="2"/>
  <c r="R9" i="2"/>
  <c r="R16" i="2" s="1"/>
  <c r="K9" i="2"/>
  <c r="K16" i="2" s="1"/>
  <c r="J5" i="2"/>
  <c r="J45" i="2" s="1"/>
  <c r="J9" i="2"/>
  <c r="J16" i="2" s="1"/>
  <c r="AC5" i="2"/>
  <c r="S5" i="2"/>
  <c r="S9" i="2"/>
  <c r="S16" i="2" s="1"/>
  <c r="K71" i="2" l="1"/>
  <c r="K34" i="2"/>
  <c r="AE34" i="2"/>
  <c r="AE71" i="2"/>
  <c r="AG34" i="2"/>
  <c r="AG71" i="2"/>
  <c r="AD71" i="2"/>
  <c r="AD34" i="2"/>
  <c r="L71" i="2"/>
  <c r="L34" i="2"/>
  <c r="AC34" i="2"/>
  <c r="AC71" i="2"/>
  <c r="AB34" i="2"/>
  <c r="AB71" i="2"/>
  <c r="Y34" i="2"/>
  <c r="Y71" i="2"/>
  <c r="Z71" i="2"/>
  <c r="Z34" i="2"/>
  <c r="J58" i="2"/>
  <c r="J46" i="2"/>
  <c r="J64" i="2" s="1"/>
  <c r="AA71" i="2"/>
  <c r="AA34" i="2"/>
  <c r="J71" i="2"/>
  <c r="J34" i="2"/>
  <c r="AG10" i="2"/>
  <c r="AG29" i="2" s="1"/>
  <c r="AG55" i="2" s="1"/>
  <c r="AG50" i="2"/>
  <c r="Z10" i="2"/>
  <c r="Z29" i="2" s="1"/>
  <c r="Z55" i="2" s="1"/>
  <c r="Z50" i="2"/>
  <c r="Q10" i="2"/>
  <c r="Q29" i="2" s="1"/>
  <c r="Q55" i="2" s="1"/>
  <c r="Q50" i="2"/>
  <c r="J10" i="2"/>
  <c r="J29" i="2" s="1"/>
  <c r="J50" i="2"/>
  <c r="W10" i="2"/>
  <c r="W50" i="2"/>
  <c r="R10" i="2"/>
  <c r="R29" i="2" s="1"/>
  <c r="R55" i="2" s="1"/>
  <c r="R50" i="2"/>
  <c r="K10" i="2"/>
  <c r="K29" i="2" s="1"/>
  <c r="K55" i="2" s="1"/>
  <c r="K50" i="2"/>
  <c r="L10" i="2"/>
  <c r="L29" i="2" s="1"/>
  <c r="L55" i="2" s="1"/>
  <c r="L50" i="2"/>
  <c r="AA10" i="2"/>
  <c r="AA29" i="2" s="1"/>
  <c r="AA55" i="2" s="1"/>
  <c r="AA50" i="2"/>
  <c r="O10" i="2"/>
  <c r="O29" i="2" s="1"/>
  <c r="O55" i="2" s="1"/>
  <c r="O50" i="2"/>
  <c r="V10" i="2"/>
  <c r="V29" i="2" s="1"/>
  <c r="V55" i="2" s="1"/>
  <c r="V50" i="2"/>
  <c r="S10" i="2"/>
  <c r="S29" i="2" s="1"/>
  <c r="S55" i="2" s="1"/>
  <c r="S50" i="2"/>
  <c r="N10" i="2"/>
  <c r="N29" i="2" s="1"/>
  <c r="N55" i="2" s="1"/>
  <c r="N50" i="2"/>
  <c r="AC10" i="2"/>
  <c r="AC29" i="2" s="1"/>
  <c r="AC55" i="2" s="1"/>
  <c r="AC50" i="2"/>
  <c r="AD10" i="2"/>
  <c r="AD29" i="2" s="1"/>
  <c r="AD55" i="2" s="1"/>
  <c r="AD50" i="2"/>
  <c r="AB10" i="2"/>
  <c r="AB29" i="2" s="1"/>
  <c r="AB55" i="2" s="1"/>
  <c r="AB50" i="2"/>
  <c r="U10" i="2"/>
  <c r="U29" i="2" s="1"/>
  <c r="U55" i="2" s="1"/>
  <c r="U50" i="2"/>
  <c r="X10" i="2"/>
  <c r="X29" i="2" s="1"/>
  <c r="X55" i="2" s="1"/>
  <c r="X50" i="2"/>
  <c r="AF11" i="2"/>
  <c r="T10" i="2"/>
  <c r="T29" i="2" s="1"/>
  <c r="T55" i="2" s="1"/>
  <c r="T50" i="2"/>
  <c r="AE10" i="2"/>
  <c r="AE29" i="2" s="1"/>
  <c r="AE55" i="2" s="1"/>
  <c r="AE50" i="2"/>
  <c r="P10" i="2"/>
  <c r="P29" i="2" s="1"/>
  <c r="P55" i="2" s="1"/>
  <c r="P50" i="2"/>
  <c r="Z11" i="2"/>
  <c r="Y11" i="2"/>
  <c r="P11" i="2"/>
  <c r="O11" i="2"/>
  <c r="H16" i="2"/>
  <c r="J55" i="2" l="1"/>
  <c r="N11" i="2"/>
  <c r="L11" i="2"/>
  <c r="AG11" i="2"/>
  <c r="X11" i="2"/>
  <c r="U11" i="2"/>
  <c r="AA11" i="2"/>
  <c r="AE11" i="2"/>
  <c r="AB11" i="2"/>
  <c r="S11" i="2"/>
  <c r="J11" i="2"/>
  <c r="K11" i="2"/>
  <c r="AC11" i="2"/>
  <c r="T11" i="2"/>
  <c r="V11" i="2"/>
  <c r="AD11" i="2"/>
  <c r="R11" i="2"/>
  <c r="Q11" i="2"/>
  <c r="W29" i="2"/>
  <c r="W55" i="2" s="1"/>
  <c r="W11" i="2"/>
  <c r="H55" i="2" l="1"/>
  <c r="H29" i="2"/>
  <c r="F12" i="2"/>
  <c r="W67" i="2" l="1"/>
  <c r="W24" i="2"/>
  <c r="W19" i="2"/>
  <c r="W17" i="2"/>
  <c r="W43" i="2"/>
  <c r="AG43" i="2"/>
  <c r="AG17" i="2"/>
  <c r="AG19" i="2"/>
  <c r="AG24" i="2"/>
  <c r="AG67" i="2"/>
  <c r="Z68" i="2"/>
  <c r="Z65" i="2"/>
  <c r="Z63" i="2"/>
  <c r="Z31" i="2"/>
  <c r="Q41" i="2"/>
  <c r="Q34" i="2"/>
  <c r="AG18" i="2"/>
  <c r="AG44" i="2"/>
  <c r="N68" i="2"/>
  <c r="N65" i="2"/>
  <c r="N18" i="2"/>
  <c r="N44" i="2"/>
  <c r="U41" i="2"/>
  <c r="U34" i="2"/>
  <c r="H58" i="2"/>
  <c r="K58" i="2"/>
  <c r="AA31" i="2"/>
  <c r="AA63" i="2"/>
  <c r="AA65" i="2"/>
  <c r="AA68" i="2"/>
  <c r="V68" i="2"/>
  <c r="V65" i="2"/>
  <c r="T18" i="2"/>
  <c r="T44" i="2"/>
  <c r="S68" i="2"/>
  <c r="S65" i="2"/>
  <c r="AF67" i="2"/>
  <c r="AF24" i="2"/>
  <c r="AF19" i="2"/>
  <c r="AF17" i="2"/>
  <c r="AF43" i="2"/>
  <c r="O71" i="2"/>
  <c r="AA67" i="2"/>
  <c r="AA24" i="2"/>
  <c r="AA19" i="2"/>
  <c r="AA17" i="2"/>
  <c r="AA43" i="2"/>
  <c r="O41" i="2"/>
  <c r="O34" i="2"/>
  <c r="AB43" i="2"/>
  <c r="AB17" i="2"/>
  <c r="AB19" i="2"/>
  <c r="AB24" i="2"/>
  <c r="AB67" i="2"/>
  <c r="O31" i="2"/>
  <c r="O63" i="2"/>
  <c r="O65" i="2"/>
  <c r="O68" i="2"/>
  <c r="Z64" i="2"/>
  <c r="Z46" i="2"/>
  <c r="O58" i="2"/>
  <c r="T71" i="2"/>
  <c r="Y41" i="2"/>
  <c r="Y58" i="2"/>
  <c r="Q68" i="2"/>
  <c r="Q65" i="2"/>
  <c r="Y18" i="2"/>
  <c r="Y44" i="2"/>
  <c r="X41" i="2"/>
  <c r="X34" i="2"/>
  <c r="U40" i="2"/>
  <c r="U23" i="2"/>
  <c r="U25" i="2"/>
  <c r="AC68" i="2"/>
  <c r="AC65" i="2"/>
  <c r="AC63" i="2"/>
  <c r="AC31" i="2"/>
  <c r="Q64" i="2"/>
  <c r="Q46" i="2"/>
  <c r="O45" i="2"/>
  <c r="O46" i="2"/>
  <c r="O64" i="2"/>
  <c r="L18" i="2"/>
  <c r="L44" i="2"/>
  <c r="AF18" i="2"/>
  <c r="AF44" i="2"/>
  <c r="L25" i="2"/>
  <c r="L40" i="2"/>
  <c r="L23" i="2"/>
  <c r="L26" i="2"/>
  <c r="AE64" i="2"/>
  <c r="AE46" i="2"/>
  <c r="Z67" i="2"/>
  <c r="Z24" i="2"/>
  <c r="Z19" i="2"/>
  <c r="Z17" i="2"/>
  <c r="Z43" i="2"/>
  <c r="P71" i="2"/>
  <c r="T67" i="2"/>
  <c r="T24" i="2"/>
  <c r="T19" i="2"/>
  <c r="T17" i="2"/>
  <c r="T43" i="2"/>
  <c r="T64" i="2"/>
  <c r="T46" i="2"/>
  <c r="M18" i="2"/>
  <c r="M44" i="2"/>
  <c r="S18" i="2"/>
  <c r="S44" i="2"/>
  <c r="AD18" i="2"/>
  <c r="AD44" i="2"/>
  <c r="AA18" i="2"/>
  <c r="AA44" i="2"/>
  <c r="T41" i="2"/>
  <c r="T34" i="2"/>
  <c r="H51" i="2"/>
  <c r="AC51" i="2"/>
  <c r="AC52" i="2"/>
  <c r="AC56" i="2"/>
  <c r="AC57" i="2"/>
  <c r="AC59" i="2"/>
  <c r="AC60" i="2"/>
  <c r="AC30" i="2"/>
  <c r="AC32" i="2"/>
  <c r="AC67" i="2"/>
  <c r="AC24" i="2"/>
  <c r="AC19" i="2"/>
  <c r="AC17" i="2"/>
  <c r="AC43" i="2"/>
  <c r="Y32" i="2"/>
  <c r="AE68" i="2"/>
  <c r="AE65" i="2"/>
  <c r="AE63" i="2"/>
  <c r="AE31" i="2"/>
  <c r="AG64" i="2"/>
  <c r="AG46" i="2"/>
  <c r="P63" i="2"/>
  <c r="P65" i="2"/>
  <c r="P68" i="2"/>
  <c r="X68" i="2"/>
  <c r="X65" i="2"/>
  <c r="U32" i="2"/>
  <c r="Y45" i="2"/>
  <c r="Y46" i="2"/>
  <c r="Y64" i="2"/>
  <c r="AG68" i="2"/>
  <c r="AG65" i="2"/>
  <c r="AG63" i="2"/>
  <c r="AG31" i="2"/>
  <c r="V41" i="2"/>
  <c r="V34" i="2"/>
  <c r="H52" i="2"/>
  <c r="P32" i="2"/>
  <c r="X43" i="2"/>
  <c r="X17" i="2"/>
  <c r="X19" i="2"/>
  <c r="X24" i="2"/>
  <c r="X67" i="2"/>
  <c r="AE18" i="2"/>
  <c r="AE44" i="2"/>
  <c r="M25" i="2"/>
  <c r="M40" i="2"/>
  <c r="M23" i="2"/>
  <c r="M26" i="2"/>
  <c r="H63" i="2"/>
  <c r="U18" i="2"/>
  <c r="U44" i="2"/>
  <c r="W18" i="2"/>
  <c r="W44" i="2"/>
  <c r="K68" i="2"/>
  <c r="K65" i="2"/>
  <c r="K63" i="2"/>
  <c r="K31" i="2"/>
  <c r="Q67" i="2"/>
  <c r="Q24" i="2"/>
  <c r="Q19" i="2"/>
  <c r="Q17" i="2"/>
  <c r="Q43" i="2"/>
  <c r="T32" i="2"/>
  <c r="Z51" i="2"/>
  <c r="Z52" i="2"/>
  <c r="Z56" i="2"/>
  <c r="Z57" i="2"/>
  <c r="Z59" i="2"/>
  <c r="Z60" i="2"/>
  <c r="Z30" i="2"/>
  <c r="Z32" i="2"/>
  <c r="AG41" i="2"/>
  <c r="AG45" i="2"/>
  <c r="AG58" i="2"/>
  <c r="AD64" i="2"/>
  <c r="AD46" i="2"/>
  <c r="M31" i="2"/>
  <c r="M63" i="2"/>
  <c r="M65" i="2"/>
  <c r="M68" i="2"/>
  <c r="AE43" i="2"/>
  <c r="AE17" i="2"/>
  <c r="AE19" i="2"/>
  <c r="AE24" i="2"/>
  <c r="AE67" i="2"/>
  <c r="J26" i="2"/>
  <c r="J25" i="2"/>
  <c r="Y68" i="2"/>
  <c r="Y51" i="2"/>
  <c r="Y52" i="2"/>
  <c r="Y56" i="2"/>
  <c r="Y57" i="2"/>
  <c r="Y59" i="2"/>
  <c r="Y60" i="2"/>
  <c r="Y30" i="2"/>
  <c r="Y31" i="2"/>
  <c r="Y63" i="2"/>
  <c r="Y65" i="2"/>
  <c r="O51" i="2"/>
  <c r="O52" i="2"/>
  <c r="O56" i="2"/>
  <c r="O57" i="2"/>
  <c r="O59" i="2"/>
  <c r="O60" i="2"/>
  <c r="O30" i="2"/>
  <c r="O32" i="2"/>
  <c r="P43" i="2"/>
  <c r="P17" i="2"/>
  <c r="P19" i="2"/>
  <c r="P24" i="2"/>
  <c r="P67" i="2"/>
  <c r="Q45" i="2"/>
  <c r="Q58" i="2"/>
  <c r="AD31" i="2"/>
  <c r="AD63" i="2"/>
  <c r="AD65" i="2"/>
  <c r="AD68" i="2"/>
  <c r="H56" i="2"/>
  <c r="U68" i="2"/>
  <c r="U65" i="2"/>
  <c r="AA51" i="2"/>
  <c r="AA52" i="2"/>
  <c r="AA56" i="2"/>
  <c r="AA57" i="2"/>
  <c r="AA59" i="2"/>
  <c r="AA60" i="2"/>
  <c r="AA30" i="2"/>
  <c r="AA32" i="2"/>
  <c r="AC40" i="2"/>
  <c r="AC23" i="2"/>
  <c r="AC25" i="2"/>
  <c r="K19" i="2"/>
  <c r="K24" i="2"/>
  <c r="K67" i="2"/>
  <c r="AA41" i="2"/>
  <c r="AA58" i="2"/>
  <c r="AB18" i="2"/>
  <c r="AB44" i="2"/>
  <c r="H68" i="2"/>
  <c r="J68" i="2"/>
  <c r="F69" i="2"/>
  <c r="O40" i="2"/>
  <c r="O23" i="2"/>
  <c r="O25" i="2"/>
  <c r="L32" i="2"/>
  <c r="U58" i="2"/>
  <c r="W41" i="2"/>
  <c r="W34" i="2"/>
  <c r="X40" i="2"/>
  <c r="X23" i="2"/>
  <c r="X25" i="2"/>
  <c r="W68" i="2"/>
  <c r="W65" i="2"/>
  <c r="V58" i="2"/>
  <c r="X31" i="2"/>
  <c r="X63" i="2"/>
  <c r="X71" i="2"/>
  <c r="J63" i="2"/>
  <c r="J65" i="2"/>
  <c r="H65" i="2"/>
  <c r="AA25" i="2"/>
  <c r="AA23" i="2"/>
  <c r="AA40" i="2"/>
  <c r="N32" i="2"/>
  <c r="M41" i="2"/>
  <c r="M58" i="2"/>
  <c r="N43" i="2"/>
  <c r="N17" i="2"/>
  <c r="N19" i="2"/>
  <c r="N24" i="2"/>
  <c r="N67" i="2"/>
  <c r="Q32" i="2"/>
  <c r="P58" i="2"/>
  <c r="R41" i="2"/>
  <c r="R34" i="2"/>
  <c r="H40" i="2"/>
  <c r="AF68" i="2"/>
  <c r="AF65" i="2"/>
  <c r="AF63" i="2"/>
  <c r="AF31" i="2"/>
  <c r="AC18" i="2"/>
  <c r="AC44" i="2"/>
  <c r="M45" i="2"/>
  <c r="M46" i="2"/>
  <c r="M64" i="2"/>
  <c r="V18" i="2"/>
  <c r="V44" i="2"/>
  <c r="AD25" i="2"/>
  <c r="AD23" i="2"/>
  <c r="AD40" i="2"/>
  <c r="S64" i="2"/>
  <c r="S46" i="2"/>
  <c r="AB32" i="2"/>
  <c r="H25" i="2"/>
  <c r="X18" i="2"/>
  <c r="X44" i="2"/>
  <c r="O18" i="2"/>
  <c r="O44" i="2"/>
  <c r="M19" i="2"/>
  <c r="M24" i="2"/>
  <c r="M67" i="2"/>
  <c r="AB40" i="2"/>
  <c r="AB23" i="2"/>
  <c r="AB25" i="2"/>
  <c r="V40" i="2"/>
  <c r="V23" i="2"/>
  <c r="V25" i="2"/>
  <c r="AA45" i="2"/>
  <c r="AA46" i="2"/>
  <c r="AA64" i="2"/>
  <c r="AB51" i="2"/>
  <c r="AB52" i="2"/>
  <c r="AB56" i="2"/>
  <c r="AB57" i="2"/>
  <c r="AB59" i="2"/>
  <c r="AB60" i="2"/>
  <c r="AB30" i="2"/>
  <c r="AB31" i="2"/>
  <c r="AB63" i="2"/>
  <c r="AB65" i="2"/>
  <c r="AB68" i="2"/>
  <c r="AD51" i="2"/>
  <c r="AD52" i="2"/>
  <c r="AD56" i="2"/>
  <c r="AD57" i="2"/>
  <c r="AD59" i="2"/>
  <c r="AD60" i="2"/>
  <c r="AD30" i="2"/>
  <c r="AD32" i="2"/>
  <c r="V67" i="2"/>
  <c r="V24" i="2"/>
  <c r="V43" i="2"/>
  <c r="V17" i="2"/>
  <c r="V19" i="2"/>
  <c r="AC58" i="2"/>
  <c r="AC41" i="2"/>
  <c r="AB64" i="2"/>
  <c r="AB46" i="2"/>
  <c r="K51" i="2"/>
  <c r="K52" i="2"/>
  <c r="K56" i="2"/>
  <c r="K57" i="2"/>
  <c r="K59" i="2"/>
  <c r="K60" i="2"/>
  <c r="K30" i="2"/>
  <c r="K32" i="2"/>
  <c r="S32" i="2"/>
  <c r="L67" i="2"/>
  <c r="L24" i="2"/>
  <c r="L19" i="2"/>
  <c r="H57" i="2"/>
  <c r="J31" i="2"/>
  <c r="H31" i="2"/>
  <c r="H17" i="2"/>
  <c r="K43" i="2"/>
  <c r="K17" i="2"/>
  <c r="K20" i="2"/>
  <c r="R71" i="2"/>
  <c r="H24" i="2"/>
  <c r="N41" i="2"/>
  <c r="U43" i="2"/>
  <c r="U17" i="2"/>
  <c r="U19" i="2"/>
  <c r="U24" i="2"/>
  <c r="U67" i="2"/>
  <c r="R58" i="2"/>
  <c r="AF42" i="2"/>
  <c r="AG39" i="2"/>
  <c r="AG42" i="2"/>
  <c r="H59" i="2"/>
  <c r="Q18" i="2"/>
  <c r="Q44" i="2"/>
  <c r="U45" i="2"/>
  <c r="U46" i="2"/>
  <c r="U64" i="2"/>
  <c r="O43" i="2"/>
  <c r="O17" i="2"/>
  <c r="O19" i="2"/>
  <c r="O24" i="2"/>
  <c r="O67" i="2"/>
  <c r="L41" i="2"/>
  <c r="L58" i="2"/>
  <c r="M43" i="2"/>
  <c r="M17" i="2"/>
  <c r="M20" i="2"/>
  <c r="P45" i="2"/>
  <c r="P46" i="2"/>
  <c r="P64" i="2"/>
  <c r="X64" i="2"/>
  <c r="X46" i="2"/>
  <c r="S63" i="2"/>
  <c r="S71" i="2"/>
  <c r="AF64" i="2"/>
  <c r="AF46" i="2"/>
  <c r="V45" i="2"/>
  <c r="V46" i="2"/>
  <c r="V64" i="2"/>
  <c r="AB58" i="2"/>
  <c r="AB45" i="2"/>
  <c r="AB41" i="2"/>
  <c r="R43" i="2"/>
  <c r="R17" i="2"/>
  <c r="R19" i="2"/>
  <c r="R24" i="2"/>
  <c r="R67" i="2"/>
  <c r="Z18" i="2"/>
  <c r="Z44" i="2"/>
  <c r="AC45" i="2"/>
  <c r="AC46" i="2"/>
  <c r="AC64" i="2"/>
  <c r="U51" i="2"/>
  <c r="U52" i="2"/>
  <c r="U56" i="2"/>
  <c r="U57" i="2"/>
  <c r="U59" i="2"/>
  <c r="U60" i="2"/>
  <c r="U30" i="2"/>
  <c r="U31" i="2"/>
  <c r="U63" i="2"/>
  <c r="U71" i="2"/>
  <c r="N58" i="2"/>
  <c r="P51" i="2"/>
  <c r="P52" i="2"/>
  <c r="P56" i="2"/>
  <c r="P57" i="2"/>
  <c r="P59" i="2"/>
  <c r="P60" i="2"/>
  <c r="P30" i="2"/>
  <c r="P31" i="2"/>
  <c r="P34" i="2"/>
  <c r="P41" i="2"/>
  <c r="AG51" i="2"/>
  <c r="AG52" i="2"/>
  <c r="AG56" i="2"/>
  <c r="AG57" i="2"/>
  <c r="AG59" i="2"/>
  <c r="AG60" i="2"/>
  <c r="AG30" i="2"/>
  <c r="AG32" i="2"/>
  <c r="W32" i="2"/>
  <c r="J20" i="2"/>
  <c r="H18" i="2"/>
  <c r="Z41" i="2"/>
  <c r="Z45" i="2"/>
  <c r="Z58" i="2"/>
  <c r="AE51" i="2"/>
  <c r="AE52" i="2"/>
  <c r="AE56" i="2"/>
  <c r="AE57" i="2"/>
  <c r="AE59" i="2"/>
  <c r="AE60" i="2"/>
  <c r="AE30" i="2"/>
  <c r="AE32" i="2"/>
  <c r="X51" i="2"/>
  <c r="X52" i="2"/>
  <c r="X56" i="2"/>
  <c r="X57" i="2"/>
  <c r="X59" i="2"/>
  <c r="X60" i="2"/>
  <c r="X30" i="2"/>
  <c r="X32" i="2"/>
  <c r="S40" i="2"/>
  <c r="S23" i="2"/>
  <c r="S25" i="2"/>
  <c r="L45" i="2"/>
  <c r="L46" i="2"/>
  <c r="L64" i="2"/>
  <c r="S45" i="2"/>
  <c r="S58" i="2"/>
  <c r="P18" i="2"/>
  <c r="P44" i="2"/>
  <c r="J24" i="2"/>
  <c r="J67" i="2"/>
  <c r="H67" i="2"/>
  <c r="Q40" i="2"/>
  <c r="Q23" i="2"/>
  <c r="Q25" i="2"/>
  <c r="AD43" i="2"/>
  <c r="AD17" i="2"/>
  <c r="AD19" i="2"/>
  <c r="AD24" i="2"/>
  <c r="AD67" i="2"/>
  <c r="H42" i="2"/>
  <c r="K18" i="2"/>
  <c r="K44" i="2"/>
  <c r="S43" i="2"/>
  <c r="S17" i="2"/>
  <c r="S19" i="2"/>
  <c r="S24" i="2"/>
  <c r="S67" i="2"/>
  <c r="R18" i="2"/>
  <c r="R44" i="2"/>
  <c r="L51" i="2"/>
  <c r="L52" i="2"/>
  <c r="L56" i="2"/>
  <c r="L57" i="2"/>
  <c r="L59" i="2"/>
  <c r="L60" i="2"/>
  <c r="L30" i="2"/>
  <c r="L31" i="2"/>
  <c r="L63" i="2"/>
  <c r="L65" i="2"/>
  <c r="L68" i="2"/>
  <c r="R40" i="2"/>
  <c r="R23" i="2"/>
  <c r="R25" i="2"/>
  <c r="R45" i="2"/>
  <c r="R46" i="2"/>
  <c r="R64" i="2"/>
  <c r="AE58" i="2"/>
  <c r="AE45" i="2"/>
  <c r="AE41" i="2"/>
  <c r="N45" i="2"/>
  <c r="N46" i="2"/>
  <c r="N64" i="2"/>
  <c r="AF25" i="2"/>
  <c r="AF23" i="2"/>
  <c r="AF40" i="2"/>
  <c r="T25" i="2"/>
  <c r="T23" i="2"/>
  <c r="T40" i="2"/>
  <c r="X45" i="2"/>
  <c r="X58" i="2"/>
  <c r="P25" i="2"/>
  <c r="P23" i="2"/>
  <c r="P40" i="2"/>
  <c r="AF58" i="2"/>
  <c r="AD42" i="2"/>
  <c r="AE39" i="2"/>
  <c r="AE42" i="2"/>
  <c r="AF39" i="2"/>
  <c r="AF45" i="2"/>
  <c r="AF41" i="2"/>
  <c r="N25" i="2"/>
  <c r="N23" i="2"/>
  <c r="N40" i="2"/>
  <c r="H60" i="2"/>
  <c r="W51" i="2"/>
  <c r="W52" i="2"/>
  <c r="W56" i="2"/>
  <c r="W57" i="2"/>
  <c r="W59" i="2"/>
  <c r="W60" i="2"/>
  <c r="W30" i="2"/>
  <c r="W31" i="2"/>
  <c r="W63" i="2"/>
  <c r="W71" i="2"/>
  <c r="W64" i="2"/>
  <c r="W46" i="2"/>
  <c r="Q51" i="2"/>
  <c r="Q52" i="2"/>
  <c r="Q56" i="2"/>
  <c r="Q57" i="2"/>
  <c r="Q59" i="2"/>
  <c r="Q60" i="2"/>
  <c r="Q30" i="2"/>
  <c r="Q31" i="2"/>
  <c r="Q63" i="2"/>
  <c r="Q71" i="2"/>
  <c r="AF51" i="2"/>
  <c r="AF52" i="2"/>
  <c r="AF56" i="2"/>
  <c r="AF57" i="2"/>
  <c r="AF59" i="2"/>
  <c r="AF60" i="2"/>
  <c r="AF30" i="2"/>
  <c r="AF32" i="2"/>
  <c r="R31" i="2"/>
  <c r="R63" i="2"/>
  <c r="R65" i="2"/>
  <c r="R68" i="2"/>
  <c r="AE40" i="2"/>
  <c r="AE23" i="2"/>
  <c r="AE25" i="2"/>
  <c r="L43" i="2"/>
  <c r="L17" i="2"/>
  <c r="L20" i="2"/>
  <c r="W45" i="2"/>
  <c r="W58" i="2"/>
  <c r="Y40" i="2"/>
  <c r="Y23" i="2"/>
  <c r="Y25" i="2"/>
  <c r="R51" i="2"/>
  <c r="R52" i="2"/>
  <c r="R56" i="2"/>
  <c r="R57" i="2"/>
  <c r="R59" i="2"/>
  <c r="R60" i="2"/>
  <c r="R30" i="2"/>
  <c r="R32" i="2"/>
  <c r="AG40" i="2"/>
  <c r="AG23" i="2"/>
  <c r="AG25" i="2"/>
  <c r="K26" i="2"/>
  <c r="K40" i="2"/>
  <c r="K23" i="2"/>
  <c r="K25" i="2"/>
  <c r="S51" i="2"/>
  <c r="S52" i="2"/>
  <c r="S56" i="2"/>
  <c r="S57" i="2"/>
  <c r="S59" i="2"/>
  <c r="S60" i="2"/>
  <c r="S30" i="2"/>
  <c r="S31" i="2"/>
  <c r="S34" i="2"/>
  <c r="S41" i="2"/>
  <c r="N63" i="2"/>
  <c r="N71" i="2"/>
  <c r="J32" i="2"/>
  <c r="J51" i="2"/>
  <c r="J52" i="2"/>
  <c r="J56" i="2"/>
  <c r="J57" i="2"/>
  <c r="J59" i="2"/>
  <c r="J60" i="2"/>
  <c r="J30" i="2"/>
  <c r="H30" i="2"/>
  <c r="K45" i="2"/>
  <c r="K46" i="2"/>
  <c r="K64" i="2"/>
  <c r="H64" i="2"/>
  <c r="Z40" i="2"/>
  <c r="Z23" i="2"/>
  <c r="Z25" i="2"/>
  <c r="V32" i="2"/>
  <c r="T51" i="2"/>
  <c r="T52" i="2"/>
  <c r="T56" i="2"/>
  <c r="T57" i="2"/>
  <c r="T59" i="2"/>
  <c r="T60" i="2"/>
  <c r="T30" i="2"/>
  <c r="T31" i="2"/>
  <c r="T63" i="2"/>
  <c r="T65" i="2"/>
  <c r="T68" i="2"/>
  <c r="T45" i="2"/>
  <c r="T58" i="2"/>
  <c r="W40" i="2"/>
  <c r="W23" i="2"/>
  <c r="W25" i="2"/>
  <c r="AD41" i="2"/>
  <c r="Y42" i="2"/>
  <c r="Z39" i="2"/>
  <c r="Z42" i="2"/>
  <c r="AA39" i="2"/>
  <c r="AA42" i="2"/>
  <c r="AB39" i="2"/>
  <c r="AB42" i="2"/>
  <c r="AC39" i="2"/>
  <c r="AC42" i="2"/>
  <c r="AD39" i="2"/>
  <c r="AD45" i="2"/>
  <c r="AD58" i="2"/>
  <c r="M51" i="2"/>
  <c r="M52" i="2"/>
  <c r="M56" i="2"/>
  <c r="M57" i="2"/>
  <c r="M59" i="2"/>
  <c r="M60" i="2"/>
  <c r="M30" i="2"/>
  <c r="M32" i="2"/>
  <c r="V51" i="2"/>
  <c r="V52" i="2"/>
  <c r="V56" i="2"/>
  <c r="V57" i="2"/>
  <c r="V59" i="2"/>
  <c r="V60" i="2"/>
  <c r="V30" i="2"/>
  <c r="V31" i="2"/>
  <c r="V63" i="2"/>
  <c r="V71" i="2"/>
  <c r="H23" i="2"/>
  <c r="H44" i="2"/>
  <c r="J44" i="2"/>
  <c r="J18" i="2"/>
  <c r="J19" i="2"/>
  <c r="H19" i="2"/>
  <c r="F51" i="2"/>
  <c r="N51" i="2"/>
  <c r="N52" i="2"/>
  <c r="N56" i="2"/>
  <c r="N57" i="2"/>
  <c r="N59" i="2"/>
  <c r="N60" i="2"/>
  <c r="N30" i="2"/>
  <c r="N31" i="2"/>
  <c r="N34" i="2"/>
  <c r="H35" i="2"/>
  <c r="H36" i="2"/>
  <c r="F23" i="2"/>
  <c r="J23" i="2"/>
  <c r="J40" i="2"/>
  <c r="J42" i="2"/>
  <c r="K39" i="2"/>
  <c r="K42" i="2"/>
  <c r="L39" i="2"/>
  <c r="L42" i="2"/>
  <c r="M39" i="2"/>
  <c r="M42" i="2"/>
  <c r="N39" i="2"/>
  <c r="N42" i="2"/>
  <c r="O39" i="2"/>
  <c r="O42" i="2"/>
  <c r="P39" i="2"/>
  <c r="P42" i="2"/>
  <c r="Q39" i="2"/>
  <c r="Q42" i="2"/>
  <c r="R39" i="2"/>
  <c r="R42" i="2"/>
  <c r="S39" i="2"/>
  <c r="S42" i="2"/>
  <c r="T39" i="2"/>
  <c r="T42" i="2"/>
  <c r="U39" i="2"/>
  <c r="U42" i="2"/>
  <c r="V39" i="2"/>
  <c r="V42" i="2"/>
  <c r="W39" i="2"/>
  <c r="W42" i="2"/>
  <c r="X39" i="2"/>
  <c r="X42" i="2"/>
  <c r="Y39" i="2"/>
  <c r="Y43" i="2"/>
  <c r="Y17" i="2"/>
  <c r="Y19" i="2"/>
  <c r="Y24" i="2"/>
  <c r="Y6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<sst xmlns="http://schemas.openxmlformats.org/spreadsheetml/2006/main" count="128" uniqueCount="73">
  <si>
    <t>Timing</t>
  </si>
  <si>
    <t>Project Life</t>
  </si>
  <si>
    <t>Years</t>
  </si>
  <si>
    <t>Construction Period</t>
  </si>
  <si>
    <t>Operations</t>
  </si>
  <si>
    <t>Capital Expenditure</t>
  </si>
  <si>
    <t>Euro</t>
  </si>
  <si>
    <t>Euro/Year</t>
  </si>
  <si>
    <t>EBITDA</t>
  </si>
  <si>
    <t>Tax and Depreciation</t>
  </si>
  <si>
    <t>Tax Life</t>
  </si>
  <si>
    <t>Income Tax Rate</t>
  </si>
  <si>
    <t>%</t>
  </si>
  <si>
    <t>Financing</t>
  </si>
  <si>
    <t>Debt to Capital</t>
  </si>
  <si>
    <t>Interest Rate</t>
  </si>
  <si>
    <t>Debt Tenure</t>
  </si>
  <si>
    <t>Year</t>
  </si>
  <si>
    <t>Inputs</t>
  </si>
  <si>
    <t>Timeline</t>
  </si>
  <si>
    <t>Period</t>
  </si>
  <si>
    <t>Construction</t>
  </si>
  <si>
    <t>Flag</t>
  </si>
  <si>
    <t>Operation</t>
  </si>
  <si>
    <t>Counter</t>
  </si>
  <si>
    <t>Capital Expenditures</t>
  </si>
  <si>
    <t>Pre-tax Cash Flow</t>
  </si>
  <si>
    <t>Pre-tax IRR</t>
  </si>
  <si>
    <t>Construction Financing</t>
  </si>
  <si>
    <t>Interest During Construction</t>
  </si>
  <si>
    <t>Up-front Fee</t>
  </si>
  <si>
    <t>Total Uses</t>
  </si>
  <si>
    <t>Sources of Funds</t>
  </si>
  <si>
    <t>Uses of Funds</t>
  </si>
  <si>
    <t>Debt Financing</t>
  </si>
  <si>
    <t>Equity Funding</t>
  </si>
  <si>
    <t>Total Sources</t>
  </si>
  <si>
    <t>Opening Balance</t>
  </si>
  <si>
    <t>Add: Debt Financing</t>
  </si>
  <si>
    <t>Closing Balance</t>
  </si>
  <si>
    <t>Interest During  Construction</t>
  </si>
  <si>
    <t>Up-Front Fee</t>
  </si>
  <si>
    <t>Target DSCR</t>
  </si>
  <si>
    <t>x</t>
  </si>
  <si>
    <t>Debt Sizing</t>
  </si>
  <si>
    <t>CFADS</t>
  </si>
  <si>
    <t>Debt Repayment</t>
  </si>
  <si>
    <t>Cash Flow Waterfall and Tax</t>
  </si>
  <si>
    <t>Depreciation Expense</t>
  </si>
  <si>
    <t>Target Debt Service</t>
  </si>
  <si>
    <t>PV of Debt Service</t>
  </si>
  <si>
    <t>Depreciation Rate</t>
  </si>
  <si>
    <t>Depreciation Base</t>
  </si>
  <si>
    <t>Depreciation Amount</t>
  </si>
  <si>
    <t>Taxes</t>
  </si>
  <si>
    <t>Less: Depreciation</t>
  </si>
  <si>
    <t xml:space="preserve">EBIT </t>
  </si>
  <si>
    <t>Less: Interest</t>
  </si>
  <si>
    <t>EBT</t>
  </si>
  <si>
    <t>Taxes on EBT</t>
  </si>
  <si>
    <t>Less: Repayment</t>
  </si>
  <si>
    <t>Interest Expense</t>
  </si>
  <si>
    <t>Cash Waterfall</t>
  </si>
  <si>
    <t>Less: Debt Service</t>
  </si>
  <si>
    <t>Dividends</t>
  </si>
  <si>
    <t>Equity Investment</t>
  </si>
  <si>
    <t>Equity Cash Flow</t>
  </si>
  <si>
    <t>Equity IRR</t>
  </si>
  <si>
    <t>Debt Service</t>
  </si>
  <si>
    <t>Less: Taxes (Below)</t>
  </si>
  <si>
    <t>DSCR</t>
  </si>
  <si>
    <t>CFADS Test</t>
  </si>
  <si>
    <t>Total Uses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</si>
</sst>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[Red]_(* \(#,##0\);_(* &quot;-&quot;??_);_(@_)"/>
    <numFmt numFmtId="165" formatCode="_-* #,##0.00_-;[Red]_(* \(#,##0.00\);_-* &quot;-&quot;??_-;_-@_-"/>
    <numFmt numFmtId="166" formatCode="&quot;[&quot;@&quot;]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003366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5" fontId="0" fillId="0" borderId="0" xfId="0" applyNumberFormat="1"/>
    <xf numFmtId="165" fontId="0" fillId="0" borderId="1" xfId="0" applyNumberFormat="1" applyBorder="1"/>
    <xf numFmtId="164" fontId="0" fillId="0" borderId="0" xfId="0" applyNumberFormat="1"/>
    <xf numFmtId="0" fontId="0" fillId="0" borderId="1" xfId="0" applyBorder="1"/>
    <xf numFmtId="10" fontId="0" fillId="0" borderId="0" xfId="0" applyNumberFormat="1"/>
    <xf numFmtId="43" fontId="0" fillId="0" borderId="0" xfId="0" applyNumberFormat="1"/>
    <xf numFmtId="43" fontId="0" fillId="0" borderId="1" xfId="0" applyNumberFormat="1" applyBorder="1"/>
    <xf numFmtId="0" fontId="2" fillId="2" borderId="0" xfId="0" applyFont="1" applyFill="1"/>
    <xf numFmtId="164" fontId="2" fillId="2" borderId="0" xfId="0" applyNumberFormat="1" applyFont="1" applyFill="1"/>
    <xf numFmtId="9" fontId="2" fillId="2" borderId="0" xfId="0" applyNumberFormat="1" applyFont="1" applyFill="1"/>
    <xf numFmtId="10" fontId="2" fillId="2" borderId="0" xfId="0" applyNumberFormat="1" applyFont="1" applyFill="1"/>
    <xf numFmtId="0" fontId="3" fillId="3" borderId="0" xfId="0" applyFont="1" applyFill="1"/>
    <xf numFmtId="165" fontId="3" fillId="3" borderId="0" xfId="0" applyNumberFormat="1" applyFont="1" applyFill="1"/>
    <xf numFmtId="0" fontId="4" fillId="3" borderId="0" xfId="0" applyFont="1" applyFill="1"/>
    <xf numFmtId="164" fontId="2" fillId="4" borderId="0" xfId="0" applyNumberFormat="1" applyFont="1" applyFill="1"/>
    <xf numFmtId="9" fontId="2" fillId="4" borderId="0" xfId="0" applyNumberFormat="1" applyFont="1" applyFill="1"/>
    <xf numFmtId="0" fontId="2" fillId="4" borderId="0" xfId="0" applyFont="1" applyFill="1"/>
    <xf numFmtId="0" fontId="3" fillId="5" borderId="0" xfId="0" applyFont="1" applyFill="1"/>
    <xf numFmtId="165" fontId="3" fillId="5" borderId="0" xfId="0" applyNumberFormat="1" applyFont="1" applyFill="1"/>
    <xf numFmtId="0" fontId="1" fillId="0" borderId="0" xfId="0" applyFont="1"/>
    <xf numFmtId="0" fontId="5" fillId="5" borderId="0" xfId="0" applyFont="1" applyFill="1"/>
    <xf numFmtId="166" fontId="3" fillId="3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rgb="FFF0FFE5"/>
        </patternFill>
      </fill>
    </dxf>
    <dxf>
      <fill>
        <patternFill>
          <bgColor rgb="FFFEECEE"/>
        </patternFill>
      </fill>
    </dxf>
    <dxf>
      <fill>
        <patternFill>
          <bgColor rgb="FFF0FFE5"/>
        </patternFill>
      </fill>
    </dxf>
    <dxf>
      <fill>
        <patternFill>
          <bgColor rgb="FFFEEC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7CAB8C3-7746-4256-88BD-4E8B45D2E08D}">
  <we:reference id="wa200010725" version="1.0.0.1" store="en-US" storeType="OMEX"/>
  <we:alternateReferences>
    <we:reference id="WA200010725" version="1.0.0.1" store="" storeType="OMEX"/>
  </we:alternateReferences>
  <we:properties>
    <we:property name="claude.fileId" value="&quot;59c2baca-e35e-45da-b7ed-2d50d089b658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436E-5AFC-43A8-AF09-4E25B9A95B42}">
  <sheetPr codeName="Sheet1"/>
  <dimension ref="B2:ALR19"/>
  <sheetViews>
    <sheetView showGridLines="0" workbookViewId="0">
      <selection activeCell="J16" sqref="J16"/>
    </sheetView>
  </sheetViews>
  <sheetFormatPr defaultRowHeight="14.5" x14ac:dyDescent="0.35"/>
  <cols>
    <col min="1" max="2" width="1.81640625" customWidth="1"/>
    <col min="3" max="3" width="1.81640625" style="20" customWidth="1"/>
    <col min="4" max="4" width="1.81640625" customWidth="1"/>
    <col min="5" max="5" width="21.90625" customWidth="1"/>
  </cols>
  <sheetData>
    <row r="2" spans="2:1006" x14ac:dyDescent="0.35">
      <c r="B2" s="18" t="s">
        <v>18</v>
      </c>
      <c r="C2" s="21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</row>
    <row r="3" spans="2:1006" x14ac:dyDescent="0.35">
      <c r="C3" s="20" t="s">
        <v>0</v>
      </c>
    </row>
    <row r="4" spans="2:1006" x14ac:dyDescent="0.35">
      <c r="D4" t="s">
        <v>3</v>
      </c>
      <c r="F4" t="s">
        <v>2</v>
      </c>
      <c r="G4" s="15">
        <v>4</v>
      </c>
    </row>
    <row r="5" spans="2:1006" x14ac:dyDescent="0.35">
      <c r="D5" t="s">
        <v>1</v>
      </c>
      <c r="F5" t="s">
        <v>2</v>
      </c>
      <c r="G5" s="15">
        <v>20</v>
      </c>
    </row>
    <row r="6" spans="2:1006" x14ac:dyDescent="0.35">
      <c r="G6" s="3"/>
    </row>
    <row r="7" spans="2:1006" x14ac:dyDescent="0.35">
      <c r="C7" s="20" t="s">
        <v>4</v>
      </c>
      <c r="G7" s="3"/>
    </row>
    <row r="8" spans="2:1006" x14ac:dyDescent="0.35">
      <c r="D8" t="s">
        <v>5</v>
      </c>
      <c r="F8" t="s">
        <v>7</v>
      </c>
      <c r="G8" s="15">
        <v>200</v>
      </c>
    </row>
    <row r="9" spans="2:1006" x14ac:dyDescent="0.35">
      <c r="D9" t="s">
        <v>8</v>
      </c>
      <c r="F9" t="s">
        <v>7</v>
      </c>
      <c r="G9" s="15">
        <v>85</v>
      </c>
    </row>
    <row r="11" spans="2:1006" x14ac:dyDescent="0.35">
      <c r="C11" s="20" t="s">
        <v>9</v>
      </c>
    </row>
    <row r="12" spans="2:1006" x14ac:dyDescent="0.35">
      <c r="D12" t="s">
        <v>10</v>
      </c>
      <c r="F12" t="s">
        <v>2</v>
      </c>
      <c r="G12" s="15">
        <v>20</v>
      </c>
    </row>
    <row r="13" spans="2:1006" x14ac:dyDescent="0.35">
      <c r="D13" t="s">
        <v>11</v>
      </c>
      <c r="F13" t="s">
        <v>12</v>
      </c>
      <c r="G13" s="16">
        <v>0.25</v>
      </c>
    </row>
    <row r="15" spans="2:1006" x14ac:dyDescent="0.35">
      <c r="C15" s="20" t="s">
        <v>13</v>
      </c>
    </row>
    <row r="16" spans="2:1006" x14ac:dyDescent="0.35">
      <c r="D16" t="s">
        <v>42</v>
      </c>
      <c r="F16" t="s">
        <v>43</v>
      </c>
      <c r="G16" s="17">
        <v>1.3</v>
      </c>
    </row>
    <row r="17" spans="4:7" x14ac:dyDescent="0.35">
      <c r="D17" t="s">
        <v>15</v>
      </c>
      <c r="F17" t="s">
        <v>12</v>
      </c>
      <c r="G17" s="16">
        <v>0.05</v>
      </c>
    </row>
    <row r="18" spans="4:7" x14ac:dyDescent="0.35">
      <c r="D18" t="s">
        <v>16</v>
      </c>
      <c r="F18" t="s">
        <v>17</v>
      </c>
      <c r="G18" s="15">
        <v>15</v>
      </c>
    </row>
    <row r="19" spans="4:7" x14ac:dyDescent="0.35">
      <c r="D19" t="s">
        <v>30</v>
      </c>
      <c r="F19" t="s">
        <v>12</v>
      </c>
      <c r="G19" s="16">
        <v>0.02</v>
      </c>
    </row>
  </sheetData>
  <conditionalFormatting sqref="A1:XFD1048576">
    <cfRule type="expression" dxfId="1" priority="1">
      <formula>AND(A1&lt;&gt;"",A1=FALSE)</formula>
    </cfRule>
    <cfRule type="expression" dxfId="0" priority="2">
      <formula>A1=TRUE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528D-D97E-4227-AEF6-DA80484F17C8}">
  <sheetPr codeName="Sheet2"/>
  <dimension ref="B1:ALR71"/>
  <sheetViews>
    <sheetView tabSelected="1" zoomScale="70" zoomScaleNormal="70" workbookViewId="0">
      <pane xSplit="7" ySplit="6" topLeftCell="H13" activePane="bottomRight" state="frozen"/>
      <selection pane="topRight" activeCell="H1" sqref="H1"/>
      <selection pane="bottomLeft" activeCell="A7" sqref="A7"/>
      <selection pane="bottomRight" activeCell="P33" sqref="P33"/>
    </sheetView>
  </sheetViews>
  <sheetFormatPr defaultRowHeight="14.5" x14ac:dyDescent="0.35"/>
  <cols>
    <col min="1" max="3" width="2" customWidth="1"/>
    <col min="4" max="4" width="25.81640625" customWidth="1"/>
    <col min="8" max="8" width="10.90625" style="1" customWidth="1"/>
    <col min="10" max="28" width="8.81640625" bestFit="1" customWidth="1"/>
    <col min="29" max="33" width="9.1796875" bestFit="1" customWidth="1"/>
  </cols>
  <sheetData>
    <row r="1" spans="2:1006" s="12" customFormat="1" x14ac:dyDescent="0.35">
      <c r="H1" s="13"/>
    </row>
    <row r="2" spans="2:1006" s="12" customFormat="1" x14ac:dyDescent="0.35">
      <c r="B2" s="12" t="s">
        <v>19</v>
      </c>
      <c r="H2" s="13"/>
    </row>
    <row r="3" spans="2:1006" s="12" customFormat="1" x14ac:dyDescent="0.35">
      <c r="C3" s="12" t="s">
        <v>20</v>
      </c>
      <c r="E3" s="22" t="s">
        <v>24</v>
      </c>
      <c r="F3" s="12">
        <f>InputC!G4</f>
        <v>4</v>
      </c>
      <c r="G3" s="12">
        <f>InputC!G5</f>
        <v>20</v>
      </c>
      <c r="H3" s="13"/>
      <c r="J3" s="12" cm="1">
        <f t="array" ref="J3:AG3">_xlfn.SEQUENCE(,F3+G3,1)</f>
        <v>1</v>
      </c>
      <c r="K3" s="12">
        <v>2</v>
      </c>
      <c r="L3" s="12">
        <v>3</v>
      </c>
      <c r="M3" s="12">
        <v>4</v>
      </c>
      <c r="N3" s="12">
        <v>5</v>
      </c>
      <c r="O3" s="12">
        <v>6</v>
      </c>
      <c r="P3" s="12">
        <v>7</v>
      </c>
      <c r="Q3" s="12">
        <v>8</v>
      </c>
      <c r="R3" s="12">
        <v>9</v>
      </c>
      <c r="S3" s="12">
        <v>10</v>
      </c>
      <c r="T3" s="12">
        <v>11</v>
      </c>
      <c r="U3" s="12">
        <v>12</v>
      </c>
      <c r="V3" s="12">
        <v>13</v>
      </c>
      <c r="W3" s="12">
        <v>14</v>
      </c>
      <c r="X3" s="12">
        <v>15</v>
      </c>
      <c r="Y3" s="12">
        <v>16</v>
      </c>
      <c r="Z3" s="12">
        <v>17</v>
      </c>
      <c r="AA3" s="12">
        <v>18</v>
      </c>
      <c r="AB3" s="12">
        <v>19</v>
      </c>
      <c r="AC3" s="12">
        <v>20</v>
      </c>
      <c r="AD3" s="12">
        <v>21</v>
      </c>
      <c r="AE3" s="12">
        <v>22</v>
      </c>
      <c r="AF3" s="12">
        <v>23</v>
      </c>
      <c r="AG3" s="12">
        <v>24</v>
      </c>
    </row>
    <row r="4" spans="2:1006" s="12" customFormat="1" x14ac:dyDescent="0.35">
      <c r="C4" s="12" t="s">
        <v>21</v>
      </c>
      <c r="E4" s="22" t="s">
        <v>22</v>
      </c>
      <c r="F4" s="12">
        <f>InputC!G4</f>
        <v>4</v>
      </c>
      <c r="H4" s="13"/>
      <c r="J4" s="14" t="b">
        <f>J3&lt;=$F$4</f>
        <v>1</v>
      </c>
      <c r="K4" s="14" t="b">
        <f t="shared" ref="K4:AG4" si="0">K3&lt;=$F$4</f>
        <v>1</v>
      </c>
      <c r="L4" s="14" t="b">
        <f t="shared" si="0"/>
        <v>1</v>
      </c>
      <c r="M4" s="14" t="b">
        <f t="shared" si="0"/>
        <v>1</v>
      </c>
      <c r="N4" s="14" t="b">
        <f t="shared" si="0"/>
        <v>0</v>
      </c>
      <c r="O4" s="14" t="b">
        <f t="shared" si="0"/>
        <v>0</v>
      </c>
      <c r="P4" s="14" t="b">
        <f t="shared" si="0"/>
        <v>0</v>
      </c>
      <c r="Q4" s="14" t="b">
        <f t="shared" si="0"/>
        <v>0</v>
      </c>
      <c r="R4" s="14" t="b">
        <f t="shared" si="0"/>
        <v>0</v>
      </c>
      <c r="S4" s="14" t="b">
        <f t="shared" si="0"/>
        <v>0</v>
      </c>
      <c r="T4" s="14" t="b">
        <f t="shared" si="0"/>
        <v>0</v>
      </c>
      <c r="U4" s="14" t="b">
        <f t="shared" si="0"/>
        <v>0</v>
      </c>
      <c r="V4" s="14" t="b">
        <f t="shared" si="0"/>
        <v>0</v>
      </c>
      <c r="W4" s="14" t="b">
        <f t="shared" si="0"/>
        <v>0</v>
      </c>
      <c r="X4" s="14" t="b">
        <f t="shared" si="0"/>
        <v>0</v>
      </c>
      <c r="Y4" s="14" t="b">
        <f t="shared" si="0"/>
        <v>0</v>
      </c>
      <c r="Z4" s="14" t="b">
        <f t="shared" si="0"/>
        <v>0</v>
      </c>
      <c r="AA4" s="14" t="b">
        <f t="shared" si="0"/>
        <v>0</v>
      </c>
      <c r="AB4" s="14" t="b">
        <f t="shared" si="0"/>
        <v>0</v>
      </c>
      <c r="AC4" s="14" t="b">
        <f t="shared" si="0"/>
        <v>0</v>
      </c>
      <c r="AD4" s="14" t="b">
        <f t="shared" si="0"/>
        <v>0</v>
      </c>
      <c r="AE4" s="14" t="b">
        <f t="shared" si="0"/>
        <v>0</v>
      </c>
      <c r="AF4" s="14" t="b">
        <f t="shared" si="0"/>
        <v>0</v>
      </c>
      <c r="AG4" s="14" t="b">
        <f t="shared" si="0"/>
        <v>0</v>
      </c>
    </row>
    <row r="5" spans="2:1006" s="12" customFormat="1" x14ac:dyDescent="0.35">
      <c r="C5" s="12" t="s">
        <v>23</v>
      </c>
      <c r="E5" s="22" t="s">
        <v>22</v>
      </c>
      <c r="H5" s="13"/>
      <c r="J5" s="14" t="b">
        <f>NOT(J4)</f>
        <v>0</v>
      </c>
      <c r="K5" s="14" t="b">
        <f t="shared" ref="K5:AG5" si="1">NOT(K4)</f>
        <v>0</v>
      </c>
      <c r="L5" s="14" t="b">
        <f t="shared" si="1"/>
        <v>0</v>
      </c>
      <c r="M5" s="14" t="b">
        <f t="shared" si="1"/>
        <v>0</v>
      </c>
      <c r="N5" s="14" t="b">
        <f t="shared" si="1"/>
        <v>1</v>
      </c>
      <c r="O5" s="14" t="b">
        <f t="shared" si="1"/>
        <v>1</v>
      </c>
      <c r="P5" s="14" t="b">
        <f t="shared" si="1"/>
        <v>1</v>
      </c>
      <c r="Q5" s="14" t="b">
        <f t="shared" si="1"/>
        <v>1</v>
      </c>
      <c r="R5" s="14" t="b">
        <f t="shared" si="1"/>
        <v>1</v>
      </c>
      <c r="S5" s="14" t="b">
        <f t="shared" si="1"/>
        <v>1</v>
      </c>
      <c r="T5" s="14" t="b">
        <f t="shared" si="1"/>
        <v>1</v>
      </c>
      <c r="U5" s="14" t="b">
        <f t="shared" si="1"/>
        <v>1</v>
      </c>
      <c r="V5" s="14" t="b">
        <f t="shared" si="1"/>
        <v>1</v>
      </c>
      <c r="W5" s="14" t="b">
        <f t="shared" si="1"/>
        <v>1</v>
      </c>
      <c r="X5" s="14" t="b">
        <f t="shared" si="1"/>
        <v>1</v>
      </c>
      <c r="Y5" s="14" t="b">
        <f t="shared" si="1"/>
        <v>1</v>
      </c>
      <c r="Z5" s="14" t="b">
        <f t="shared" si="1"/>
        <v>1</v>
      </c>
      <c r="AA5" s="14" t="b">
        <f t="shared" si="1"/>
        <v>1</v>
      </c>
      <c r="AB5" s="14" t="b">
        <f t="shared" si="1"/>
        <v>1</v>
      </c>
      <c r="AC5" s="14" t="b">
        <f t="shared" si="1"/>
        <v>1</v>
      </c>
      <c r="AD5" s="14" t="b">
        <f t="shared" si="1"/>
        <v>1</v>
      </c>
      <c r="AE5" s="14" t="b">
        <f t="shared" si="1"/>
        <v>1</v>
      </c>
      <c r="AF5" s="14" t="b">
        <f t="shared" si="1"/>
        <v>1</v>
      </c>
      <c r="AG5" s="14" t="b">
        <f t="shared" si="1"/>
        <v>1</v>
      </c>
    </row>
    <row r="6" spans="2:1006" s="12" customFormat="1" x14ac:dyDescent="0.35">
      <c r="C6" s="12" t="s">
        <v>46</v>
      </c>
      <c r="E6" s="22" t="s">
        <v>22</v>
      </c>
      <c r="F6" s="12">
        <f>InputC!G18</f>
        <v>15</v>
      </c>
      <c r="H6" s="13"/>
      <c r="J6" s="14" t="b">
        <f>AND(NOT(J4),J3&lt;=$F$6)</f>
        <v>0</v>
      </c>
      <c r="K6" s="14" t="b">
        <f t="shared" ref="K6:AG6" si="2">AND(NOT(K4),K3&lt;=$F$6)</f>
        <v>0</v>
      </c>
      <c r="L6" s="14" t="b">
        <f t="shared" si="2"/>
        <v>0</v>
      </c>
      <c r="M6" s="14" t="b">
        <f t="shared" si="2"/>
        <v>0</v>
      </c>
      <c r="N6" s="14" t="b">
        <f t="shared" si="2"/>
        <v>1</v>
      </c>
      <c r="O6" s="14" t="b">
        <f t="shared" si="2"/>
        <v>1</v>
      </c>
      <c r="P6" s="14" t="b">
        <f t="shared" si="2"/>
        <v>1</v>
      </c>
      <c r="Q6" s="14" t="b">
        <f t="shared" si="2"/>
        <v>1</v>
      </c>
      <c r="R6" s="14" t="b">
        <f t="shared" si="2"/>
        <v>1</v>
      </c>
      <c r="S6" s="14" t="b">
        <f t="shared" si="2"/>
        <v>1</v>
      </c>
      <c r="T6" s="14" t="b">
        <f t="shared" si="2"/>
        <v>1</v>
      </c>
      <c r="U6" s="14" t="b">
        <f t="shared" si="2"/>
        <v>1</v>
      </c>
      <c r="V6" s="14" t="b">
        <f t="shared" si="2"/>
        <v>1</v>
      </c>
      <c r="W6" s="14" t="b">
        <f t="shared" si="2"/>
        <v>1</v>
      </c>
      <c r="X6" s="14" t="b">
        <f t="shared" si="2"/>
        <v>1</v>
      </c>
      <c r="Y6" s="14" t="b">
        <f t="shared" si="2"/>
        <v>0</v>
      </c>
      <c r="Z6" s="14" t="b">
        <f t="shared" si="2"/>
        <v>0</v>
      </c>
      <c r="AA6" s="14" t="b">
        <f t="shared" si="2"/>
        <v>0</v>
      </c>
      <c r="AB6" s="14" t="b">
        <f t="shared" si="2"/>
        <v>0</v>
      </c>
      <c r="AC6" s="14" t="b">
        <f t="shared" si="2"/>
        <v>0</v>
      </c>
      <c r="AD6" s="14" t="b">
        <f t="shared" si="2"/>
        <v>0</v>
      </c>
      <c r="AE6" s="14" t="b">
        <f t="shared" si="2"/>
        <v>0</v>
      </c>
      <c r="AF6" s="14" t="b">
        <f t="shared" si="2"/>
        <v>0</v>
      </c>
      <c r="AG6" s="14" t="b">
        <f t="shared" si="2"/>
        <v>0</v>
      </c>
    </row>
    <row r="7" spans="2:1006" x14ac:dyDescent="0.35">
      <c r="E7" s="23"/>
    </row>
    <row r="8" spans="2:1006" x14ac:dyDescent="0.35">
      <c r="B8" s="18" t="s">
        <v>4</v>
      </c>
      <c r="C8" s="18"/>
      <c r="D8" s="18"/>
      <c r="E8" s="24"/>
      <c r="F8" s="18"/>
      <c r="G8" s="18"/>
      <c r="H8" s="19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</row>
    <row r="9" spans="2:1006" x14ac:dyDescent="0.35">
      <c r="C9" t="s">
        <v>25</v>
      </c>
      <c r="E9" s="23" t="s">
        <v>6</v>
      </c>
      <c r="F9" s="9">
        <f>InputC!G8</f>
        <v>200</v>
      </c>
      <c r="J9" s="1">
        <f>$F$9*J4</f>
        <v>200</v>
      </c>
      <c r="K9" s="1">
        <f t="shared" ref="K9:AG9" si="3">$F$9*K4</f>
        <v>200</v>
      </c>
      <c r="L9" s="1">
        <f t="shared" si="3"/>
        <v>200</v>
      </c>
      <c r="M9" s="1">
        <f t="shared" si="3"/>
        <v>200</v>
      </c>
      <c r="N9" s="1">
        <f t="shared" si="3"/>
        <v>0</v>
      </c>
      <c r="O9" s="1">
        <f t="shared" si="3"/>
        <v>0</v>
      </c>
      <c r="P9" s="1">
        <f t="shared" si="3"/>
        <v>0</v>
      </c>
      <c r="Q9" s="1">
        <f t="shared" si="3"/>
        <v>0</v>
      </c>
      <c r="R9" s="1">
        <f t="shared" si="3"/>
        <v>0</v>
      </c>
      <c r="S9" s="1">
        <f t="shared" si="3"/>
        <v>0</v>
      </c>
      <c r="T9" s="1">
        <f t="shared" si="3"/>
        <v>0</v>
      </c>
      <c r="U9" s="1">
        <f t="shared" si="3"/>
        <v>0</v>
      </c>
      <c r="V9" s="1">
        <f t="shared" si="3"/>
        <v>0</v>
      </c>
      <c r="W9" s="1">
        <f t="shared" si="3"/>
        <v>0</v>
      </c>
      <c r="X9" s="1">
        <f t="shared" si="3"/>
        <v>0</v>
      </c>
      <c r="Y9" s="1">
        <f t="shared" si="3"/>
        <v>0</v>
      </c>
      <c r="Z9" s="1">
        <f t="shared" si="3"/>
        <v>0</v>
      </c>
      <c r="AA9" s="1">
        <f t="shared" si="3"/>
        <v>0</v>
      </c>
      <c r="AB9" s="1">
        <f t="shared" si="3"/>
        <v>0</v>
      </c>
      <c r="AC9" s="1">
        <f t="shared" si="3"/>
        <v>0</v>
      </c>
      <c r="AD9" s="1">
        <f t="shared" si="3"/>
        <v>0</v>
      </c>
      <c r="AE9" s="1">
        <f t="shared" si="3"/>
        <v>0</v>
      </c>
      <c r="AF9" s="1">
        <f t="shared" si="3"/>
        <v>0</v>
      </c>
      <c r="AG9" s="1">
        <f t="shared" si="3"/>
        <v>0</v>
      </c>
    </row>
    <row r="10" spans="2:1006" x14ac:dyDescent="0.35">
      <c r="C10" t="s">
        <v>8</v>
      </c>
      <c r="E10" s="23" t="s">
        <v>6</v>
      </c>
      <c r="F10" s="9">
        <f>InputC!G9</f>
        <v>85</v>
      </c>
      <c r="J10" s="1">
        <f>J5*$F$10</f>
        <v>0</v>
      </c>
      <c r="K10" s="1">
        <f t="shared" ref="K10:AG10" si="4">K5*$F$10</f>
        <v>0</v>
      </c>
      <c r="L10" s="1">
        <f t="shared" si="4"/>
        <v>0</v>
      </c>
      <c r="M10" s="1">
        <f t="shared" si="4"/>
        <v>0</v>
      </c>
      <c r="N10" s="1">
        <f t="shared" si="4"/>
        <v>85</v>
      </c>
      <c r="O10" s="1">
        <f t="shared" si="4"/>
        <v>85</v>
      </c>
      <c r="P10" s="1">
        <f t="shared" si="4"/>
        <v>85</v>
      </c>
      <c r="Q10" s="1">
        <f t="shared" si="4"/>
        <v>85</v>
      </c>
      <c r="R10" s="1">
        <f t="shared" si="4"/>
        <v>85</v>
      </c>
      <c r="S10" s="1">
        <f t="shared" si="4"/>
        <v>85</v>
      </c>
      <c r="T10" s="1">
        <f t="shared" si="4"/>
        <v>85</v>
      </c>
      <c r="U10" s="1">
        <f t="shared" si="4"/>
        <v>85</v>
      </c>
      <c r="V10" s="1">
        <f t="shared" si="4"/>
        <v>85</v>
      </c>
      <c r="W10" s="1">
        <f t="shared" si="4"/>
        <v>85</v>
      </c>
      <c r="X10" s="1">
        <f t="shared" si="4"/>
        <v>85</v>
      </c>
      <c r="Y10" s="1">
        <f t="shared" si="4"/>
        <v>85</v>
      </c>
      <c r="Z10" s="1">
        <f t="shared" si="4"/>
        <v>85</v>
      </c>
      <c r="AA10" s="1">
        <f t="shared" si="4"/>
        <v>85</v>
      </c>
      <c r="AB10" s="1">
        <f t="shared" si="4"/>
        <v>85</v>
      </c>
      <c r="AC10" s="1">
        <f t="shared" si="4"/>
        <v>85</v>
      </c>
      <c r="AD10" s="1">
        <f t="shared" si="4"/>
        <v>85</v>
      </c>
      <c r="AE10" s="1">
        <f t="shared" si="4"/>
        <v>85</v>
      </c>
      <c r="AF10" s="1">
        <f t="shared" si="4"/>
        <v>85</v>
      </c>
      <c r="AG10" s="1">
        <f t="shared" si="4"/>
        <v>85</v>
      </c>
    </row>
    <row r="11" spans="2:1006" x14ac:dyDescent="0.35">
      <c r="C11" s="4" t="s">
        <v>26</v>
      </c>
      <c r="D11" s="4"/>
      <c r="E11" s="25" t="s">
        <v>6</v>
      </c>
      <c r="F11" s="4"/>
      <c r="G11" s="4"/>
      <c r="H11" s="2"/>
      <c r="I11" s="4"/>
      <c r="J11" s="2">
        <f>J10-J9</f>
        <v>-200</v>
      </c>
      <c r="K11" s="2">
        <f t="shared" ref="K11:AG11" si="5">K10-K9</f>
        <v>-200</v>
      </c>
      <c r="L11" s="2">
        <f t="shared" si="5"/>
        <v>-200</v>
      </c>
      <c r="M11" s="2">
        <f t="shared" si="5"/>
        <v>-200</v>
      </c>
      <c r="N11" s="2">
        <f t="shared" si="5"/>
        <v>85</v>
      </c>
      <c r="O11" s="2">
        <f t="shared" si="5"/>
        <v>85</v>
      </c>
      <c r="P11" s="2">
        <f t="shared" si="5"/>
        <v>85</v>
      </c>
      <c r="Q11" s="2">
        <f t="shared" si="5"/>
        <v>85</v>
      </c>
      <c r="R11" s="2">
        <f t="shared" si="5"/>
        <v>85</v>
      </c>
      <c r="S11" s="2">
        <f t="shared" si="5"/>
        <v>85</v>
      </c>
      <c r="T11" s="2">
        <f t="shared" si="5"/>
        <v>85</v>
      </c>
      <c r="U11" s="2">
        <f t="shared" si="5"/>
        <v>85</v>
      </c>
      <c r="V11" s="2">
        <f t="shared" si="5"/>
        <v>85</v>
      </c>
      <c r="W11" s="2">
        <f t="shared" si="5"/>
        <v>85</v>
      </c>
      <c r="X11" s="2">
        <f t="shared" si="5"/>
        <v>85</v>
      </c>
      <c r="Y11" s="2">
        <f t="shared" si="5"/>
        <v>85</v>
      </c>
      <c r="Z11" s="2">
        <f t="shared" si="5"/>
        <v>85</v>
      </c>
      <c r="AA11" s="2">
        <f t="shared" si="5"/>
        <v>85</v>
      </c>
      <c r="AB11" s="2">
        <f t="shared" si="5"/>
        <v>85</v>
      </c>
      <c r="AC11" s="2">
        <f t="shared" si="5"/>
        <v>85</v>
      </c>
      <c r="AD11" s="2">
        <f t="shared" si="5"/>
        <v>85</v>
      </c>
      <c r="AE11" s="2">
        <f t="shared" si="5"/>
        <v>85</v>
      </c>
      <c r="AF11" s="2">
        <f t="shared" si="5"/>
        <v>85</v>
      </c>
      <c r="AG11" s="2">
        <f t="shared" si="5"/>
        <v>85</v>
      </c>
    </row>
    <row r="12" spans="2:1006" x14ac:dyDescent="0.35">
      <c r="C12" t="s">
        <v>27</v>
      </c>
      <c r="E12" s="23" t="s">
        <v>12</v>
      </c>
      <c r="F12" s="5">
        <f>IRR(J11:AG11)</f>
        <v>7.1515237485651806E-2</v>
      </c>
    </row>
    <row r="13" spans="2:1006" x14ac:dyDescent="0.35">
      <c r="E13" s="23"/>
    </row>
    <row r="14" spans="2:1006" x14ac:dyDescent="0.35">
      <c r="B14" s="18" t="s">
        <v>28</v>
      </c>
      <c r="C14" s="18"/>
      <c r="D14" s="18"/>
      <c r="E14" s="24"/>
      <c r="F14" s="18"/>
      <c r="G14" s="18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</row>
    <row r="15" spans="2:1006" x14ac:dyDescent="0.35">
      <c r="C15" t="s">
        <v>33</v>
      </c>
      <c r="E15" s="23"/>
    </row>
    <row r="16" spans="2:1006" x14ac:dyDescent="0.35">
      <c r="D16" t="s">
        <v>21</v>
      </c>
      <c r="E16" s="23" t="s">
        <v>6</v>
      </c>
      <c r="H16" s="1">
        <f>SUM(J16:XFD16)</f>
        <v>800</v>
      </c>
      <c r="J16" s="1">
        <f t="shared" ref="J16:AG16" si="6">J9</f>
        <v>200</v>
      </c>
      <c r="K16" s="1">
        <f t="shared" si="6"/>
        <v>200</v>
      </c>
      <c r="L16" s="1">
        <f t="shared" si="6"/>
        <v>200</v>
      </c>
      <c r="M16" s="1">
        <f t="shared" si="6"/>
        <v>200</v>
      </c>
      <c r="N16" s="1">
        <f t="shared" si="6"/>
        <v>0</v>
      </c>
      <c r="O16" s="1">
        <f t="shared" si="6"/>
        <v>0</v>
      </c>
      <c r="P16" s="1">
        <f t="shared" si="6"/>
        <v>0</v>
      </c>
      <c r="Q16" s="1">
        <f t="shared" si="6"/>
        <v>0</v>
      </c>
      <c r="R16" s="1">
        <f t="shared" si="6"/>
        <v>0</v>
      </c>
      <c r="S16" s="1">
        <f t="shared" si="6"/>
        <v>0</v>
      </c>
      <c r="T16" s="1">
        <f t="shared" si="6"/>
        <v>0</v>
      </c>
      <c r="U16" s="1">
        <f t="shared" si="6"/>
        <v>0</v>
      </c>
      <c r="V16" s="1">
        <f t="shared" si="6"/>
        <v>0</v>
      </c>
      <c r="W16" s="1">
        <f t="shared" si="6"/>
        <v>0</v>
      </c>
      <c r="X16" s="1">
        <f t="shared" si="6"/>
        <v>0</v>
      </c>
      <c r="Y16" s="1">
        <f t="shared" si="6"/>
        <v>0</v>
      </c>
      <c r="Z16" s="1">
        <f t="shared" si="6"/>
        <v>0</v>
      </c>
      <c r="AA16" s="1">
        <f t="shared" si="6"/>
        <v>0</v>
      </c>
      <c r="AB16" s="1">
        <f t="shared" si="6"/>
        <v>0</v>
      </c>
      <c r="AC16" s="1">
        <f t="shared" si="6"/>
        <v>0</v>
      </c>
      <c r="AD16" s="1">
        <f t="shared" si="6"/>
        <v>0</v>
      </c>
      <c r="AE16" s="1">
        <f t="shared" si="6"/>
        <v>0</v>
      </c>
      <c r="AF16" s="1">
        <f t="shared" si="6"/>
        <v>0</v>
      </c>
      <c r="AG16" s="1">
        <f t="shared" si="6"/>
        <v>0</v>
      </c>
    </row>
    <row r="17" spans="2:1006" x14ac:dyDescent="0.35">
      <c r="D17" t="s">
        <v>29</v>
      </c>
      <c r="E17" s="23" t="s">
        <v>6</v>
      </c>
      <c r="H17" s="1">
        <f ca="1">SUM(J17:XFD17)</f>
        <v>37.025245173382054</v>
      </c>
      <c r="J17" s="1">
        <f>J43</f>
        <v>0</v>
      </c>
      <c r="K17" s="1">
        <f t="shared" ref="K17:AG17" ca="1" si="7">K43</f>
        <v>6.197033590717349</v>
      </c>
      <c r="L17" s="1">
        <f t="shared" ca="1" si="7"/>
        <v>12.281893789925221</v>
      </c>
      <c r="M17" s="1">
        <f t="shared" ca="1" si="7"/>
        <v>18.546317792739483</v>
      </c>
      <c r="N17" s="1">
        <f t="shared" ca="1" si="7"/>
        <v>0</v>
      </c>
      <c r="O17" s="1">
        <f t="shared" ca="1" si="7"/>
        <v>0</v>
      </c>
      <c r="P17" s="1">
        <f t="shared" ca="1" si="7"/>
        <v>0</v>
      </c>
      <c r="Q17" s="1">
        <f t="shared" ca="1" si="7"/>
        <v>0</v>
      </c>
      <c r="R17" s="1">
        <f t="shared" ca="1" si="7"/>
        <v>0</v>
      </c>
      <c r="S17" s="1">
        <f t="shared" ca="1" si="7"/>
        <v>0</v>
      </c>
      <c r="T17" s="1">
        <f t="shared" ca="1" si="7"/>
        <v>0</v>
      </c>
      <c r="U17" s="1">
        <f t="shared" ca="1" si="7"/>
        <v>0</v>
      </c>
      <c r="V17" s="1">
        <f t="shared" ca="1" si="7"/>
        <v>0</v>
      </c>
      <c r="W17" s="1">
        <f t="shared" ca="1" si="7"/>
        <v>0</v>
      </c>
      <c r="X17" s="1">
        <f t="shared" ca="1" si="7"/>
        <v>0</v>
      </c>
      <c r="Y17" s="1">
        <f t="shared" ca="1" si="7"/>
        <v>0</v>
      </c>
      <c r="Z17" s="1">
        <f t="shared" ca="1" si="7"/>
        <v>0</v>
      </c>
      <c r="AA17" s="1">
        <f t="shared" ca="1" si="7"/>
        <v>0</v>
      </c>
      <c r="AB17" s="1">
        <f t="shared" ca="1" si="7"/>
        <v>0</v>
      </c>
      <c r="AC17" s="1">
        <f t="shared" ca="1" si="7"/>
        <v>0</v>
      </c>
      <c r="AD17" s="1">
        <f t="shared" ca="1" si="7"/>
        <v>0</v>
      </c>
      <c r="AE17" s="1">
        <f t="shared" ca="1" si="7"/>
        <v>0</v>
      </c>
      <c r="AF17" s="1">
        <f t="shared" ca="1" si="7"/>
        <v>0</v>
      </c>
      <c r="AG17" s="1">
        <f t="shared" ca="1" si="7"/>
        <v>0</v>
      </c>
    </row>
    <row r="18" spans="2:1006" x14ac:dyDescent="0.35">
      <c r="D18" t="s">
        <v>30</v>
      </c>
      <c r="E18" s="23" t="s">
        <v>6</v>
      </c>
      <c r="H18" s="1">
        <f ca="1">SUM(J18:XFD18)</f>
        <v>9.9982418058338585</v>
      </c>
      <c r="J18" s="1">
        <f t="shared" ref="J18:AG18" ca="1" si="8">J44</f>
        <v>9.9982418058338585</v>
      </c>
      <c r="K18" s="1">
        <f t="shared" ca="1" si="8"/>
        <v>0</v>
      </c>
      <c r="L18" s="1">
        <f t="shared" ca="1" si="8"/>
        <v>0</v>
      </c>
      <c r="M18" s="1">
        <f t="shared" ca="1" si="8"/>
        <v>0</v>
      </c>
      <c r="N18" s="1">
        <f t="shared" ca="1" si="8"/>
        <v>0</v>
      </c>
      <c r="O18" s="1">
        <f t="shared" ca="1" si="8"/>
        <v>0</v>
      </c>
      <c r="P18" s="1">
        <f t="shared" ca="1" si="8"/>
        <v>0</v>
      </c>
      <c r="Q18" s="1">
        <f t="shared" ca="1" si="8"/>
        <v>0</v>
      </c>
      <c r="R18" s="1">
        <f t="shared" ca="1" si="8"/>
        <v>0</v>
      </c>
      <c r="S18" s="1">
        <f t="shared" ca="1" si="8"/>
        <v>0</v>
      </c>
      <c r="T18" s="1">
        <f t="shared" ca="1" si="8"/>
        <v>0</v>
      </c>
      <c r="U18" s="1">
        <f t="shared" ca="1" si="8"/>
        <v>0</v>
      </c>
      <c r="V18" s="1">
        <f t="shared" ca="1" si="8"/>
        <v>0</v>
      </c>
      <c r="W18" s="1">
        <f t="shared" ca="1" si="8"/>
        <v>0</v>
      </c>
      <c r="X18" s="1">
        <f t="shared" ca="1" si="8"/>
        <v>0</v>
      </c>
      <c r="Y18" s="1">
        <f t="shared" ca="1" si="8"/>
        <v>0</v>
      </c>
      <c r="Z18" s="1">
        <f t="shared" ca="1" si="8"/>
        <v>0</v>
      </c>
      <c r="AA18" s="1">
        <f t="shared" ca="1" si="8"/>
        <v>0</v>
      </c>
      <c r="AB18" s="1">
        <f t="shared" ca="1" si="8"/>
        <v>0</v>
      </c>
      <c r="AC18" s="1">
        <f t="shared" ca="1" si="8"/>
        <v>0</v>
      </c>
      <c r="AD18" s="1">
        <f t="shared" ca="1" si="8"/>
        <v>0</v>
      </c>
      <c r="AE18" s="1">
        <f t="shared" ca="1" si="8"/>
        <v>0</v>
      </c>
      <c r="AF18" s="1">
        <f t="shared" ca="1" si="8"/>
        <v>0</v>
      </c>
      <c r="AG18" s="1">
        <f t="shared" ca="1" si="8"/>
        <v>0</v>
      </c>
    </row>
    <row r="19" spans="2:1006" x14ac:dyDescent="0.35">
      <c r="D19" s="4" t="s">
        <v>31</v>
      </c>
      <c r="E19" s="25" t="s">
        <v>6</v>
      </c>
      <c r="F19" s="4"/>
      <c r="G19" s="4"/>
      <c r="H19" s="2">
        <f ca="1">SUM(J19:XFD19)</f>
        <v>847.02348697921593</v>
      </c>
      <c r="I19" s="4"/>
      <c r="J19" s="2">
        <f ca="1">SUM(J16:J18)</f>
        <v>0</v>
      </c>
      <c r="K19" s="2">
        <f t="shared" ref="K19:AG19" ca="1" si="9">SUM(K16:K18)</f>
        <v>0</v>
      </c>
      <c r="L19" s="2">
        <f t="shared" ca="1" si="9"/>
        <v>0</v>
      </c>
      <c r="M19" s="2">
        <f t="shared" ca="1" si="9"/>
        <v>0</v>
      </c>
      <c r="N19" s="2">
        <f t="shared" ca="1" si="9"/>
        <v>0</v>
      </c>
      <c r="O19" s="2">
        <f t="shared" ca="1" si="9"/>
        <v>0</v>
      </c>
      <c r="P19" s="2">
        <f t="shared" ca="1" si="9"/>
        <v>0</v>
      </c>
      <c r="Q19" s="2">
        <f t="shared" ca="1" si="9"/>
        <v>0</v>
      </c>
      <c r="R19" s="2">
        <f t="shared" ca="1" si="9"/>
        <v>0</v>
      </c>
      <c r="S19" s="2">
        <f t="shared" ca="1" si="9"/>
        <v>0</v>
      </c>
      <c r="T19" s="2">
        <f t="shared" ca="1" si="9"/>
        <v>0</v>
      </c>
      <c r="U19" s="2">
        <f t="shared" ca="1" si="9"/>
        <v>0</v>
      </c>
      <c r="V19" s="2">
        <f t="shared" ca="1" si="9"/>
        <v>0</v>
      </c>
      <c r="W19" s="2">
        <f t="shared" ca="1" si="9"/>
        <v>0</v>
      </c>
      <c r="X19" s="2">
        <f t="shared" ca="1" si="9"/>
        <v>0</v>
      </c>
      <c r="Y19" s="2">
        <f t="shared" ca="1" si="9"/>
        <v>0</v>
      </c>
      <c r="Z19" s="2">
        <f t="shared" ca="1" si="9"/>
        <v>0</v>
      </c>
      <c r="AA19" s="2">
        <f t="shared" ca="1" si="9"/>
        <v>0</v>
      </c>
      <c r="AB19" s="2">
        <f t="shared" ca="1" si="9"/>
        <v>0</v>
      </c>
      <c r="AC19" s="2">
        <f t="shared" ca="1" si="9"/>
        <v>0</v>
      </c>
      <c r="AD19" s="2">
        <f t="shared" ca="1" si="9"/>
        <v>0</v>
      </c>
      <c r="AE19" s="2">
        <f t="shared" ca="1" si="9"/>
        <v>0</v>
      </c>
      <c r="AF19" s="2">
        <f t="shared" ca="1" si="9"/>
        <v>0</v>
      </c>
      <c r="AG19" s="2">
        <f t="shared" ca="1" si="9"/>
        <v>0</v>
      </c>
    </row>
    <row r="20" spans="2:1006" x14ac:dyDescent="0.35">
      <c r="D20" t="s">
        <v>72</v>
      </c>
      <c r="E20" s="23"/>
      <c r="J20" s="1">
        <f ca="1">SUM(J16:J18)</f>
        <v>209.99824180583386</v>
      </c>
      <c r="K20" s="1">
        <f t="shared" ref="K20:M20" ca="1" si="10">SUM(K16:K18)</f>
        <v>206.19703359071735</v>
      </c>
      <c r="L20" s="1">
        <f t="shared" ca="1" si="10"/>
        <v>212.28189378992522</v>
      </c>
      <c r="M20" s="1">
        <f t="shared" ca="1" si="10"/>
        <v>218.54631779273947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2:1006" x14ac:dyDescent="0.35">
      <c r="E21" s="2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2:1006" x14ac:dyDescent="0.35">
      <c r="C22" t="s">
        <v>32</v>
      </c>
      <c r="E22" s="2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2:1006" x14ac:dyDescent="0.35">
      <c r="D23" t="s">
        <v>34</v>
      </c>
      <c r="E23" s="23" t="s">
        <v>6</v>
      </c>
      <c r="F23" s="5">
        <f ca="1">H36</f>
        <v>0</v>
      </c>
      <c r="H23" s="1">
        <f ca="1">SUM(J23:XFD23)</f>
        <v>499.91209029169295</v>
      </c>
      <c r="J23" s="1">
        <f ca="1">$F$23*J19</f>
        <v>123.94067181434697</v>
      </c>
      <c r="K23" s="1">
        <f t="shared" ref="K23:AG23" ca="1" si="11">$F$23*K19</f>
        <v>121.69720398415743</v>
      </c>
      <c r="L23" s="1">
        <f t="shared" ca="1" si="11"/>
        <v>125.28848005628522</v>
      </c>
      <c r="M23" s="1">
        <f t="shared" ca="1" si="11"/>
        <v>128.98573443690333</v>
      </c>
      <c r="N23" s="1">
        <f t="shared" ca="1" si="11"/>
        <v>0</v>
      </c>
      <c r="O23" s="1">
        <f t="shared" ca="1" si="11"/>
        <v>0</v>
      </c>
      <c r="P23" s="1">
        <f t="shared" ca="1" si="11"/>
        <v>0</v>
      </c>
      <c r="Q23" s="1">
        <f t="shared" ca="1" si="11"/>
        <v>0</v>
      </c>
      <c r="R23" s="1">
        <f t="shared" ca="1" si="11"/>
        <v>0</v>
      </c>
      <c r="S23" s="1">
        <f t="shared" ca="1" si="11"/>
        <v>0</v>
      </c>
      <c r="T23" s="1">
        <f t="shared" ca="1" si="11"/>
        <v>0</v>
      </c>
      <c r="U23" s="1">
        <f t="shared" ca="1" si="11"/>
        <v>0</v>
      </c>
      <c r="V23" s="1">
        <f t="shared" ca="1" si="11"/>
        <v>0</v>
      </c>
      <c r="W23" s="1">
        <f t="shared" ca="1" si="11"/>
        <v>0</v>
      </c>
      <c r="X23" s="1">
        <f t="shared" ca="1" si="11"/>
        <v>0</v>
      </c>
      <c r="Y23" s="1">
        <f t="shared" ca="1" si="11"/>
        <v>0</v>
      </c>
      <c r="Z23" s="1">
        <f t="shared" ca="1" si="11"/>
        <v>0</v>
      </c>
      <c r="AA23" s="1">
        <f t="shared" ca="1" si="11"/>
        <v>0</v>
      </c>
      <c r="AB23" s="1">
        <f t="shared" ca="1" si="11"/>
        <v>0</v>
      </c>
      <c r="AC23" s="1">
        <f t="shared" ca="1" si="11"/>
        <v>0</v>
      </c>
      <c r="AD23" s="1">
        <f t="shared" ca="1" si="11"/>
        <v>0</v>
      </c>
      <c r="AE23" s="1">
        <f t="shared" ca="1" si="11"/>
        <v>0</v>
      </c>
      <c r="AF23" s="1">
        <f t="shared" ca="1" si="11"/>
        <v>0</v>
      </c>
      <c r="AG23" s="1">
        <f t="shared" ca="1" si="11"/>
        <v>0</v>
      </c>
    </row>
    <row r="24" spans="2:1006" x14ac:dyDescent="0.35">
      <c r="D24" t="s">
        <v>35</v>
      </c>
      <c r="E24" s="23" t="s">
        <v>6</v>
      </c>
      <c r="H24" s="1">
        <f ca="1">SUM(J24:XFD24)</f>
        <v>347.11139668752287</v>
      </c>
      <c r="J24" s="1">
        <f ca="1">J19-J23</f>
        <v>86.057569991486886</v>
      </c>
      <c r="K24" s="1">
        <f t="shared" ref="K24:AG24" ca="1" si="12">K19-K23</f>
        <v>84.499829606559928</v>
      </c>
      <c r="L24" s="1">
        <f t="shared" ca="1" si="12"/>
        <v>86.993413733639969</v>
      </c>
      <c r="M24" s="1">
        <f t="shared" ca="1" si="12"/>
        <v>89.560583355836116</v>
      </c>
      <c r="N24" s="1">
        <f t="shared" ca="1" si="12"/>
        <v>0</v>
      </c>
      <c r="O24" s="1">
        <f t="shared" ca="1" si="12"/>
        <v>0</v>
      </c>
      <c r="P24" s="1">
        <f t="shared" ca="1" si="12"/>
        <v>0</v>
      </c>
      <c r="Q24" s="1">
        <f t="shared" ca="1" si="12"/>
        <v>0</v>
      </c>
      <c r="R24" s="1">
        <f t="shared" ca="1" si="12"/>
        <v>0</v>
      </c>
      <c r="S24" s="1">
        <f t="shared" ca="1" si="12"/>
        <v>0</v>
      </c>
      <c r="T24" s="1">
        <f t="shared" ca="1" si="12"/>
        <v>0</v>
      </c>
      <c r="U24" s="1">
        <f t="shared" ca="1" si="12"/>
        <v>0</v>
      </c>
      <c r="V24" s="1">
        <f t="shared" ca="1" si="12"/>
        <v>0</v>
      </c>
      <c r="W24" s="1">
        <f t="shared" ca="1" si="12"/>
        <v>0</v>
      </c>
      <c r="X24" s="1">
        <f t="shared" ca="1" si="12"/>
        <v>0</v>
      </c>
      <c r="Y24" s="1">
        <f t="shared" ca="1" si="12"/>
        <v>0</v>
      </c>
      <c r="Z24" s="1">
        <f t="shared" ca="1" si="12"/>
        <v>0</v>
      </c>
      <c r="AA24" s="1">
        <f t="shared" ca="1" si="12"/>
        <v>0</v>
      </c>
      <c r="AB24" s="1">
        <f t="shared" ca="1" si="12"/>
        <v>0</v>
      </c>
      <c r="AC24" s="1">
        <f t="shared" ca="1" si="12"/>
        <v>0</v>
      </c>
      <c r="AD24" s="1">
        <f t="shared" ca="1" si="12"/>
        <v>0</v>
      </c>
      <c r="AE24" s="1">
        <f t="shared" ca="1" si="12"/>
        <v>0</v>
      </c>
      <c r="AF24" s="1">
        <f t="shared" ca="1" si="12"/>
        <v>0</v>
      </c>
      <c r="AG24" s="1">
        <f t="shared" ca="1" si="12"/>
        <v>0</v>
      </c>
    </row>
    <row r="25" spans="2:1006" x14ac:dyDescent="0.35">
      <c r="D25" s="4" t="s">
        <v>36</v>
      </c>
      <c r="E25" s="25" t="s">
        <v>6</v>
      </c>
      <c r="F25" s="4"/>
      <c r="G25" s="4"/>
      <c r="H25" s="2">
        <f ca="1">H23+H24</f>
        <v>847.02348697921582</v>
      </c>
      <c r="I25" s="4"/>
      <c r="J25" s="2">
        <f ca="1">SUM(J23:J24)</f>
        <v>0</v>
      </c>
      <c r="K25" s="2">
        <f t="shared" ref="K25:AG25" ca="1" si="13">SUM(K23:K24)</f>
        <v>0</v>
      </c>
      <c r="L25" s="2">
        <f t="shared" ca="1" si="13"/>
        <v>0</v>
      </c>
      <c r="M25" s="2">
        <f t="shared" ca="1" si="13"/>
        <v>0</v>
      </c>
      <c r="N25" s="2">
        <f t="shared" ca="1" si="13"/>
        <v>0</v>
      </c>
      <c r="O25" s="2">
        <f t="shared" ca="1" si="13"/>
        <v>0</v>
      </c>
      <c r="P25" s="2">
        <f t="shared" ca="1" si="13"/>
        <v>0</v>
      </c>
      <c r="Q25" s="2">
        <f t="shared" ca="1" si="13"/>
        <v>0</v>
      </c>
      <c r="R25" s="2">
        <f t="shared" ca="1" si="13"/>
        <v>0</v>
      </c>
      <c r="S25" s="2">
        <f t="shared" ca="1" si="13"/>
        <v>0</v>
      </c>
      <c r="T25" s="2">
        <f t="shared" ca="1" si="13"/>
        <v>0</v>
      </c>
      <c r="U25" s="2">
        <f t="shared" ca="1" si="13"/>
        <v>0</v>
      </c>
      <c r="V25" s="2">
        <f t="shared" ca="1" si="13"/>
        <v>0</v>
      </c>
      <c r="W25" s="2">
        <f t="shared" ca="1" si="13"/>
        <v>0</v>
      </c>
      <c r="X25" s="2">
        <f t="shared" ca="1" si="13"/>
        <v>0</v>
      </c>
      <c r="Y25" s="2">
        <f t="shared" ca="1" si="13"/>
        <v>0</v>
      </c>
      <c r="Z25" s="2">
        <f t="shared" ca="1" si="13"/>
        <v>0</v>
      </c>
      <c r="AA25" s="2">
        <f t="shared" ca="1" si="13"/>
        <v>0</v>
      </c>
      <c r="AB25" s="2">
        <f t="shared" ca="1" si="13"/>
        <v>0</v>
      </c>
      <c r="AC25" s="2">
        <f t="shared" ca="1" si="13"/>
        <v>0</v>
      </c>
      <c r="AD25" s="2">
        <f t="shared" ca="1" si="13"/>
        <v>0</v>
      </c>
      <c r="AE25" s="2">
        <f t="shared" ca="1" si="13"/>
        <v>0</v>
      </c>
      <c r="AF25" s="2">
        <f t="shared" ca="1" si="13"/>
        <v>0</v>
      </c>
      <c r="AG25" s="2">
        <f t="shared" ca="1" si="13"/>
        <v>0</v>
      </c>
    </row>
    <row r="26" spans="2:1006" x14ac:dyDescent="0.35">
      <c r="E26" s="23"/>
      <c r="J26" s="1">
        <f ca="1">SUM(J23:J24)</f>
        <v>209.99824180583386</v>
      </c>
      <c r="K26" s="1">
        <f t="shared" ref="K26:M26" ca="1" si="14">SUM(K23:K24)</f>
        <v>206.19703359071735</v>
      </c>
      <c r="L26" s="1">
        <f t="shared" ca="1" si="14"/>
        <v>212.28189378992519</v>
      </c>
      <c r="M26" s="1">
        <f t="shared" ca="1" si="14"/>
        <v>218.54631779273944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2:1006" x14ac:dyDescent="0.35">
      <c r="B27" s="18" t="s">
        <v>44</v>
      </c>
      <c r="C27" s="18"/>
      <c r="D27" s="18"/>
      <c r="E27" s="24"/>
      <c r="F27" s="18"/>
      <c r="G27" s="18"/>
      <c r="H27" s="19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</row>
    <row r="28" spans="2:1006" x14ac:dyDescent="0.35">
      <c r="C28" t="s">
        <v>45</v>
      </c>
      <c r="E28" s="2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2:1006" x14ac:dyDescent="0.35">
      <c r="D29" t="s">
        <v>8</v>
      </c>
      <c r="E29" s="23" t="s">
        <v>6</v>
      </c>
      <c r="H29" s="1">
        <f>SUM(J29:XFD29)</f>
        <v>1700</v>
      </c>
      <c r="J29" s="1">
        <f>J10</f>
        <v>0</v>
      </c>
      <c r="K29" s="1">
        <f t="shared" ref="K29:AG29" si="15">K10</f>
        <v>0</v>
      </c>
      <c r="L29" s="1">
        <f t="shared" si="15"/>
        <v>0</v>
      </c>
      <c r="M29" s="1">
        <f t="shared" si="15"/>
        <v>0</v>
      </c>
      <c r="N29" s="1">
        <f t="shared" si="15"/>
        <v>85</v>
      </c>
      <c r="O29" s="1">
        <f t="shared" si="15"/>
        <v>85</v>
      </c>
      <c r="P29" s="1">
        <f t="shared" si="15"/>
        <v>85</v>
      </c>
      <c r="Q29" s="1">
        <f t="shared" si="15"/>
        <v>85</v>
      </c>
      <c r="R29" s="1">
        <f t="shared" si="15"/>
        <v>85</v>
      </c>
      <c r="S29" s="1">
        <f t="shared" si="15"/>
        <v>85</v>
      </c>
      <c r="T29" s="1">
        <f t="shared" si="15"/>
        <v>85</v>
      </c>
      <c r="U29" s="1">
        <f t="shared" si="15"/>
        <v>85</v>
      </c>
      <c r="V29" s="1">
        <f t="shared" si="15"/>
        <v>85</v>
      </c>
      <c r="W29" s="1">
        <f t="shared" si="15"/>
        <v>85</v>
      </c>
      <c r="X29" s="1">
        <f t="shared" si="15"/>
        <v>85</v>
      </c>
      <c r="Y29" s="1">
        <f t="shared" si="15"/>
        <v>85</v>
      </c>
      <c r="Z29" s="1">
        <f t="shared" si="15"/>
        <v>85</v>
      </c>
      <c r="AA29" s="1">
        <f t="shared" si="15"/>
        <v>85</v>
      </c>
      <c r="AB29" s="1">
        <f t="shared" si="15"/>
        <v>85</v>
      </c>
      <c r="AC29" s="1">
        <f t="shared" si="15"/>
        <v>85</v>
      </c>
      <c r="AD29" s="1">
        <f t="shared" si="15"/>
        <v>85</v>
      </c>
      <c r="AE29" s="1">
        <f t="shared" si="15"/>
        <v>85</v>
      </c>
      <c r="AF29" s="1">
        <f t="shared" si="15"/>
        <v>85</v>
      </c>
      <c r="AG29" s="1">
        <f t="shared" si="15"/>
        <v>85</v>
      </c>
    </row>
    <row r="30" spans="2:1006" x14ac:dyDescent="0.35">
      <c r="D30" t="s">
        <v>69</v>
      </c>
      <c r="E30" s="23" t="s">
        <v>6</v>
      </c>
      <c r="H30" s="1">
        <f t="shared" ref="H30:H31" ca="1" si="16">SUM(J30:XFD30)</f>
        <v>88.266105682272766</v>
      </c>
      <c r="J30" s="1">
        <f ca="1">J60</f>
        <v>0</v>
      </c>
      <c r="K30" s="1">
        <f t="shared" ref="K30:AG30" ca="1" si="17">K60</f>
        <v>0</v>
      </c>
      <c r="L30" s="1">
        <f t="shared" ca="1" si="17"/>
        <v>0</v>
      </c>
      <c r="M30" s="1">
        <f t="shared" ca="1" si="17"/>
        <v>0</v>
      </c>
      <c r="N30" s="1">
        <f t="shared" ca="1" si="17"/>
        <v>4.4133052841136386</v>
      </c>
      <c r="O30" s="1">
        <f t="shared" ca="1" si="17"/>
        <v>4.4133052841136386</v>
      </c>
      <c r="P30" s="1">
        <f t="shared" ca="1" si="17"/>
        <v>4.4133052841136386</v>
      </c>
      <c r="Q30" s="1">
        <f t="shared" ca="1" si="17"/>
        <v>4.4133052841136386</v>
      </c>
      <c r="R30" s="1">
        <f t="shared" ca="1" si="17"/>
        <v>4.4133052841136386</v>
      </c>
      <c r="S30" s="1">
        <f t="shared" ca="1" si="17"/>
        <v>4.4133052841136386</v>
      </c>
      <c r="T30" s="1">
        <f t="shared" ca="1" si="17"/>
        <v>4.4133052841136386</v>
      </c>
      <c r="U30" s="1">
        <f t="shared" ca="1" si="17"/>
        <v>4.4133052841136386</v>
      </c>
      <c r="V30" s="1">
        <f t="shared" ca="1" si="17"/>
        <v>4.4133052841136386</v>
      </c>
      <c r="W30" s="1">
        <f t="shared" ca="1" si="17"/>
        <v>4.4133052841136386</v>
      </c>
      <c r="X30" s="1">
        <f t="shared" ca="1" si="17"/>
        <v>4.4133052841136386</v>
      </c>
      <c r="Y30" s="1">
        <f t="shared" ca="1" si="17"/>
        <v>4.4133052841136386</v>
      </c>
      <c r="Z30" s="1">
        <f t="shared" ca="1" si="17"/>
        <v>4.4133052841136386</v>
      </c>
      <c r="AA30" s="1">
        <f t="shared" ca="1" si="17"/>
        <v>4.4133052841136386</v>
      </c>
      <c r="AB30" s="1">
        <f t="shared" ca="1" si="17"/>
        <v>4.4133052841136386</v>
      </c>
      <c r="AC30" s="1">
        <f t="shared" ca="1" si="17"/>
        <v>4.4133052841136386</v>
      </c>
      <c r="AD30" s="1">
        <f t="shared" ca="1" si="17"/>
        <v>4.4133052841136386</v>
      </c>
      <c r="AE30" s="1">
        <f t="shared" ca="1" si="17"/>
        <v>4.4133052841136386</v>
      </c>
      <c r="AF30" s="1">
        <f t="shared" ca="1" si="17"/>
        <v>4.4133052841136386</v>
      </c>
      <c r="AG30" s="1">
        <f t="shared" ca="1" si="17"/>
        <v>4.4133052841136386</v>
      </c>
    </row>
    <row r="31" spans="2:1006" x14ac:dyDescent="0.35">
      <c r="D31" s="4" t="s">
        <v>45</v>
      </c>
      <c r="E31" s="25" t="s">
        <v>6</v>
      </c>
      <c r="F31" s="4"/>
      <c r="G31" s="4"/>
      <c r="H31" s="2">
        <f t="shared" ca="1" si="16"/>
        <v>1526.7153984306233</v>
      </c>
      <c r="I31" s="4"/>
      <c r="J31" s="2">
        <f ca="1">SUM(J29:J30)</f>
        <v>0</v>
      </c>
      <c r="K31" s="2">
        <f t="shared" ref="K31:AG31" ca="1" si="18">SUM(K29:K30)</f>
        <v>0</v>
      </c>
      <c r="L31" s="2">
        <f t="shared" ca="1" si="18"/>
        <v>0</v>
      </c>
      <c r="M31" s="2">
        <f t="shared" ca="1" si="18"/>
        <v>0</v>
      </c>
      <c r="N31" s="2">
        <f t="shared" ca="1" si="18"/>
        <v>0</v>
      </c>
      <c r="O31" s="2">
        <f t="shared" ca="1" si="18"/>
        <v>0</v>
      </c>
      <c r="P31" s="2">
        <f t="shared" ca="1" si="18"/>
        <v>0</v>
      </c>
      <c r="Q31" s="2">
        <f t="shared" ca="1" si="18"/>
        <v>0</v>
      </c>
      <c r="R31" s="2">
        <f t="shared" ca="1" si="18"/>
        <v>0</v>
      </c>
      <c r="S31" s="2">
        <f t="shared" ca="1" si="18"/>
        <v>0</v>
      </c>
      <c r="T31" s="2">
        <f t="shared" ca="1" si="18"/>
        <v>0</v>
      </c>
      <c r="U31" s="2">
        <f t="shared" ca="1" si="18"/>
        <v>0</v>
      </c>
      <c r="V31" s="2">
        <f t="shared" ca="1" si="18"/>
        <v>0</v>
      </c>
      <c r="W31" s="2">
        <f t="shared" ca="1" si="18"/>
        <v>0</v>
      </c>
      <c r="X31" s="2">
        <f t="shared" ca="1" si="18"/>
        <v>0</v>
      </c>
      <c r="Y31" s="2">
        <f t="shared" ca="1" si="18"/>
        <v>0</v>
      </c>
      <c r="Z31" s="2">
        <f t="shared" ca="1" si="18"/>
        <v>0</v>
      </c>
      <c r="AA31" s="2">
        <f t="shared" ca="1" si="18"/>
        <v>0</v>
      </c>
      <c r="AB31" s="2">
        <f t="shared" ca="1" si="18"/>
        <v>0</v>
      </c>
      <c r="AC31" s="2">
        <f t="shared" ca="1" si="18"/>
        <v>0</v>
      </c>
      <c r="AD31" s="2">
        <f t="shared" ca="1" si="18"/>
        <v>0</v>
      </c>
      <c r="AE31" s="2">
        <f t="shared" ca="1" si="18"/>
        <v>0</v>
      </c>
      <c r="AF31" s="2">
        <f t="shared" ca="1" si="18"/>
        <v>0</v>
      </c>
      <c r="AG31" s="2">
        <f t="shared" ca="1" si="18"/>
        <v>0</v>
      </c>
    </row>
    <row r="32" spans="2:1006" x14ac:dyDescent="0.35">
      <c r="D32" t="s">
        <v>71</v>
      </c>
      <c r="E32" s="23"/>
      <c r="J32" s="1">
        <f ca="1">J29-J30</f>
        <v>0</v>
      </c>
      <c r="K32" s="1">
        <f t="shared" ref="K32:AG32" ca="1" si="19">K29-K30</f>
        <v>0</v>
      </c>
      <c r="L32" s="1">
        <f t="shared" ca="1" si="19"/>
        <v>0</v>
      </c>
      <c r="M32" s="1">
        <f t="shared" ca="1" si="19"/>
        <v>0</v>
      </c>
      <c r="N32" s="1">
        <f t="shared" ca="1" si="19"/>
        <v>80.586694715886367</v>
      </c>
      <c r="O32" s="1">
        <f t="shared" ca="1" si="19"/>
        <v>80.586694715886367</v>
      </c>
      <c r="P32" s="1">
        <f t="shared" ca="1" si="19"/>
        <v>80.586694715886367</v>
      </c>
      <c r="Q32" s="1">
        <f t="shared" ca="1" si="19"/>
        <v>80.586694715886367</v>
      </c>
      <c r="R32" s="1">
        <f t="shared" ca="1" si="19"/>
        <v>80.586694715886367</v>
      </c>
      <c r="S32" s="1">
        <f t="shared" ca="1" si="19"/>
        <v>80.586694715886367</v>
      </c>
      <c r="T32" s="1">
        <f t="shared" ca="1" si="19"/>
        <v>80.586694715886367</v>
      </c>
      <c r="U32" s="1">
        <f t="shared" ca="1" si="19"/>
        <v>80.586694715886367</v>
      </c>
      <c r="V32" s="1">
        <f t="shared" ca="1" si="19"/>
        <v>80.586694715886367</v>
      </c>
      <c r="W32" s="1">
        <f t="shared" ca="1" si="19"/>
        <v>80.586694715886367</v>
      </c>
      <c r="X32" s="1">
        <f t="shared" ca="1" si="19"/>
        <v>80.586694715886367</v>
      </c>
      <c r="Y32" s="1">
        <f t="shared" ca="1" si="19"/>
        <v>80.586694715886367</v>
      </c>
      <c r="Z32" s="1">
        <f t="shared" ca="1" si="19"/>
        <v>80.586694715886367</v>
      </c>
      <c r="AA32" s="1">
        <f t="shared" ca="1" si="19"/>
        <v>80.586694715886367</v>
      </c>
      <c r="AB32" s="1">
        <f t="shared" ca="1" si="19"/>
        <v>80.586694715886367</v>
      </c>
      <c r="AC32" s="1">
        <f t="shared" ca="1" si="19"/>
        <v>80.586694715886367</v>
      </c>
      <c r="AD32" s="1">
        <f t="shared" ca="1" si="19"/>
        <v>80.586694715886367</v>
      </c>
      <c r="AE32" s="1">
        <f t="shared" ca="1" si="19"/>
        <v>80.586694715886367</v>
      </c>
      <c r="AF32" s="1">
        <f t="shared" ca="1" si="19"/>
        <v>80.586694715886367</v>
      </c>
      <c r="AG32" s="1">
        <f t="shared" ca="1" si="19"/>
        <v>80.586694715886367</v>
      </c>
    </row>
    <row r="33" spans="2:1006" x14ac:dyDescent="0.35">
      <c r="E33" s="2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2:1006" x14ac:dyDescent="0.35">
      <c r="D34" t="s">
        <v>49</v>
      </c>
      <c r="E34" s="23" t="s">
        <v>6</v>
      </c>
      <c r="F34" s="8">
        <f>InputC!G16</f>
        <v>1.3</v>
      </c>
      <c r="J34" s="1" t="b">
        <f t="shared" ref="J34:AG34" si="20">IF(J6,J31/$F$34)</f>
        <v>0</v>
      </c>
      <c r="K34" s="1" t="b">
        <f t="shared" si="20"/>
        <v>0</v>
      </c>
      <c r="L34" s="1" t="b">
        <f t="shared" si="20"/>
        <v>0</v>
      </c>
      <c r="M34" s="1" t="b">
        <f t="shared" si="20"/>
        <v>0</v>
      </c>
      <c r="N34" s="1">
        <f t="shared" ca="1" si="20"/>
        <v>61.98976516606642</v>
      </c>
      <c r="O34" s="1">
        <f t="shared" ca="1" si="20"/>
        <v>61.634052082879101</v>
      </c>
      <c r="P34" s="1">
        <f t="shared" ca="1" si="20"/>
        <v>61.263973663639973</v>
      </c>
      <c r="Q34" s="1">
        <f t="shared" ca="1" si="20"/>
        <v>60.878949769777734</v>
      </c>
      <c r="R34" s="1">
        <f t="shared" ca="1" si="20"/>
        <v>60.478376834047985</v>
      </c>
      <c r="S34" s="1">
        <f t="shared" ca="1" si="20"/>
        <v>60.061626914375303</v>
      </c>
      <c r="T34" s="1">
        <f t="shared" ca="1" si="20"/>
        <v>59.628046709485069</v>
      </c>
      <c r="U34" s="1">
        <f t="shared" ca="1" si="20"/>
        <v>59.176956534781951</v>
      </c>
      <c r="V34" s="1">
        <f t="shared" ca="1" si="20"/>
        <v>58.707649256869679</v>
      </c>
      <c r="W34" s="1">
        <f t="shared" ca="1" si="20"/>
        <v>58.219389185041713</v>
      </c>
      <c r="X34" s="1">
        <f t="shared" ca="1" si="20"/>
        <v>57.711410918005321</v>
      </c>
      <c r="Y34" s="1" t="b">
        <f t="shared" si="20"/>
        <v>0</v>
      </c>
      <c r="Z34" s="1" t="b">
        <f t="shared" si="20"/>
        <v>0</v>
      </c>
      <c r="AA34" s="1" t="b">
        <f t="shared" si="20"/>
        <v>0</v>
      </c>
      <c r="AB34" s="1" t="b">
        <f t="shared" si="20"/>
        <v>0</v>
      </c>
      <c r="AC34" s="1" t="b">
        <f t="shared" si="20"/>
        <v>0</v>
      </c>
      <c r="AD34" s="1" t="b">
        <f t="shared" si="20"/>
        <v>0</v>
      </c>
      <c r="AE34" s="1" t="b">
        <f t="shared" si="20"/>
        <v>0</v>
      </c>
      <c r="AF34" s="1" t="b">
        <f t="shared" si="20"/>
        <v>0</v>
      </c>
      <c r="AG34" s="1" t="b">
        <f t="shared" si="20"/>
        <v>0</v>
      </c>
    </row>
    <row r="35" spans="2:1006" x14ac:dyDescent="0.35">
      <c r="D35" t="s">
        <v>50</v>
      </c>
      <c r="E35" s="23" t="s">
        <v>6</v>
      </c>
      <c r="F35" s="10">
        <f>InputC!G17</f>
        <v>0.05</v>
      </c>
      <c r="H35" s="1">
        <f ca="1">NPV(F35,J34:AG34)</f>
        <v>499.91209029169295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2:1006" x14ac:dyDescent="0.35">
      <c r="D36" t="s">
        <v>14</v>
      </c>
      <c r="E36" s="23" t="s">
        <v>12</v>
      </c>
      <c r="H36" s="5">
        <f ca="1">H35/H25</f>
        <v>0.59019861665767448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2:1006" x14ac:dyDescent="0.35">
      <c r="E37" s="2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2:1006" x14ac:dyDescent="0.35">
      <c r="C38" t="s">
        <v>34</v>
      </c>
      <c r="E38" s="2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2:1006" x14ac:dyDescent="0.35">
      <c r="D39" t="s">
        <v>37</v>
      </c>
      <c r="E39" s="23" t="s">
        <v>6</v>
      </c>
      <c r="J39" s="1">
        <f>I42</f>
        <v>0</v>
      </c>
      <c r="K39" s="1">
        <f t="shared" ref="K39:AG39" ca="1" si="21">J42</f>
        <v>123.94067181434697</v>
      </c>
      <c r="L39" s="1">
        <f t="shared" ca="1" si="21"/>
        <v>245.63787579850441</v>
      </c>
      <c r="M39" s="1">
        <f t="shared" ca="1" si="21"/>
        <v>370.92635585478962</v>
      </c>
      <c r="N39" s="1">
        <f t="shared" ca="1" si="21"/>
        <v>499.91209029169295</v>
      </c>
      <c r="O39" s="1">
        <f t="shared" ca="1" si="21"/>
        <v>499.91209029169295</v>
      </c>
      <c r="P39" s="1">
        <f t="shared" ca="1" si="21"/>
        <v>499.91209029169295</v>
      </c>
      <c r="Q39" s="1">
        <f t="shared" ca="1" si="21"/>
        <v>499.91209029169295</v>
      </c>
      <c r="R39" s="1">
        <f t="shared" ca="1" si="21"/>
        <v>499.91209029169295</v>
      </c>
      <c r="S39" s="1">
        <f t="shared" ca="1" si="21"/>
        <v>499.91209029169295</v>
      </c>
      <c r="T39" s="1">
        <f t="shared" ca="1" si="21"/>
        <v>499.91209029169295</v>
      </c>
      <c r="U39" s="1">
        <f t="shared" ca="1" si="21"/>
        <v>499.91209029169295</v>
      </c>
      <c r="V39" s="1">
        <f t="shared" ca="1" si="21"/>
        <v>499.91209029169295</v>
      </c>
      <c r="W39" s="1">
        <f t="shared" ca="1" si="21"/>
        <v>499.91209029169295</v>
      </c>
      <c r="X39" s="1">
        <f t="shared" ca="1" si="21"/>
        <v>499.91209029169295</v>
      </c>
      <c r="Y39" s="1">
        <f t="shared" ca="1" si="21"/>
        <v>499.91209029169295</v>
      </c>
      <c r="Z39" s="1">
        <f t="shared" ca="1" si="21"/>
        <v>499.91209029169295</v>
      </c>
      <c r="AA39" s="1">
        <f t="shared" ca="1" si="21"/>
        <v>499.91209029169295</v>
      </c>
      <c r="AB39" s="1">
        <f t="shared" ca="1" si="21"/>
        <v>499.91209029169295</v>
      </c>
      <c r="AC39" s="1">
        <f t="shared" ca="1" si="21"/>
        <v>499.91209029169295</v>
      </c>
      <c r="AD39" s="1">
        <f t="shared" ca="1" si="21"/>
        <v>499.91209029169295</v>
      </c>
      <c r="AE39" s="1">
        <f t="shared" ca="1" si="21"/>
        <v>499.91209029169295</v>
      </c>
      <c r="AF39" s="1">
        <f t="shared" ca="1" si="21"/>
        <v>499.91209029169295</v>
      </c>
      <c r="AG39" s="1">
        <f t="shared" ca="1" si="21"/>
        <v>499.91209029169295</v>
      </c>
    </row>
    <row r="40" spans="2:1006" x14ac:dyDescent="0.35">
      <c r="D40" t="s">
        <v>38</v>
      </c>
      <c r="E40" s="23" t="s">
        <v>6</v>
      </c>
      <c r="H40" s="1">
        <f ca="1">SUM(J40:XFD40)</f>
        <v>499.91209029169295</v>
      </c>
      <c r="J40" s="1">
        <f ca="1">J23</f>
        <v>123.94067181434697</v>
      </c>
      <c r="K40" s="1">
        <f t="shared" ref="K40:AG40" ca="1" si="22">K23</f>
        <v>121.69720398415743</v>
      </c>
      <c r="L40" s="1">
        <f t="shared" ca="1" si="22"/>
        <v>125.28848005628522</v>
      </c>
      <c r="M40" s="1">
        <f t="shared" ca="1" si="22"/>
        <v>128.98573443690333</v>
      </c>
      <c r="N40" s="1">
        <f t="shared" ca="1" si="22"/>
        <v>0</v>
      </c>
      <c r="O40" s="1">
        <f t="shared" ca="1" si="22"/>
        <v>0</v>
      </c>
      <c r="P40" s="1">
        <f t="shared" ca="1" si="22"/>
        <v>0</v>
      </c>
      <c r="Q40" s="1">
        <f t="shared" ca="1" si="22"/>
        <v>0</v>
      </c>
      <c r="R40" s="1">
        <f t="shared" ca="1" si="22"/>
        <v>0</v>
      </c>
      <c r="S40" s="1">
        <f t="shared" ca="1" si="22"/>
        <v>0</v>
      </c>
      <c r="T40" s="1">
        <f t="shared" ca="1" si="22"/>
        <v>0</v>
      </c>
      <c r="U40" s="1">
        <f t="shared" ca="1" si="22"/>
        <v>0</v>
      </c>
      <c r="V40" s="1">
        <f t="shared" ca="1" si="22"/>
        <v>0</v>
      </c>
      <c r="W40" s="1">
        <f t="shared" ca="1" si="22"/>
        <v>0</v>
      </c>
      <c r="X40" s="1">
        <f t="shared" ca="1" si="22"/>
        <v>0</v>
      </c>
      <c r="Y40" s="1">
        <f t="shared" ca="1" si="22"/>
        <v>0</v>
      </c>
      <c r="Z40" s="1">
        <f t="shared" ca="1" si="22"/>
        <v>0</v>
      </c>
      <c r="AA40" s="1">
        <f t="shared" ca="1" si="22"/>
        <v>0</v>
      </c>
      <c r="AB40" s="1">
        <f t="shared" ca="1" si="22"/>
        <v>0</v>
      </c>
      <c r="AC40" s="1">
        <f t="shared" ca="1" si="22"/>
        <v>0</v>
      </c>
      <c r="AD40" s="1">
        <f t="shared" ca="1" si="22"/>
        <v>0</v>
      </c>
      <c r="AE40" s="1">
        <f t="shared" ca="1" si="22"/>
        <v>0</v>
      </c>
      <c r="AF40" s="1">
        <f t="shared" ca="1" si="22"/>
        <v>0</v>
      </c>
      <c r="AG40" s="1">
        <f t="shared" ca="1" si="22"/>
        <v>0</v>
      </c>
    </row>
    <row r="41" spans="2:1006" x14ac:dyDescent="0.35">
      <c r="D41" t="s">
        <v>60</v>
      </c>
      <c r="E41" s="23" t="s">
        <v>6</v>
      </c>
      <c r="J41" s="1">
        <f>J35-J47</f>
        <v>0</v>
      </c>
      <c r="K41" s="1">
        <f t="shared" ref="K41" si="23">K35-K47</f>
        <v>0</v>
      </c>
      <c r="L41" s="1">
        <f ca="1">L35-L45</f>
        <v>0</v>
      </c>
      <c r="M41" s="1">
        <f ca="1">M35-M45</f>
        <v>0</v>
      </c>
      <c r="N41" s="1">
        <f ca="1">N34-N45</f>
        <v>36.994160651481771</v>
      </c>
      <c r="O41" s="1">
        <f t="shared" ref="O41:AG41" ca="1" si="24">O34-O45</f>
        <v>36.638447568294453</v>
      </c>
      <c r="P41" s="1">
        <f t="shared" ca="1" si="24"/>
        <v>36.268369149055324</v>
      </c>
      <c r="Q41" s="1">
        <f t="shared" ca="1" si="24"/>
        <v>35.883345255193085</v>
      </c>
      <c r="R41" s="1">
        <f t="shared" ca="1" si="24"/>
        <v>35.482772319463336</v>
      </c>
      <c r="S41" s="1">
        <f t="shared" ca="1" si="24"/>
        <v>35.066022399790654</v>
      </c>
      <c r="T41" s="1">
        <f t="shared" ca="1" si="24"/>
        <v>34.63244219490042</v>
      </c>
      <c r="U41" s="1">
        <f t="shared" ca="1" si="24"/>
        <v>34.181352020197302</v>
      </c>
      <c r="V41" s="1">
        <f t="shared" ca="1" si="24"/>
        <v>33.71204474228503</v>
      </c>
      <c r="W41" s="1">
        <f t="shared" ca="1" si="24"/>
        <v>33.223784670457064</v>
      </c>
      <c r="X41" s="1">
        <f t="shared" ca="1" si="24"/>
        <v>32.715806403420672</v>
      </c>
      <c r="Y41" s="1">
        <f t="shared" ca="1" si="24"/>
        <v>-24.995604514584649</v>
      </c>
      <c r="Z41" s="1">
        <f t="shared" ca="1" si="24"/>
        <v>-24.995604514584649</v>
      </c>
      <c r="AA41" s="1">
        <f t="shared" ca="1" si="24"/>
        <v>-24.995604514584649</v>
      </c>
      <c r="AB41" s="1">
        <f t="shared" ca="1" si="24"/>
        <v>-24.995604514584649</v>
      </c>
      <c r="AC41" s="1">
        <f t="shared" ca="1" si="24"/>
        <v>-24.995604514584649</v>
      </c>
      <c r="AD41" s="1">
        <f t="shared" ca="1" si="24"/>
        <v>-24.995604514584649</v>
      </c>
      <c r="AE41" s="1">
        <f t="shared" ca="1" si="24"/>
        <v>-24.995604514584649</v>
      </c>
      <c r="AF41" s="1">
        <f t="shared" ca="1" si="24"/>
        <v>-24.995604514584649</v>
      </c>
      <c r="AG41" s="1">
        <f t="shared" ca="1" si="24"/>
        <v>-24.995604514584649</v>
      </c>
    </row>
    <row r="42" spans="2:1006" x14ac:dyDescent="0.35">
      <c r="D42" s="4" t="s">
        <v>39</v>
      </c>
      <c r="E42" s="25" t="s">
        <v>6</v>
      </c>
      <c r="F42" s="4"/>
      <c r="G42" s="4"/>
      <c r="H42" s="2">
        <f ca="1">SUM(J42:XFD42)</f>
        <v>11238.658799593193</v>
      </c>
      <c r="I42" s="4"/>
      <c r="J42" s="2">
        <f ca="1">J39+J40</f>
        <v>123.94067181434697</v>
      </c>
      <c r="K42" s="2">
        <f t="shared" ref="K42:AG42" ca="1" si="25">K39+K40</f>
        <v>245.63787579850441</v>
      </c>
      <c r="L42" s="2">
        <f t="shared" ca="1" si="25"/>
        <v>370.92635585478962</v>
      </c>
      <c r="M42" s="2">
        <f t="shared" ca="1" si="25"/>
        <v>499.91209029169295</v>
      </c>
      <c r="N42" s="2">
        <f t="shared" ca="1" si="25"/>
        <v>499.91209029169295</v>
      </c>
      <c r="O42" s="2">
        <f t="shared" ca="1" si="25"/>
        <v>499.91209029169295</v>
      </c>
      <c r="P42" s="2">
        <f t="shared" ca="1" si="25"/>
        <v>499.91209029169295</v>
      </c>
      <c r="Q42" s="2">
        <f t="shared" ca="1" si="25"/>
        <v>499.91209029169295</v>
      </c>
      <c r="R42" s="2">
        <f t="shared" ca="1" si="25"/>
        <v>499.91209029169295</v>
      </c>
      <c r="S42" s="2">
        <f t="shared" ca="1" si="25"/>
        <v>499.91209029169295</v>
      </c>
      <c r="T42" s="2">
        <f t="shared" ca="1" si="25"/>
        <v>499.91209029169295</v>
      </c>
      <c r="U42" s="2">
        <f t="shared" ca="1" si="25"/>
        <v>499.91209029169295</v>
      </c>
      <c r="V42" s="2">
        <f t="shared" ca="1" si="25"/>
        <v>499.91209029169295</v>
      </c>
      <c r="W42" s="2">
        <f t="shared" ca="1" si="25"/>
        <v>499.91209029169295</v>
      </c>
      <c r="X42" s="2">
        <f t="shared" ca="1" si="25"/>
        <v>499.91209029169295</v>
      </c>
      <c r="Y42" s="2">
        <f t="shared" ca="1" si="25"/>
        <v>499.91209029169295</v>
      </c>
      <c r="Z42" s="2">
        <f t="shared" ca="1" si="25"/>
        <v>499.91209029169295</v>
      </c>
      <c r="AA42" s="2">
        <f t="shared" ca="1" si="25"/>
        <v>499.91209029169295</v>
      </c>
      <c r="AB42" s="2">
        <f t="shared" ca="1" si="25"/>
        <v>499.91209029169295</v>
      </c>
      <c r="AC42" s="2">
        <f t="shared" ca="1" si="25"/>
        <v>499.91209029169295</v>
      </c>
      <c r="AD42" s="2">
        <f t="shared" ca="1" si="25"/>
        <v>499.91209029169295</v>
      </c>
      <c r="AE42" s="2">
        <f t="shared" ca="1" si="25"/>
        <v>499.91209029169295</v>
      </c>
      <c r="AF42" s="2">
        <f t="shared" ca="1" si="25"/>
        <v>499.91209029169295</v>
      </c>
      <c r="AG42" s="2">
        <f t="shared" ca="1" si="25"/>
        <v>499.91209029169295</v>
      </c>
    </row>
    <row r="43" spans="2:1006" x14ac:dyDescent="0.35">
      <c r="D43" t="s">
        <v>40</v>
      </c>
      <c r="E43" s="23" t="s">
        <v>6</v>
      </c>
      <c r="F43" s="11">
        <f>InputC!G17</f>
        <v>0.05</v>
      </c>
      <c r="J43" s="1">
        <f t="shared" ref="J43:AG43" si="26">$F$43*J39*J4</f>
        <v>0</v>
      </c>
      <c r="K43" s="1">
        <f t="shared" ca="1" si="26"/>
        <v>6.197033590717349</v>
      </c>
      <c r="L43" s="1">
        <f t="shared" ca="1" si="26"/>
        <v>12.281893789925221</v>
      </c>
      <c r="M43" s="1">
        <f t="shared" ca="1" si="26"/>
        <v>18.546317792739483</v>
      </c>
      <c r="N43" s="1">
        <f t="shared" ca="1" si="26"/>
        <v>0</v>
      </c>
      <c r="O43" s="1">
        <f t="shared" ca="1" si="26"/>
        <v>0</v>
      </c>
      <c r="P43" s="1">
        <f t="shared" ca="1" si="26"/>
        <v>0</v>
      </c>
      <c r="Q43" s="1">
        <f t="shared" ca="1" si="26"/>
        <v>0</v>
      </c>
      <c r="R43" s="1">
        <f t="shared" ca="1" si="26"/>
        <v>0</v>
      </c>
      <c r="S43" s="1">
        <f t="shared" ca="1" si="26"/>
        <v>0</v>
      </c>
      <c r="T43" s="1">
        <f t="shared" ca="1" si="26"/>
        <v>0</v>
      </c>
      <c r="U43" s="1">
        <f t="shared" ca="1" si="26"/>
        <v>0</v>
      </c>
      <c r="V43" s="1">
        <f t="shared" ca="1" si="26"/>
        <v>0</v>
      </c>
      <c r="W43" s="1">
        <f t="shared" ca="1" si="26"/>
        <v>0</v>
      </c>
      <c r="X43" s="1">
        <f t="shared" ca="1" si="26"/>
        <v>0</v>
      </c>
      <c r="Y43" s="1">
        <f t="shared" ca="1" si="26"/>
        <v>0</v>
      </c>
      <c r="Z43" s="1">
        <f t="shared" ca="1" si="26"/>
        <v>0</v>
      </c>
      <c r="AA43" s="1">
        <f t="shared" ca="1" si="26"/>
        <v>0</v>
      </c>
      <c r="AB43" s="1">
        <f t="shared" ca="1" si="26"/>
        <v>0</v>
      </c>
      <c r="AC43" s="1">
        <f t="shared" ca="1" si="26"/>
        <v>0</v>
      </c>
      <c r="AD43" s="1">
        <f t="shared" ca="1" si="26"/>
        <v>0</v>
      </c>
      <c r="AE43" s="1">
        <f t="shared" ca="1" si="26"/>
        <v>0</v>
      </c>
      <c r="AF43" s="1">
        <f t="shared" ca="1" si="26"/>
        <v>0</v>
      </c>
      <c r="AG43" s="1">
        <f t="shared" ca="1" si="26"/>
        <v>0</v>
      </c>
    </row>
    <row r="44" spans="2:1006" x14ac:dyDescent="0.35">
      <c r="D44" t="s">
        <v>41</v>
      </c>
      <c r="E44" s="23" t="s">
        <v>6</v>
      </c>
      <c r="F44" s="11">
        <f>InputC!G19</f>
        <v>0.02</v>
      </c>
      <c r="H44" s="1">
        <f ca="1">H23</f>
        <v>499.91209029169295</v>
      </c>
      <c r="J44" s="6">
        <f t="shared" ref="J44:AG44" ca="1" si="27">$F$44*$H$44*(J3=1)</f>
        <v>9.9982418058338585</v>
      </c>
      <c r="K44" s="6">
        <f t="shared" ca="1" si="27"/>
        <v>0</v>
      </c>
      <c r="L44" s="6">
        <f t="shared" ca="1" si="27"/>
        <v>0</v>
      </c>
      <c r="M44" s="6">
        <f t="shared" ca="1" si="27"/>
        <v>0</v>
      </c>
      <c r="N44" s="6">
        <f t="shared" ca="1" si="27"/>
        <v>0</v>
      </c>
      <c r="O44" s="6">
        <f t="shared" ca="1" si="27"/>
        <v>0</v>
      </c>
      <c r="P44" s="6">
        <f t="shared" ca="1" si="27"/>
        <v>0</v>
      </c>
      <c r="Q44" s="6">
        <f t="shared" ca="1" si="27"/>
        <v>0</v>
      </c>
      <c r="R44" s="6">
        <f t="shared" ca="1" si="27"/>
        <v>0</v>
      </c>
      <c r="S44" s="6">
        <f t="shared" ca="1" si="27"/>
        <v>0</v>
      </c>
      <c r="T44" s="6">
        <f t="shared" ca="1" si="27"/>
        <v>0</v>
      </c>
      <c r="U44" s="6">
        <f t="shared" ca="1" si="27"/>
        <v>0</v>
      </c>
      <c r="V44" s="6">
        <f t="shared" ca="1" si="27"/>
        <v>0</v>
      </c>
      <c r="W44" s="6">
        <f t="shared" ca="1" si="27"/>
        <v>0</v>
      </c>
      <c r="X44" s="6">
        <f t="shared" ca="1" si="27"/>
        <v>0</v>
      </c>
      <c r="Y44" s="6">
        <f t="shared" ca="1" si="27"/>
        <v>0</v>
      </c>
      <c r="Z44" s="6">
        <f t="shared" ca="1" si="27"/>
        <v>0</v>
      </c>
      <c r="AA44" s="6">
        <f t="shared" ca="1" si="27"/>
        <v>0</v>
      </c>
      <c r="AB44" s="6">
        <f t="shared" ca="1" si="27"/>
        <v>0</v>
      </c>
      <c r="AC44" s="6">
        <f t="shared" ca="1" si="27"/>
        <v>0</v>
      </c>
      <c r="AD44" s="6">
        <f t="shared" ca="1" si="27"/>
        <v>0</v>
      </c>
      <c r="AE44" s="6">
        <f t="shared" ca="1" si="27"/>
        <v>0</v>
      </c>
      <c r="AF44" s="6">
        <f t="shared" ca="1" si="27"/>
        <v>0</v>
      </c>
      <c r="AG44" s="6">
        <f t="shared" ca="1" si="27"/>
        <v>0</v>
      </c>
    </row>
    <row r="45" spans="2:1006" x14ac:dyDescent="0.35">
      <c r="D45" t="s">
        <v>61</v>
      </c>
      <c r="E45" s="23" t="s">
        <v>6</v>
      </c>
      <c r="F45" s="11">
        <f>InputC!G17</f>
        <v>0.05</v>
      </c>
      <c r="J45" s="6">
        <f>$F$45*J39*J5</f>
        <v>0</v>
      </c>
      <c r="K45" s="6">
        <f t="shared" ref="K45:M45" ca="1" si="28">$F$45*K39*K5</f>
        <v>0</v>
      </c>
      <c r="L45" s="6">
        <f t="shared" ca="1" si="28"/>
        <v>0</v>
      </c>
      <c r="M45" s="6">
        <f t="shared" ca="1" si="28"/>
        <v>0</v>
      </c>
      <c r="N45" s="6">
        <f ca="1">$F$45*N39*N5</f>
        <v>24.995604514584649</v>
      </c>
      <c r="O45" s="6">
        <f t="shared" ref="O45:AG45" ca="1" si="29">$F$45*O39*O5</f>
        <v>24.995604514584649</v>
      </c>
      <c r="P45" s="6">
        <f t="shared" ca="1" si="29"/>
        <v>24.995604514584649</v>
      </c>
      <c r="Q45" s="6">
        <f t="shared" ca="1" si="29"/>
        <v>24.995604514584649</v>
      </c>
      <c r="R45" s="6">
        <f t="shared" ca="1" si="29"/>
        <v>24.995604514584649</v>
      </c>
      <c r="S45" s="6">
        <f t="shared" ca="1" si="29"/>
        <v>24.995604514584649</v>
      </c>
      <c r="T45" s="6">
        <f t="shared" ca="1" si="29"/>
        <v>24.995604514584649</v>
      </c>
      <c r="U45" s="6">
        <f t="shared" ca="1" si="29"/>
        <v>24.995604514584649</v>
      </c>
      <c r="V45" s="6">
        <f t="shared" ca="1" si="29"/>
        <v>24.995604514584649</v>
      </c>
      <c r="W45" s="6">
        <f t="shared" ca="1" si="29"/>
        <v>24.995604514584649</v>
      </c>
      <c r="X45" s="6">
        <f t="shared" ca="1" si="29"/>
        <v>24.995604514584649</v>
      </c>
      <c r="Y45" s="6">
        <f t="shared" ca="1" si="29"/>
        <v>24.995604514584649</v>
      </c>
      <c r="Z45" s="6">
        <f t="shared" ca="1" si="29"/>
        <v>24.995604514584649</v>
      </c>
      <c r="AA45" s="6">
        <f t="shared" ca="1" si="29"/>
        <v>24.995604514584649</v>
      </c>
      <c r="AB45" s="6">
        <f t="shared" ca="1" si="29"/>
        <v>24.995604514584649</v>
      </c>
      <c r="AC45" s="6">
        <f t="shared" ca="1" si="29"/>
        <v>24.995604514584649</v>
      </c>
      <c r="AD45" s="6">
        <f t="shared" ca="1" si="29"/>
        <v>24.995604514584649</v>
      </c>
      <c r="AE45" s="6">
        <f t="shared" ca="1" si="29"/>
        <v>24.995604514584649</v>
      </c>
      <c r="AF45" s="6">
        <f t="shared" ca="1" si="29"/>
        <v>24.995604514584649</v>
      </c>
      <c r="AG45" s="6">
        <f t="shared" ca="1" si="29"/>
        <v>24.995604514584649</v>
      </c>
    </row>
    <row r="46" spans="2:1006" x14ac:dyDescent="0.35">
      <c r="D46" t="s">
        <v>68</v>
      </c>
      <c r="E46" s="23" t="s">
        <v>6</v>
      </c>
      <c r="F46" s="5"/>
      <c r="J46" s="6">
        <f>J45+J41</f>
        <v>0</v>
      </c>
      <c r="K46" s="6">
        <f t="shared" ref="K46:AG46" ca="1" si="30">K45+K41</f>
        <v>0</v>
      </c>
      <c r="L46" s="6">
        <f t="shared" ca="1" si="30"/>
        <v>0</v>
      </c>
      <c r="M46" s="6">
        <f t="shared" ca="1" si="30"/>
        <v>0</v>
      </c>
      <c r="N46" s="6">
        <f t="shared" ca="1" si="30"/>
        <v>61.98976516606642</v>
      </c>
      <c r="O46" s="6">
        <f t="shared" ca="1" si="30"/>
        <v>61.634052082879101</v>
      </c>
      <c r="P46" s="6">
        <f t="shared" ca="1" si="30"/>
        <v>61.263973663639973</v>
      </c>
      <c r="Q46" s="6">
        <f t="shared" ca="1" si="30"/>
        <v>60.878949769777734</v>
      </c>
      <c r="R46" s="6">
        <f t="shared" ca="1" si="30"/>
        <v>60.478376834047985</v>
      </c>
      <c r="S46" s="6">
        <f t="shared" ca="1" si="30"/>
        <v>60.061626914375303</v>
      </c>
      <c r="T46" s="6">
        <f t="shared" ca="1" si="30"/>
        <v>59.628046709485069</v>
      </c>
      <c r="U46" s="6">
        <f t="shared" ca="1" si="30"/>
        <v>59.176956534781951</v>
      </c>
      <c r="V46" s="6">
        <f t="shared" ca="1" si="30"/>
        <v>58.707649256869679</v>
      </c>
      <c r="W46" s="6">
        <f t="shared" ca="1" si="30"/>
        <v>58.219389185041713</v>
      </c>
      <c r="X46" s="6">
        <f t="shared" ca="1" si="30"/>
        <v>57.711410918005321</v>
      </c>
      <c r="Y46" s="6">
        <f t="shared" ca="1" si="30"/>
        <v>0</v>
      </c>
      <c r="Z46" s="6">
        <f t="shared" ca="1" si="30"/>
        <v>0</v>
      </c>
      <c r="AA46" s="6">
        <f t="shared" ca="1" si="30"/>
        <v>0</v>
      </c>
      <c r="AB46" s="6">
        <f t="shared" ca="1" si="30"/>
        <v>0</v>
      </c>
      <c r="AC46" s="6">
        <f t="shared" ca="1" si="30"/>
        <v>0</v>
      </c>
      <c r="AD46" s="6">
        <f t="shared" ca="1" si="30"/>
        <v>0</v>
      </c>
      <c r="AE46" s="6">
        <f t="shared" ca="1" si="30"/>
        <v>0</v>
      </c>
      <c r="AF46" s="6">
        <f t="shared" ca="1" si="30"/>
        <v>0</v>
      </c>
      <c r="AG46" s="6">
        <f t="shared" ca="1" si="30"/>
        <v>0</v>
      </c>
    </row>
    <row r="47" spans="2:1006" x14ac:dyDescent="0.35">
      <c r="E47" s="23"/>
    </row>
    <row r="48" spans="2:1006" x14ac:dyDescent="0.35">
      <c r="B48" s="18" t="s">
        <v>47</v>
      </c>
      <c r="C48" s="18"/>
      <c r="D48" s="18"/>
      <c r="E48" s="24"/>
      <c r="F48" s="18"/>
      <c r="G48" s="18"/>
      <c r="H48" s="19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  <c r="PP48" s="18"/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/>
      <c r="QB48" s="18"/>
      <c r="QC48" s="18"/>
      <c r="QD48" s="18"/>
      <c r="QE48" s="18"/>
      <c r="QF48" s="18"/>
      <c r="QG48" s="18"/>
      <c r="QH48" s="18"/>
      <c r="QI48" s="18"/>
      <c r="QJ48" s="18"/>
      <c r="QK48" s="18"/>
      <c r="QL48" s="18"/>
      <c r="QM48" s="18"/>
      <c r="QN48" s="18"/>
      <c r="QO48" s="18"/>
      <c r="QP48" s="18"/>
      <c r="QQ48" s="18"/>
      <c r="QR48" s="18"/>
      <c r="QS48" s="18"/>
      <c r="QT48" s="18"/>
      <c r="QU48" s="18"/>
      <c r="QV48" s="18"/>
      <c r="QW48" s="18"/>
      <c r="QX48" s="18"/>
      <c r="QY48" s="18"/>
      <c r="QZ48" s="18"/>
      <c r="RA48" s="18"/>
      <c r="RB48" s="18"/>
      <c r="RC48" s="18"/>
      <c r="RD48" s="18"/>
      <c r="RE48" s="18"/>
      <c r="RF48" s="18"/>
      <c r="RG48" s="18"/>
      <c r="RH48" s="18"/>
      <c r="RI48" s="18"/>
      <c r="RJ48" s="18"/>
      <c r="RK48" s="18"/>
      <c r="RL48" s="18"/>
      <c r="RM48" s="18"/>
      <c r="RN48" s="18"/>
      <c r="RO48" s="18"/>
      <c r="RP48" s="18"/>
      <c r="RQ48" s="18"/>
      <c r="RR48" s="18"/>
      <c r="RS48" s="18"/>
      <c r="RT48" s="18"/>
      <c r="RU48" s="18"/>
      <c r="RV48" s="18"/>
      <c r="RW48" s="18"/>
      <c r="RX48" s="18"/>
      <c r="RY48" s="18"/>
      <c r="RZ48" s="18"/>
      <c r="SA48" s="18"/>
      <c r="SB48" s="18"/>
      <c r="SC48" s="18"/>
      <c r="SD48" s="18"/>
      <c r="SE48" s="18"/>
      <c r="SF48" s="18"/>
      <c r="SG48" s="18"/>
      <c r="SH48" s="18"/>
      <c r="SI48" s="18"/>
      <c r="SJ48" s="18"/>
      <c r="SK48" s="18"/>
      <c r="SL48" s="18"/>
      <c r="SM48" s="18"/>
      <c r="SN48" s="18"/>
      <c r="SO48" s="18"/>
      <c r="SP48" s="18"/>
      <c r="SQ48" s="18"/>
      <c r="SR48" s="18"/>
      <c r="SS48" s="18"/>
      <c r="ST48" s="18"/>
      <c r="SU48" s="18"/>
      <c r="SV48" s="18"/>
      <c r="SW48" s="18"/>
      <c r="SX48" s="18"/>
      <c r="SY48" s="18"/>
      <c r="SZ48" s="18"/>
      <c r="TA48" s="18"/>
      <c r="TB48" s="18"/>
      <c r="TC48" s="18"/>
      <c r="TD48" s="18"/>
      <c r="TE48" s="18"/>
      <c r="TF48" s="18"/>
      <c r="TG48" s="18"/>
      <c r="TH48" s="18"/>
      <c r="TI48" s="18"/>
      <c r="TJ48" s="18"/>
      <c r="TK48" s="18"/>
      <c r="TL48" s="18"/>
      <c r="TM48" s="18"/>
      <c r="TN48" s="18"/>
      <c r="TO48" s="18"/>
      <c r="TP48" s="18"/>
      <c r="TQ48" s="18"/>
      <c r="TR48" s="18"/>
      <c r="TS48" s="18"/>
      <c r="TT48" s="18"/>
      <c r="TU48" s="18"/>
      <c r="TV48" s="18"/>
      <c r="TW48" s="18"/>
      <c r="TX48" s="18"/>
      <c r="TY48" s="18"/>
      <c r="TZ48" s="18"/>
      <c r="UA48" s="18"/>
      <c r="UB48" s="18"/>
      <c r="UC48" s="18"/>
      <c r="UD48" s="18"/>
      <c r="UE48" s="18"/>
      <c r="UF48" s="18"/>
      <c r="UG48" s="18"/>
      <c r="UH48" s="18"/>
      <c r="UI48" s="18"/>
      <c r="UJ48" s="18"/>
      <c r="UK48" s="18"/>
      <c r="UL48" s="18"/>
      <c r="UM48" s="18"/>
      <c r="UN48" s="18"/>
      <c r="UO48" s="18"/>
      <c r="UP48" s="18"/>
      <c r="UQ48" s="18"/>
      <c r="UR48" s="18"/>
      <c r="US48" s="18"/>
      <c r="UT48" s="18"/>
      <c r="UU48" s="18"/>
      <c r="UV48" s="18"/>
      <c r="UW48" s="18"/>
      <c r="UX48" s="18"/>
      <c r="UY48" s="18"/>
      <c r="UZ48" s="18"/>
      <c r="VA48" s="18"/>
      <c r="VB48" s="18"/>
      <c r="VC48" s="18"/>
      <c r="VD48" s="18"/>
      <c r="VE48" s="18"/>
      <c r="VF48" s="18"/>
      <c r="VG48" s="18"/>
      <c r="VH48" s="18"/>
      <c r="VI48" s="18"/>
      <c r="VJ48" s="18"/>
      <c r="VK48" s="18"/>
      <c r="VL48" s="18"/>
      <c r="VM48" s="18"/>
      <c r="VN48" s="18"/>
      <c r="VO48" s="18"/>
      <c r="VP48" s="18"/>
      <c r="VQ48" s="18"/>
      <c r="VR48" s="18"/>
      <c r="VS48" s="18"/>
      <c r="VT48" s="18"/>
      <c r="VU48" s="18"/>
      <c r="VV48" s="18"/>
      <c r="VW48" s="18"/>
      <c r="VX48" s="18"/>
      <c r="VY48" s="18"/>
      <c r="VZ48" s="18"/>
      <c r="WA48" s="18"/>
      <c r="WB48" s="18"/>
      <c r="WC48" s="18"/>
      <c r="WD48" s="18"/>
      <c r="WE48" s="18"/>
      <c r="WF48" s="18"/>
      <c r="WG48" s="18"/>
      <c r="WH48" s="18"/>
      <c r="WI48" s="18"/>
      <c r="WJ48" s="18"/>
      <c r="WK48" s="18"/>
      <c r="WL48" s="18"/>
      <c r="WM48" s="18"/>
      <c r="WN48" s="18"/>
      <c r="WO48" s="18"/>
      <c r="WP48" s="18"/>
      <c r="WQ48" s="18"/>
      <c r="WR48" s="18"/>
      <c r="WS48" s="18"/>
      <c r="WT48" s="18"/>
      <c r="WU48" s="18"/>
      <c r="WV48" s="18"/>
      <c r="WW48" s="18"/>
      <c r="WX48" s="18"/>
      <c r="WY48" s="18"/>
      <c r="WZ48" s="18"/>
      <c r="XA48" s="18"/>
      <c r="XB48" s="18"/>
      <c r="XC48" s="18"/>
      <c r="XD48" s="18"/>
      <c r="XE48" s="18"/>
      <c r="XF48" s="18"/>
      <c r="XG48" s="18"/>
      <c r="XH48" s="18"/>
      <c r="XI48" s="18"/>
      <c r="XJ48" s="18"/>
      <c r="XK48" s="18"/>
      <c r="XL48" s="18"/>
      <c r="XM48" s="18"/>
      <c r="XN48" s="18"/>
      <c r="XO48" s="18"/>
      <c r="XP48" s="18"/>
      <c r="XQ48" s="18"/>
      <c r="XR48" s="18"/>
      <c r="XS48" s="18"/>
      <c r="XT48" s="18"/>
      <c r="XU48" s="18"/>
      <c r="XV48" s="18"/>
      <c r="XW48" s="18"/>
      <c r="XX48" s="18"/>
      <c r="XY48" s="18"/>
      <c r="XZ48" s="18"/>
      <c r="YA48" s="18"/>
      <c r="YB48" s="18"/>
      <c r="YC48" s="18"/>
      <c r="YD48" s="18"/>
      <c r="YE48" s="18"/>
      <c r="YF48" s="18"/>
      <c r="YG48" s="18"/>
      <c r="YH48" s="18"/>
      <c r="YI48" s="18"/>
      <c r="YJ48" s="18"/>
      <c r="YK48" s="18"/>
      <c r="YL48" s="18"/>
      <c r="YM48" s="18"/>
      <c r="YN48" s="18"/>
      <c r="YO48" s="18"/>
      <c r="YP48" s="18"/>
      <c r="YQ48" s="18"/>
      <c r="YR48" s="18"/>
      <c r="YS48" s="18"/>
      <c r="YT48" s="18"/>
      <c r="YU48" s="18"/>
      <c r="YV48" s="18"/>
      <c r="YW48" s="18"/>
      <c r="YX48" s="18"/>
      <c r="YY48" s="18"/>
      <c r="YZ48" s="18"/>
      <c r="ZA48" s="18"/>
      <c r="ZB48" s="18"/>
      <c r="ZC48" s="18"/>
      <c r="ZD48" s="18"/>
      <c r="ZE48" s="18"/>
      <c r="ZF48" s="18"/>
      <c r="ZG48" s="18"/>
      <c r="ZH48" s="18"/>
      <c r="ZI48" s="18"/>
      <c r="ZJ48" s="18"/>
      <c r="ZK48" s="18"/>
      <c r="ZL48" s="18"/>
      <c r="ZM48" s="18"/>
      <c r="ZN48" s="18"/>
      <c r="ZO48" s="18"/>
      <c r="ZP48" s="18"/>
      <c r="ZQ48" s="18"/>
      <c r="ZR48" s="18"/>
      <c r="ZS48" s="18"/>
      <c r="ZT48" s="18"/>
      <c r="ZU48" s="18"/>
      <c r="ZV48" s="18"/>
      <c r="ZW48" s="18"/>
      <c r="ZX48" s="18"/>
      <c r="ZY48" s="18"/>
      <c r="ZZ48" s="18"/>
      <c r="AAA48" s="18"/>
      <c r="AAB48" s="18"/>
      <c r="AAC48" s="18"/>
      <c r="AAD48" s="18"/>
      <c r="AAE48" s="18"/>
      <c r="AAF48" s="18"/>
      <c r="AAG48" s="18"/>
      <c r="AAH48" s="18"/>
      <c r="AAI48" s="18"/>
      <c r="AAJ48" s="18"/>
      <c r="AAK48" s="18"/>
      <c r="AAL48" s="18"/>
      <c r="AAM48" s="18"/>
      <c r="AAN48" s="18"/>
      <c r="AAO48" s="18"/>
      <c r="AAP48" s="18"/>
      <c r="AAQ48" s="18"/>
      <c r="AAR48" s="18"/>
      <c r="AAS48" s="18"/>
      <c r="AAT48" s="18"/>
      <c r="AAU48" s="18"/>
      <c r="AAV48" s="18"/>
      <c r="AAW48" s="18"/>
      <c r="AAX48" s="18"/>
      <c r="AAY48" s="18"/>
      <c r="AAZ48" s="18"/>
      <c r="ABA48" s="18"/>
      <c r="ABB48" s="18"/>
      <c r="ABC48" s="18"/>
      <c r="ABD48" s="18"/>
      <c r="ABE48" s="18"/>
      <c r="ABF48" s="18"/>
      <c r="ABG48" s="18"/>
      <c r="ABH48" s="18"/>
      <c r="ABI48" s="18"/>
      <c r="ABJ48" s="18"/>
      <c r="ABK48" s="18"/>
      <c r="ABL48" s="18"/>
      <c r="ABM48" s="18"/>
      <c r="ABN48" s="18"/>
      <c r="ABO48" s="18"/>
      <c r="ABP48" s="18"/>
      <c r="ABQ48" s="18"/>
      <c r="ABR48" s="18"/>
      <c r="ABS48" s="18"/>
      <c r="ABT48" s="18"/>
      <c r="ABU48" s="18"/>
      <c r="ABV48" s="18"/>
      <c r="ABW48" s="18"/>
      <c r="ABX48" s="18"/>
      <c r="ABY48" s="18"/>
      <c r="ABZ48" s="18"/>
      <c r="ACA48" s="18"/>
      <c r="ACB48" s="18"/>
      <c r="ACC48" s="18"/>
      <c r="ACD48" s="18"/>
      <c r="ACE48" s="18"/>
      <c r="ACF48" s="18"/>
      <c r="ACG48" s="18"/>
      <c r="ACH48" s="18"/>
      <c r="ACI48" s="18"/>
      <c r="ACJ48" s="18"/>
      <c r="ACK48" s="18"/>
      <c r="ACL48" s="18"/>
      <c r="ACM48" s="18"/>
      <c r="ACN48" s="18"/>
      <c r="ACO48" s="18"/>
      <c r="ACP48" s="18"/>
      <c r="ACQ48" s="18"/>
      <c r="ACR48" s="18"/>
      <c r="ACS48" s="18"/>
      <c r="ACT48" s="18"/>
      <c r="ACU48" s="18"/>
      <c r="ACV48" s="18"/>
      <c r="ACW48" s="18"/>
      <c r="ACX48" s="18"/>
      <c r="ACY48" s="18"/>
      <c r="ACZ48" s="18"/>
      <c r="ADA48" s="18"/>
      <c r="ADB48" s="18"/>
      <c r="ADC48" s="18"/>
      <c r="ADD48" s="18"/>
      <c r="ADE48" s="18"/>
      <c r="ADF48" s="18"/>
      <c r="ADG48" s="18"/>
      <c r="ADH48" s="18"/>
      <c r="ADI48" s="18"/>
      <c r="ADJ48" s="18"/>
      <c r="ADK48" s="18"/>
      <c r="ADL48" s="18"/>
      <c r="ADM48" s="18"/>
      <c r="ADN48" s="18"/>
      <c r="ADO48" s="18"/>
      <c r="ADP48" s="18"/>
      <c r="ADQ48" s="18"/>
      <c r="ADR48" s="18"/>
      <c r="ADS48" s="18"/>
      <c r="ADT48" s="18"/>
      <c r="ADU48" s="18"/>
      <c r="ADV48" s="18"/>
      <c r="ADW48" s="18"/>
      <c r="ADX48" s="18"/>
      <c r="ADY48" s="18"/>
      <c r="ADZ48" s="18"/>
      <c r="AEA48" s="18"/>
      <c r="AEB48" s="18"/>
      <c r="AEC48" s="18"/>
      <c r="AED48" s="18"/>
      <c r="AEE48" s="18"/>
      <c r="AEF48" s="18"/>
      <c r="AEG48" s="18"/>
      <c r="AEH48" s="18"/>
      <c r="AEI48" s="18"/>
      <c r="AEJ48" s="18"/>
      <c r="AEK48" s="18"/>
      <c r="AEL48" s="18"/>
      <c r="AEM48" s="18"/>
      <c r="AEN48" s="18"/>
      <c r="AEO48" s="18"/>
      <c r="AEP48" s="18"/>
      <c r="AEQ48" s="18"/>
      <c r="AER48" s="18"/>
      <c r="AES48" s="18"/>
      <c r="AET48" s="18"/>
      <c r="AEU48" s="18"/>
      <c r="AEV48" s="18"/>
      <c r="AEW48" s="18"/>
      <c r="AEX48" s="18"/>
      <c r="AEY48" s="18"/>
      <c r="AEZ48" s="18"/>
      <c r="AFA48" s="18"/>
      <c r="AFB48" s="18"/>
      <c r="AFC48" s="18"/>
      <c r="AFD48" s="18"/>
      <c r="AFE48" s="18"/>
      <c r="AFF48" s="18"/>
      <c r="AFG48" s="18"/>
      <c r="AFH48" s="18"/>
      <c r="AFI48" s="18"/>
      <c r="AFJ48" s="18"/>
      <c r="AFK48" s="18"/>
      <c r="AFL48" s="18"/>
      <c r="AFM48" s="18"/>
      <c r="AFN48" s="18"/>
      <c r="AFO48" s="18"/>
      <c r="AFP48" s="18"/>
      <c r="AFQ48" s="18"/>
      <c r="AFR48" s="18"/>
      <c r="AFS48" s="18"/>
      <c r="AFT48" s="18"/>
      <c r="AFU48" s="18"/>
      <c r="AFV48" s="18"/>
      <c r="AFW48" s="18"/>
      <c r="AFX48" s="18"/>
      <c r="AFY48" s="18"/>
      <c r="AFZ48" s="18"/>
      <c r="AGA48" s="18"/>
      <c r="AGB48" s="18"/>
      <c r="AGC48" s="18"/>
      <c r="AGD48" s="18"/>
      <c r="AGE48" s="18"/>
      <c r="AGF48" s="18"/>
      <c r="AGG48" s="18"/>
      <c r="AGH48" s="18"/>
      <c r="AGI48" s="18"/>
      <c r="AGJ48" s="18"/>
      <c r="AGK48" s="18"/>
      <c r="AGL48" s="18"/>
      <c r="AGM48" s="18"/>
      <c r="AGN48" s="18"/>
      <c r="AGO48" s="18"/>
      <c r="AGP48" s="18"/>
      <c r="AGQ48" s="18"/>
      <c r="AGR48" s="18"/>
      <c r="AGS48" s="18"/>
      <c r="AGT48" s="18"/>
      <c r="AGU48" s="18"/>
      <c r="AGV48" s="18"/>
      <c r="AGW48" s="18"/>
      <c r="AGX48" s="18"/>
      <c r="AGY48" s="18"/>
      <c r="AGZ48" s="18"/>
      <c r="AHA48" s="18"/>
      <c r="AHB48" s="18"/>
      <c r="AHC48" s="18"/>
      <c r="AHD48" s="18"/>
      <c r="AHE48" s="18"/>
      <c r="AHF48" s="18"/>
      <c r="AHG48" s="18"/>
      <c r="AHH48" s="18"/>
      <c r="AHI48" s="18"/>
      <c r="AHJ48" s="18"/>
      <c r="AHK48" s="18"/>
      <c r="AHL48" s="18"/>
      <c r="AHM48" s="18"/>
      <c r="AHN48" s="18"/>
      <c r="AHO48" s="18"/>
      <c r="AHP48" s="18"/>
      <c r="AHQ48" s="18"/>
      <c r="AHR48" s="18"/>
      <c r="AHS48" s="18"/>
      <c r="AHT48" s="18"/>
      <c r="AHU48" s="18"/>
      <c r="AHV48" s="18"/>
      <c r="AHW48" s="18"/>
      <c r="AHX48" s="18"/>
      <c r="AHY48" s="18"/>
      <c r="AHZ48" s="18"/>
      <c r="AIA48" s="18"/>
      <c r="AIB48" s="18"/>
      <c r="AIC48" s="18"/>
      <c r="AID48" s="18"/>
      <c r="AIE48" s="18"/>
      <c r="AIF48" s="18"/>
      <c r="AIG48" s="18"/>
      <c r="AIH48" s="18"/>
      <c r="AII48" s="18"/>
      <c r="AIJ48" s="18"/>
      <c r="AIK48" s="18"/>
      <c r="AIL48" s="18"/>
      <c r="AIM48" s="18"/>
      <c r="AIN48" s="18"/>
      <c r="AIO48" s="18"/>
      <c r="AIP48" s="18"/>
      <c r="AIQ48" s="18"/>
      <c r="AIR48" s="18"/>
      <c r="AIS48" s="18"/>
      <c r="AIT48" s="18"/>
      <c r="AIU48" s="18"/>
      <c r="AIV48" s="18"/>
      <c r="AIW48" s="18"/>
      <c r="AIX48" s="18"/>
      <c r="AIY48" s="18"/>
      <c r="AIZ48" s="18"/>
      <c r="AJA48" s="18"/>
      <c r="AJB48" s="18"/>
      <c r="AJC48" s="18"/>
      <c r="AJD48" s="18"/>
      <c r="AJE48" s="18"/>
      <c r="AJF48" s="18"/>
      <c r="AJG48" s="18"/>
      <c r="AJH48" s="18"/>
      <c r="AJI48" s="18"/>
      <c r="AJJ48" s="18"/>
      <c r="AJK48" s="18"/>
      <c r="AJL48" s="18"/>
      <c r="AJM48" s="18"/>
      <c r="AJN48" s="18"/>
      <c r="AJO48" s="18"/>
      <c r="AJP48" s="18"/>
      <c r="AJQ48" s="18"/>
      <c r="AJR48" s="18"/>
      <c r="AJS48" s="18"/>
      <c r="AJT48" s="18"/>
      <c r="AJU48" s="18"/>
      <c r="AJV48" s="18"/>
      <c r="AJW48" s="18"/>
      <c r="AJX48" s="18"/>
      <c r="AJY48" s="18"/>
      <c r="AJZ48" s="18"/>
      <c r="AKA48" s="18"/>
      <c r="AKB48" s="18"/>
      <c r="AKC48" s="18"/>
      <c r="AKD48" s="18"/>
      <c r="AKE48" s="18"/>
      <c r="AKF48" s="18"/>
      <c r="AKG48" s="18"/>
      <c r="AKH48" s="18"/>
      <c r="AKI48" s="18"/>
      <c r="AKJ48" s="18"/>
      <c r="AKK48" s="18"/>
      <c r="AKL48" s="18"/>
      <c r="AKM48" s="18"/>
      <c r="AKN48" s="18"/>
      <c r="AKO48" s="18"/>
      <c r="AKP48" s="18"/>
      <c r="AKQ48" s="18"/>
      <c r="AKR48" s="18"/>
      <c r="AKS48" s="18"/>
      <c r="AKT48" s="18"/>
      <c r="AKU48" s="18"/>
      <c r="AKV48" s="18"/>
      <c r="AKW48" s="18"/>
      <c r="AKX48" s="18"/>
      <c r="AKY48" s="18"/>
      <c r="AKZ48" s="18"/>
      <c r="ALA48" s="18"/>
      <c r="ALB48" s="18"/>
      <c r="ALC48" s="18"/>
      <c r="ALD48" s="18"/>
      <c r="ALE48" s="18"/>
      <c r="ALF48" s="18"/>
      <c r="ALG48" s="18"/>
      <c r="ALH48" s="18"/>
      <c r="ALI48" s="18"/>
      <c r="ALJ48" s="18"/>
      <c r="ALK48" s="18"/>
      <c r="ALL48" s="18"/>
      <c r="ALM48" s="18"/>
      <c r="ALN48" s="18"/>
      <c r="ALO48" s="18"/>
      <c r="ALP48" s="18"/>
      <c r="ALQ48" s="18"/>
      <c r="ALR48" s="18"/>
    </row>
    <row r="49" spans="3:33" x14ac:dyDescent="0.35">
      <c r="C49" t="s">
        <v>48</v>
      </c>
      <c r="E49" s="23"/>
    </row>
    <row r="50" spans="3:33" x14ac:dyDescent="0.35">
      <c r="D50" t="s">
        <v>51</v>
      </c>
      <c r="E50" s="23" t="s">
        <v>12</v>
      </c>
      <c r="F50" s="8">
        <f>InputC!G5</f>
        <v>20</v>
      </c>
      <c r="J50" s="5">
        <f>1/$F$50*J5</f>
        <v>0</v>
      </c>
      <c r="K50" s="5">
        <f t="shared" ref="K50:AG50" si="31">1/$F$50*K5</f>
        <v>0</v>
      </c>
      <c r="L50" s="5">
        <f t="shared" si="31"/>
        <v>0</v>
      </c>
      <c r="M50" s="5">
        <f t="shared" si="31"/>
        <v>0</v>
      </c>
      <c r="N50" s="5">
        <f t="shared" si="31"/>
        <v>0.05</v>
      </c>
      <c r="O50" s="5">
        <f t="shared" si="31"/>
        <v>0.05</v>
      </c>
      <c r="P50" s="5">
        <f t="shared" si="31"/>
        <v>0.05</v>
      </c>
      <c r="Q50" s="5">
        <f t="shared" si="31"/>
        <v>0.05</v>
      </c>
      <c r="R50" s="5">
        <f t="shared" si="31"/>
        <v>0.05</v>
      </c>
      <c r="S50" s="5">
        <f t="shared" si="31"/>
        <v>0.05</v>
      </c>
      <c r="T50" s="5">
        <f t="shared" si="31"/>
        <v>0.05</v>
      </c>
      <c r="U50" s="5">
        <f t="shared" si="31"/>
        <v>0.05</v>
      </c>
      <c r="V50" s="5">
        <f t="shared" si="31"/>
        <v>0.05</v>
      </c>
      <c r="W50" s="5">
        <f t="shared" si="31"/>
        <v>0.05</v>
      </c>
      <c r="X50" s="5">
        <f t="shared" si="31"/>
        <v>0.05</v>
      </c>
      <c r="Y50" s="5">
        <f t="shared" si="31"/>
        <v>0.05</v>
      </c>
      <c r="Z50" s="5">
        <f t="shared" si="31"/>
        <v>0.05</v>
      </c>
      <c r="AA50" s="5">
        <f t="shared" si="31"/>
        <v>0.05</v>
      </c>
      <c r="AB50" s="5">
        <f t="shared" si="31"/>
        <v>0.05</v>
      </c>
      <c r="AC50" s="5">
        <f t="shared" si="31"/>
        <v>0.05</v>
      </c>
      <c r="AD50" s="5">
        <f t="shared" si="31"/>
        <v>0.05</v>
      </c>
      <c r="AE50" s="5">
        <f t="shared" si="31"/>
        <v>0.05</v>
      </c>
      <c r="AF50" s="5">
        <f t="shared" si="31"/>
        <v>0.05</v>
      </c>
      <c r="AG50" s="5">
        <f t="shared" si="31"/>
        <v>0.05</v>
      </c>
    </row>
    <row r="51" spans="3:33" x14ac:dyDescent="0.35">
      <c r="D51" t="s">
        <v>52</v>
      </c>
      <c r="E51" s="23" t="s">
        <v>6</v>
      </c>
      <c r="F51" s="1">
        <f ca="1">H19</f>
        <v>847.02348697921593</v>
      </c>
      <c r="H51" s="1">
        <f ca="1">SUM(J51:XFD51)</f>
        <v>20328.563687501184</v>
      </c>
      <c r="J51" s="1">
        <f ca="1">$F$51</f>
        <v>847.02348697921593</v>
      </c>
      <c r="K51" s="1">
        <f t="shared" ref="K51:AG51" ca="1" si="32">$F$51</f>
        <v>847.02348697921593</v>
      </c>
      <c r="L51" s="1">
        <f t="shared" ca="1" si="32"/>
        <v>847.02348697921593</v>
      </c>
      <c r="M51" s="1">
        <f t="shared" ca="1" si="32"/>
        <v>847.02348697921593</v>
      </c>
      <c r="N51" s="1">
        <f t="shared" ca="1" si="32"/>
        <v>847.02348697921593</v>
      </c>
      <c r="O51" s="1">
        <f t="shared" ca="1" si="32"/>
        <v>847.02348697921593</v>
      </c>
      <c r="P51" s="1">
        <f t="shared" ca="1" si="32"/>
        <v>847.02348697921593</v>
      </c>
      <c r="Q51" s="1">
        <f t="shared" ca="1" si="32"/>
        <v>847.02348697921593</v>
      </c>
      <c r="R51" s="1">
        <f t="shared" ca="1" si="32"/>
        <v>847.02348697921593</v>
      </c>
      <c r="S51" s="1">
        <f t="shared" ca="1" si="32"/>
        <v>847.02348697921593</v>
      </c>
      <c r="T51" s="1">
        <f t="shared" ca="1" si="32"/>
        <v>847.02348697921593</v>
      </c>
      <c r="U51" s="1">
        <f t="shared" ca="1" si="32"/>
        <v>847.02348697921593</v>
      </c>
      <c r="V51" s="1">
        <f t="shared" ca="1" si="32"/>
        <v>847.02348697921593</v>
      </c>
      <c r="W51" s="1">
        <f t="shared" ca="1" si="32"/>
        <v>847.02348697921593</v>
      </c>
      <c r="X51" s="1">
        <f t="shared" ca="1" si="32"/>
        <v>847.02348697921593</v>
      </c>
      <c r="Y51" s="1">
        <f t="shared" ca="1" si="32"/>
        <v>847.02348697921593</v>
      </c>
      <c r="Z51" s="1">
        <f t="shared" ca="1" si="32"/>
        <v>847.02348697921593</v>
      </c>
      <c r="AA51" s="1">
        <f t="shared" ca="1" si="32"/>
        <v>847.02348697921593</v>
      </c>
      <c r="AB51" s="1">
        <f t="shared" ca="1" si="32"/>
        <v>847.02348697921593</v>
      </c>
      <c r="AC51" s="1">
        <f t="shared" ca="1" si="32"/>
        <v>847.02348697921593</v>
      </c>
      <c r="AD51" s="1">
        <f t="shared" ca="1" si="32"/>
        <v>847.02348697921593</v>
      </c>
      <c r="AE51" s="1">
        <f t="shared" ca="1" si="32"/>
        <v>847.02348697921593</v>
      </c>
      <c r="AF51" s="1">
        <f t="shared" ca="1" si="32"/>
        <v>847.02348697921593</v>
      </c>
      <c r="AG51" s="1">
        <f t="shared" ca="1" si="32"/>
        <v>847.02348697921593</v>
      </c>
    </row>
    <row r="52" spans="3:33" x14ac:dyDescent="0.35">
      <c r="D52" s="4" t="s">
        <v>53</v>
      </c>
      <c r="E52" s="25" t="s">
        <v>6</v>
      </c>
      <c r="F52" s="4"/>
      <c r="G52" s="4"/>
      <c r="H52" s="2">
        <f ca="1">SUM(J52:XFD52)</f>
        <v>847.02348697921548</v>
      </c>
      <c r="I52" s="4"/>
      <c r="J52" s="7">
        <f ca="1">J51*J50</f>
        <v>0</v>
      </c>
      <c r="K52" s="7">
        <f t="shared" ref="K52:AG52" ca="1" si="33">K51*K50</f>
        <v>0</v>
      </c>
      <c r="L52" s="7">
        <f t="shared" ca="1" si="33"/>
        <v>0</v>
      </c>
      <c r="M52" s="7">
        <f t="shared" ca="1" si="33"/>
        <v>0</v>
      </c>
      <c r="N52" s="7">
        <f t="shared" ca="1" si="33"/>
        <v>42.351174348960797</v>
      </c>
      <c r="O52" s="7">
        <f t="shared" ca="1" si="33"/>
        <v>42.351174348960797</v>
      </c>
      <c r="P52" s="7">
        <f t="shared" ca="1" si="33"/>
        <v>42.351174348960797</v>
      </c>
      <c r="Q52" s="7">
        <f t="shared" ca="1" si="33"/>
        <v>42.351174348960797</v>
      </c>
      <c r="R52" s="7">
        <f t="shared" ca="1" si="33"/>
        <v>42.351174348960797</v>
      </c>
      <c r="S52" s="7">
        <f t="shared" ca="1" si="33"/>
        <v>42.351174348960797</v>
      </c>
      <c r="T52" s="7">
        <f t="shared" ca="1" si="33"/>
        <v>42.351174348960797</v>
      </c>
      <c r="U52" s="7">
        <f t="shared" ca="1" si="33"/>
        <v>42.351174348960797</v>
      </c>
      <c r="V52" s="7">
        <f t="shared" ca="1" si="33"/>
        <v>42.351174348960797</v>
      </c>
      <c r="W52" s="7">
        <f t="shared" ca="1" si="33"/>
        <v>42.351174348960797</v>
      </c>
      <c r="X52" s="7">
        <f t="shared" ca="1" si="33"/>
        <v>42.351174348960797</v>
      </c>
      <c r="Y52" s="7">
        <f t="shared" ca="1" si="33"/>
        <v>42.351174348960797</v>
      </c>
      <c r="Z52" s="7">
        <f t="shared" ca="1" si="33"/>
        <v>42.351174348960797</v>
      </c>
      <c r="AA52" s="7">
        <f t="shared" ca="1" si="33"/>
        <v>42.351174348960797</v>
      </c>
      <c r="AB52" s="7">
        <f t="shared" ca="1" si="33"/>
        <v>42.351174348960797</v>
      </c>
      <c r="AC52" s="7">
        <f t="shared" ca="1" si="33"/>
        <v>42.351174348960797</v>
      </c>
      <c r="AD52" s="7">
        <f t="shared" ca="1" si="33"/>
        <v>42.351174348960797</v>
      </c>
      <c r="AE52" s="7">
        <f t="shared" ca="1" si="33"/>
        <v>42.351174348960797</v>
      </c>
      <c r="AF52" s="7">
        <f t="shared" ca="1" si="33"/>
        <v>42.351174348960797</v>
      </c>
      <c r="AG52" s="7">
        <f t="shared" ca="1" si="33"/>
        <v>42.351174348960797</v>
      </c>
    </row>
    <row r="53" spans="3:33" x14ac:dyDescent="0.35">
      <c r="E53" s="23"/>
    </row>
    <row r="54" spans="3:33" x14ac:dyDescent="0.35">
      <c r="C54" t="s">
        <v>54</v>
      </c>
      <c r="E54" s="23"/>
    </row>
    <row r="55" spans="3:33" x14ac:dyDescent="0.35">
      <c r="D55" t="s">
        <v>8</v>
      </c>
      <c r="E55" s="23" t="s">
        <v>6</v>
      </c>
      <c r="H55" s="1">
        <f t="shared" ref="H55:H60" si="34">SUM(J55:XFD55)</f>
        <v>1700</v>
      </c>
      <c r="J55" s="1">
        <f>J29</f>
        <v>0</v>
      </c>
      <c r="K55" s="1">
        <f t="shared" ref="K55:AG55" si="35">K29</f>
        <v>0</v>
      </c>
      <c r="L55" s="1">
        <f t="shared" si="35"/>
        <v>0</v>
      </c>
      <c r="M55" s="1">
        <f t="shared" si="35"/>
        <v>0</v>
      </c>
      <c r="N55" s="1">
        <f t="shared" si="35"/>
        <v>85</v>
      </c>
      <c r="O55" s="1">
        <f t="shared" si="35"/>
        <v>85</v>
      </c>
      <c r="P55" s="1">
        <f t="shared" si="35"/>
        <v>85</v>
      </c>
      <c r="Q55" s="1">
        <f t="shared" si="35"/>
        <v>85</v>
      </c>
      <c r="R55" s="1">
        <f t="shared" si="35"/>
        <v>85</v>
      </c>
      <c r="S55" s="1">
        <f t="shared" si="35"/>
        <v>85</v>
      </c>
      <c r="T55" s="1">
        <f t="shared" si="35"/>
        <v>85</v>
      </c>
      <c r="U55" s="1">
        <f t="shared" si="35"/>
        <v>85</v>
      </c>
      <c r="V55" s="1">
        <f t="shared" si="35"/>
        <v>85</v>
      </c>
      <c r="W55" s="1">
        <f t="shared" si="35"/>
        <v>85</v>
      </c>
      <c r="X55" s="1">
        <f t="shared" si="35"/>
        <v>85</v>
      </c>
      <c r="Y55" s="1">
        <f t="shared" si="35"/>
        <v>85</v>
      </c>
      <c r="Z55" s="1">
        <f t="shared" si="35"/>
        <v>85</v>
      </c>
      <c r="AA55" s="1">
        <f t="shared" si="35"/>
        <v>85</v>
      </c>
      <c r="AB55" s="1">
        <f t="shared" si="35"/>
        <v>85</v>
      </c>
      <c r="AC55" s="1">
        <f t="shared" si="35"/>
        <v>85</v>
      </c>
      <c r="AD55" s="1">
        <f t="shared" si="35"/>
        <v>85</v>
      </c>
      <c r="AE55" s="1">
        <f t="shared" si="35"/>
        <v>85</v>
      </c>
      <c r="AF55" s="1">
        <f t="shared" si="35"/>
        <v>85</v>
      </c>
      <c r="AG55" s="1">
        <f t="shared" si="35"/>
        <v>85</v>
      </c>
    </row>
    <row r="56" spans="3:33" x14ac:dyDescent="0.35">
      <c r="D56" t="s">
        <v>55</v>
      </c>
      <c r="E56" s="23" t="s">
        <v>6</v>
      </c>
      <c r="H56" s="1">
        <f t="shared" ca="1" si="34"/>
        <v>847.02348697921548</v>
      </c>
      <c r="J56" s="6">
        <f ca="1">J52</f>
        <v>0</v>
      </c>
      <c r="K56" s="6">
        <f t="shared" ref="K56:AG56" ca="1" si="36">K52</f>
        <v>0</v>
      </c>
      <c r="L56" s="6">
        <f t="shared" ca="1" si="36"/>
        <v>0</v>
      </c>
      <c r="M56" s="6">
        <f t="shared" ca="1" si="36"/>
        <v>0</v>
      </c>
      <c r="N56" s="6">
        <f t="shared" ca="1" si="36"/>
        <v>42.351174348960797</v>
      </c>
      <c r="O56" s="6">
        <f t="shared" ca="1" si="36"/>
        <v>42.351174348960797</v>
      </c>
      <c r="P56" s="6">
        <f t="shared" ca="1" si="36"/>
        <v>42.351174348960797</v>
      </c>
      <c r="Q56" s="6">
        <f t="shared" ca="1" si="36"/>
        <v>42.351174348960797</v>
      </c>
      <c r="R56" s="6">
        <f t="shared" ca="1" si="36"/>
        <v>42.351174348960797</v>
      </c>
      <c r="S56" s="6">
        <f t="shared" ca="1" si="36"/>
        <v>42.351174348960797</v>
      </c>
      <c r="T56" s="6">
        <f t="shared" ca="1" si="36"/>
        <v>42.351174348960797</v>
      </c>
      <c r="U56" s="6">
        <f t="shared" ca="1" si="36"/>
        <v>42.351174348960797</v>
      </c>
      <c r="V56" s="6">
        <f t="shared" ca="1" si="36"/>
        <v>42.351174348960797</v>
      </c>
      <c r="W56" s="6">
        <f t="shared" ca="1" si="36"/>
        <v>42.351174348960797</v>
      </c>
      <c r="X56" s="6">
        <f t="shared" ca="1" si="36"/>
        <v>42.351174348960797</v>
      </c>
      <c r="Y56" s="6">
        <f t="shared" ca="1" si="36"/>
        <v>42.351174348960797</v>
      </c>
      <c r="Z56" s="6">
        <f t="shared" ca="1" si="36"/>
        <v>42.351174348960797</v>
      </c>
      <c r="AA56" s="6">
        <f t="shared" ca="1" si="36"/>
        <v>42.351174348960797</v>
      </c>
      <c r="AB56" s="6">
        <f t="shared" ca="1" si="36"/>
        <v>42.351174348960797</v>
      </c>
      <c r="AC56" s="6">
        <f t="shared" ca="1" si="36"/>
        <v>42.351174348960797</v>
      </c>
      <c r="AD56" s="6">
        <f t="shared" ca="1" si="36"/>
        <v>42.351174348960797</v>
      </c>
      <c r="AE56" s="6">
        <f t="shared" ca="1" si="36"/>
        <v>42.351174348960797</v>
      </c>
      <c r="AF56" s="6">
        <f t="shared" ca="1" si="36"/>
        <v>42.351174348960797</v>
      </c>
      <c r="AG56" s="6">
        <f t="shared" ca="1" si="36"/>
        <v>42.351174348960797</v>
      </c>
    </row>
    <row r="57" spans="3:33" x14ac:dyDescent="0.35">
      <c r="D57" s="4" t="s">
        <v>56</v>
      </c>
      <c r="E57" s="25" t="s">
        <v>6</v>
      </c>
      <c r="F57" s="4"/>
      <c r="G57" s="4"/>
      <c r="H57" s="2">
        <f t="shared" ca="1" si="34"/>
        <v>852.97651302078452</v>
      </c>
      <c r="I57" s="4"/>
      <c r="J57" s="7">
        <f ca="1">J55-J56</f>
        <v>0</v>
      </c>
      <c r="K57" s="7">
        <f t="shared" ref="K57:AG57" ca="1" si="37">K55-K56</f>
        <v>0</v>
      </c>
      <c r="L57" s="7">
        <f t="shared" ca="1" si="37"/>
        <v>0</v>
      </c>
      <c r="M57" s="7">
        <f t="shared" ca="1" si="37"/>
        <v>0</v>
      </c>
      <c r="N57" s="7">
        <f t="shared" ca="1" si="37"/>
        <v>42.648825651039203</v>
      </c>
      <c r="O57" s="7">
        <f t="shared" ca="1" si="37"/>
        <v>42.648825651039203</v>
      </c>
      <c r="P57" s="7">
        <f t="shared" ca="1" si="37"/>
        <v>42.648825651039203</v>
      </c>
      <c r="Q57" s="7">
        <f t="shared" ca="1" si="37"/>
        <v>42.648825651039203</v>
      </c>
      <c r="R57" s="7">
        <f t="shared" ca="1" si="37"/>
        <v>42.648825651039203</v>
      </c>
      <c r="S57" s="7">
        <f t="shared" ca="1" si="37"/>
        <v>42.648825651039203</v>
      </c>
      <c r="T57" s="7">
        <f t="shared" ca="1" si="37"/>
        <v>42.648825651039203</v>
      </c>
      <c r="U57" s="7">
        <f t="shared" ca="1" si="37"/>
        <v>42.648825651039203</v>
      </c>
      <c r="V57" s="7">
        <f t="shared" ca="1" si="37"/>
        <v>42.648825651039203</v>
      </c>
      <c r="W57" s="7">
        <f t="shared" ca="1" si="37"/>
        <v>42.648825651039203</v>
      </c>
      <c r="X57" s="7">
        <f t="shared" ca="1" si="37"/>
        <v>42.648825651039203</v>
      </c>
      <c r="Y57" s="7">
        <f t="shared" ca="1" si="37"/>
        <v>42.648825651039203</v>
      </c>
      <c r="Z57" s="7">
        <f t="shared" ca="1" si="37"/>
        <v>42.648825651039203</v>
      </c>
      <c r="AA57" s="7">
        <f t="shared" ca="1" si="37"/>
        <v>42.648825651039203</v>
      </c>
      <c r="AB57" s="7">
        <f t="shared" ca="1" si="37"/>
        <v>42.648825651039203</v>
      </c>
      <c r="AC57" s="7">
        <f t="shared" ca="1" si="37"/>
        <v>42.648825651039203</v>
      </c>
      <c r="AD57" s="7">
        <f t="shared" ca="1" si="37"/>
        <v>42.648825651039203</v>
      </c>
      <c r="AE57" s="7">
        <f t="shared" ca="1" si="37"/>
        <v>42.648825651039203</v>
      </c>
      <c r="AF57" s="7">
        <f t="shared" ca="1" si="37"/>
        <v>42.648825651039203</v>
      </c>
      <c r="AG57" s="7">
        <f t="shared" ca="1" si="37"/>
        <v>42.648825651039203</v>
      </c>
    </row>
    <row r="58" spans="3:33" x14ac:dyDescent="0.35">
      <c r="D58" t="s">
        <v>57</v>
      </c>
      <c r="E58" s="23" t="s">
        <v>6</v>
      </c>
      <c r="H58" s="1">
        <f t="shared" ca="1" si="34"/>
        <v>499.91209029169312</v>
      </c>
      <c r="J58" s="6">
        <f>J45</f>
        <v>0</v>
      </c>
      <c r="K58" s="6">
        <f t="shared" ref="K58:AG58" ca="1" si="38">K45</f>
        <v>0</v>
      </c>
      <c r="L58" s="6">
        <f t="shared" ca="1" si="38"/>
        <v>0</v>
      </c>
      <c r="M58" s="6">
        <f t="shared" ca="1" si="38"/>
        <v>0</v>
      </c>
      <c r="N58" s="6">
        <f t="shared" ca="1" si="38"/>
        <v>24.995604514584649</v>
      </c>
      <c r="O58" s="6">
        <f t="shared" ca="1" si="38"/>
        <v>24.995604514584649</v>
      </c>
      <c r="P58" s="6">
        <f t="shared" ca="1" si="38"/>
        <v>24.995604514584649</v>
      </c>
      <c r="Q58" s="6">
        <f t="shared" ca="1" si="38"/>
        <v>24.995604514584649</v>
      </c>
      <c r="R58" s="6">
        <f t="shared" ca="1" si="38"/>
        <v>24.995604514584649</v>
      </c>
      <c r="S58" s="6">
        <f t="shared" ca="1" si="38"/>
        <v>24.995604514584649</v>
      </c>
      <c r="T58" s="6">
        <f t="shared" ca="1" si="38"/>
        <v>24.995604514584649</v>
      </c>
      <c r="U58" s="6">
        <f t="shared" ca="1" si="38"/>
        <v>24.995604514584649</v>
      </c>
      <c r="V58" s="6">
        <f t="shared" ca="1" si="38"/>
        <v>24.995604514584649</v>
      </c>
      <c r="W58" s="6">
        <f t="shared" ca="1" si="38"/>
        <v>24.995604514584649</v>
      </c>
      <c r="X58" s="6">
        <f t="shared" ca="1" si="38"/>
        <v>24.995604514584649</v>
      </c>
      <c r="Y58" s="6">
        <f t="shared" ca="1" si="38"/>
        <v>24.995604514584649</v>
      </c>
      <c r="Z58" s="6">
        <f t="shared" ca="1" si="38"/>
        <v>24.995604514584649</v>
      </c>
      <c r="AA58" s="6">
        <f t="shared" ca="1" si="38"/>
        <v>24.995604514584649</v>
      </c>
      <c r="AB58" s="6">
        <f t="shared" ca="1" si="38"/>
        <v>24.995604514584649</v>
      </c>
      <c r="AC58" s="6">
        <f t="shared" ca="1" si="38"/>
        <v>24.995604514584649</v>
      </c>
      <c r="AD58" s="6">
        <f t="shared" ca="1" si="38"/>
        <v>24.995604514584649</v>
      </c>
      <c r="AE58" s="6">
        <f t="shared" ca="1" si="38"/>
        <v>24.995604514584649</v>
      </c>
      <c r="AF58" s="6">
        <f t="shared" ca="1" si="38"/>
        <v>24.995604514584649</v>
      </c>
      <c r="AG58" s="6">
        <f t="shared" ca="1" si="38"/>
        <v>24.995604514584649</v>
      </c>
    </row>
    <row r="59" spans="3:33" x14ac:dyDescent="0.35">
      <c r="D59" s="4" t="s">
        <v>58</v>
      </c>
      <c r="E59" s="25" t="s">
        <v>6</v>
      </c>
      <c r="F59" s="4"/>
      <c r="G59" s="4"/>
      <c r="H59" s="2">
        <f t="shared" ca="1" si="34"/>
        <v>353.06442272909106</v>
      </c>
      <c r="I59" s="4"/>
      <c r="J59" s="7">
        <f ca="1">J57-J58</f>
        <v>0</v>
      </c>
      <c r="K59" s="7">
        <f t="shared" ref="K59:AG59" ca="1" si="39">K57-K58</f>
        <v>0</v>
      </c>
      <c r="L59" s="7">
        <f t="shared" ca="1" si="39"/>
        <v>0</v>
      </c>
      <c r="M59" s="7">
        <f t="shared" ca="1" si="39"/>
        <v>0</v>
      </c>
      <c r="N59" s="7">
        <f t="shared" ca="1" si="39"/>
        <v>17.653221136454555</v>
      </c>
      <c r="O59" s="7">
        <f t="shared" ca="1" si="39"/>
        <v>17.653221136454555</v>
      </c>
      <c r="P59" s="7">
        <f t="shared" ca="1" si="39"/>
        <v>17.653221136454555</v>
      </c>
      <c r="Q59" s="7">
        <f t="shared" ca="1" si="39"/>
        <v>17.653221136454555</v>
      </c>
      <c r="R59" s="7">
        <f t="shared" ca="1" si="39"/>
        <v>17.653221136454555</v>
      </c>
      <c r="S59" s="7">
        <f t="shared" ca="1" si="39"/>
        <v>17.653221136454555</v>
      </c>
      <c r="T59" s="7">
        <f t="shared" ca="1" si="39"/>
        <v>17.653221136454555</v>
      </c>
      <c r="U59" s="7">
        <f t="shared" ca="1" si="39"/>
        <v>17.653221136454555</v>
      </c>
      <c r="V59" s="7">
        <f t="shared" ca="1" si="39"/>
        <v>17.653221136454555</v>
      </c>
      <c r="W59" s="7">
        <f t="shared" ca="1" si="39"/>
        <v>17.653221136454555</v>
      </c>
      <c r="X59" s="7">
        <f t="shared" ca="1" si="39"/>
        <v>17.653221136454555</v>
      </c>
      <c r="Y59" s="7">
        <f t="shared" ca="1" si="39"/>
        <v>17.653221136454555</v>
      </c>
      <c r="Z59" s="7">
        <f t="shared" ca="1" si="39"/>
        <v>17.653221136454555</v>
      </c>
      <c r="AA59" s="7">
        <f t="shared" ca="1" si="39"/>
        <v>17.653221136454555</v>
      </c>
      <c r="AB59" s="7">
        <f t="shared" ca="1" si="39"/>
        <v>17.653221136454555</v>
      </c>
      <c r="AC59" s="7">
        <f t="shared" ca="1" si="39"/>
        <v>17.653221136454555</v>
      </c>
      <c r="AD59" s="7">
        <f t="shared" ca="1" si="39"/>
        <v>17.653221136454555</v>
      </c>
      <c r="AE59" s="7">
        <f t="shared" ca="1" si="39"/>
        <v>17.653221136454555</v>
      </c>
      <c r="AF59" s="7">
        <f t="shared" ca="1" si="39"/>
        <v>17.653221136454555</v>
      </c>
      <c r="AG59" s="7">
        <f t="shared" ca="1" si="39"/>
        <v>17.653221136454555</v>
      </c>
    </row>
    <row r="60" spans="3:33" x14ac:dyDescent="0.35">
      <c r="D60" t="s">
        <v>59</v>
      </c>
      <c r="E60" s="23" t="s">
        <v>6</v>
      </c>
      <c r="F60" s="10">
        <f>InputC!G13</f>
        <v>0.25</v>
      </c>
      <c r="H60" s="1">
        <f t="shared" ca="1" si="34"/>
        <v>88.266105682272766</v>
      </c>
      <c r="J60" s="6">
        <f ca="1">J59*$F$60</f>
        <v>0</v>
      </c>
      <c r="K60" s="6">
        <f t="shared" ref="K60:AG60" ca="1" si="40">K59*$F$60</f>
        <v>0</v>
      </c>
      <c r="L60" s="6">
        <f t="shared" ca="1" si="40"/>
        <v>0</v>
      </c>
      <c r="M60" s="6">
        <f t="shared" ca="1" si="40"/>
        <v>0</v>
      </c>
      <c r="N60" s="6">
        <f t="shared" ca="1" si="40"/>
        <v>4.4133052841136386</v>
      </c>
      <c r="O60" s="6">
        <f t="shared" ca="1" si="40"/>
        <v>4.4133052841136386</v>
      </c>
      <c r="P60" s="6">
        <f t="shared" ca="1" si="40"/>
        <v>4.4133052841136386</v>
      </c>
      <c r="Q60" s="6">
        <f t="shared" ca="1" si="40"/>
        <v>4.4133052841136386</v>
      </c>
      <c r="R60" s="6">
        <f t="shared" ca="1" si="40"/>
        <v>4.4133052841136386</v>
      </c>
      <c r="S60" s="6">
        <f t="shared" ca="1" si="40"/>
        <v>4.4133052841136386</v>
      </c>
      <c r="T60" s="6">
        <f t="shared" ca="1" si="40"/>
        <v>4.4133052841136386</v>
      </c>
      <c r="U60" s="6">
        <f t="shared" ca="1" si="40"/>
        <v>4.4133052841136386</v>
      </c>
      <c r="V60" s="6">
        <f t="shared" ca="1" si="40"/>
        <v>4.4133052841136386</v>
      </c>
      <c r="W60" s="6">
        <f t="shared" ca="1" si="40"/>
        <v>4.4133052841136386</v>
      </c>
      <c r="X60" s="6">
        <f t="shared" ca="1" si="40"/>
        <v>4.4133052841136386</v>
      </c>
      <c r="Y60" s="6">
        <f t="shared" ca="1" si="40"/>
        <v>4.4133052841136386</v>
      </c>
      <c r="Z60" s="6">
        <f t="shared" ca="1" si="40"/>
        <v>4.4133052841136386</v>
      </c>
      <c r="AA60" s="6">
        <f t="shared" ca="1" si="40"/>
        <v>4.4133052841136386</v>
      </c>
      <c r="AB60" s="6">
        <f t="shared" ca="1" si="40"/>
        <v>4.4133052841136386</v>
      </c>
      <c r="AC60" s="6">
        <f t="shared" ca="1" si="40"/>
        <v>4.4133052841136386</v>
      </c>
      <c r="AD60" s="6">
        <f t="shared" ca="1" si="40"/>
        <v>4.4133052841136386</v>
      </c>
      <c r="AE60" s="6">
        <f t="shared" ca="1" si="40"/>
        <v>4.4133052841136386</v>
      </c>
      <c r="AF60" s="6">
        <f t="shared" ca="1" si="40"/>
        <v>4.4133052841136386</v>
      </c>
      <c r="AG60" s="6">
        <f t="shared" ca="1" si="40"/>
        <v>4.4133052841136386</v>
      </c>
    </row>
    <row r="61" spans="3:33" x14ac:dyDescent="0.35">
      <c r="E61" s="23"/>
    </row>
    <row r="62" spans="3:33" x14ac:dyDescent="0.35">
      <c r="C62" t="s">
        <v>62</v>
      </c>
      <c r="E62" s="23"/>
    </row>
    <row r="63" spans="3:33" x14ac:dyDescent="0.35">
      <c r="D63" t="s">
        <v>45</v>
      </c>
      <c r="E63" s="23" t="s">
        <v>6</v>
      </c>
      <c r="H63" s="1">
        <f ca="1">SUM(J63:XFD63)</f>
        <v>1526.7153984306233</v>
      </c>
      <c r="J63" s="1">
        <f ca="1">J31</f>
        <v>0</v>
      </c>
      <c r="K63" s="1">
        <f t="shared" ref="K63:AG63" ca="1" si="41">K31</f>
        <v>0</v>
      </c>
      <c r="L63" s="1">
        <f t="shared" ca="1" si="41"/>
        <v>0</v>
      </c>
      <c r="M63" s="1">
        <f t="shared" ca="1" si="41"/>
        <v>0</v>
      </c>
      <c r="N63" s="1">
        <f t="shared" ca="1" si="41"/>
        <v>80.586694715886352</v>
      </c>
      <c r="O63" s="1">
        <f t="shared" ca="1" si="41"/>
        <v>80.124267707742831</v>
      </c>
      <c r="P63" s="1">
        <f t="shared" ca="1" si="41"/>
        <v>79.643165762731968</v>
      </c>
      <c r="Q63" s="1">
        <f t="shared" ca="1" si="41"/>
        <v>79.142634700711056</v>
      </c>
      <c r="R63" s="1">
        <f t="shared" ca="1" si="41"/>
        <v>78.621889884262387</v>
      </c>
      <c r="S63" s="1">
        <f t="shared" ca="1" si="41"/>
        <v>78.080114988687896</v>
      </c>
      <c r="T63" s="1">
        <f t="shared" ca="1" si="41"/>
        <v>77.516460722330592</v>
      </c>
      <c r="U63" s="1">
        <f t="shared" ca="1" si="41"/>
        <v>76.930043495216538</v>
      </c>
      <c r="V63" s="1">
        <f t="shared" ca="1" si="41"/>
        <v>76.319944033930582</v>
      </c>
      <c r="W63" s="1">
        <f t="shared" ca="1" si="41"/>
        <v>75.685205940554226</v>
      </c>
      <c r="X63" s="1">
        <f t="shared" ca="1" si="41"/>
        <v>75.024834193406917</v>
      </c>
      <c r="Y63" s="1">
        <f t="shared" ca="1" si="41"/>
        <v>74.337793587240199</v>
      </c>
      <c r="Z63" s="1">
        <f t="shared" ca="1" si="41"/>
        <v>74.337793587240199</v>
      </c>
      <c r="AA63" s="1">
        <f t="shared" ca="1" si="41"/>
        <v>74.337793587240199</v>
      </c>
      <c r="AB63" s="1">
        <f t="shared" ca="1" si="41"/>
        <v>74.337793587240199</v>
      </c>
      <c r="AC63" s="1">
        <f t="shared" ca="1" si="41"/>
        <v>74.337793587240199</v>
      </c>
      <c r="AD63" s="1">
        <f t="shared" ca="1" si="41"/>
        <v>74.337793587240199</v>
      </c>
      <c r="AE63" s="1">
        <f t="shared" ca="1" si="41"/>
        <v>74.337793587240199</v>
      </c>
      <c r="AF63" s="1">
        <f t="shared" ca="1" si="41"/>
        <v>74.337793587240199</v>
      </c>
      <c r="AG63" s="1">
        <f t="shared" ca="1" si="41"/>
        <v>74.337793587240199</v>
      </c>
    </row>
    <row r="64" spans="3:33" x14ac:dyDescent="0.35">
      <c r="D64" t="s">
        <v>63</v>
      </c>
      <c r="E64" s="23" t="s">
        <v>6</v>
      </c>
      <c r="H64" s="1">
        <f ca="1">SUM(J64:XFD64)</f>
        <v>659.75019703497026</v>
      </c>
      <c r="J64" s="6">
        <f>J46</f>
        <v>0</v>
      </c>
      <c r="K64" s="6">
        <f t="shared" ref="K64:AG64" ca="1" si="42">K46</f>
        <v>0</v>
      </c>
      <c r="L64" s="6">
        <f t="shared" ca="1" si="42"/>
        <v>0</v>
      </c>
      <c r="M64" s="6">
        <f t="shared" ca="1" si="42"/>
        <v>0</v>
      </c>
      <c r="N64" s="6">
        <f t="shared" ca="1" si="42"/>
        <v>61.98976516606642</v>
      </c>
      <c r="O64" s="6">
        <f t="shared" ca="1" si="42"/>
        <v>61.634052082879101</v>
      </c>
      <c r="P64" s="6">
        <f t="shared" ca="1" si="42"/>
        <v>61.263973663639973</v>
      </c>
      <c r="Q64" s="6">
        <f t="shared" ca="1" si="42"/>
        <v>60.878949769777734</v>
      </c>
      <c r="R64" s="6">
        <f t="shared" ca="1" si="42"/>
        <v>60.478376834047985</v>
      </c>
      <c r="S64" s="6">
        <f t="shared" ca="1" si="42"/>
        <v>60.061626914375303</v>
      </c>
      <c r="T64" s="6">
        <f t="shared" ca="1" si="42"/>
        <v>59.628046709485069</v>
      </c>
      <c r="U64" s="6">
        <f t="shared" ca="1" si="42"/>
        <v>59.176956534781951</v>
      </c>
      <c r="V64" s="6">
        <f t="shared" ca="1" si="42"/>
        <v>58.707649256869679</v>
      </c>
      <c r="W64" s="6">
        <f t="shared" ca="1" si="42"/>
        <v>58.219389185041713</v>
      </c>
      <c r="X64" s="6">
        <f t="shared" ca="1" si="42"/>
        <v>57.711410918005321</v>
      </c>
      <c r="Y64" s="6">
        <f t="shared" ca="1" si="42"/>
        <v>0</v>
      </c>
      <c r="Z64" s="6">
        <f t="shared" ca="1" si="42"/>
        <v>0</v>
      </c>
      <c r="AA64" s="6">
        <f t="shared" ca="1" si="42"/>
        <v>0</v>
      </c>
      <c r="AB64" s="6">
        <f t="shared" ca="1" si="42"/>
        <v>0</v>
      </c>
      <c r="AC64" s="6">
        <f t="shared" ca="1" si="42"/>
        <v>0</v>
      </c>
      <c r="AD64" s="6">
        <f t="shared" ca="1" si="42"/>
        <v>0</v>
      </c>
      <c r="AE64" s="6">
        <f t="shared" ca="1" si="42"/>
        <v>0</v>
      </c>
      <c r="AF64" s="6">
        <f t="shared" ca="1" si="42"/>
        <v>0</v>
      </c>
      <c r="AG64" s="6">
        <f t="shared" ca="1" si="42"/>
        <v>0</v>
      </c>
    </row>
    <row r="65" spans="4:33" x14ac:dyDescent="0.35">
      <c r="D65" s="4" t="s">
        <v>64</v>
      </c>
      <c r="E65" s="25" t="s">
        <v>6</v>
      </c>
      <c r="F65" s="4"/>
      <c r="G65" s="4"/>
      <c r="H65" s="2">
        <f ca="1">SUM(J65:XFD65)</f>
        <v>866.9652013956528</v>
      </c>
      <c r="I65" s="4"/>
      <c r="J65" s="7">
        <f ca="1">J63-J64</f>
        <v>0</v>
      </c>
      <c r="K65" s="7">
        <f t="shared" ref="K65:AG65" ca="1" si="43">K63-K64</f>
        <v>0</v>
      </c>
      <c r="L65" s="7">
        <f t="shared" ca="1" si="43"/>
        <v>0</v>
      </c>
      <c r="M65" s="7">
        <f t="shared" ca="1" si="43"/>
        <v>0</v>
      </c>
      <c r="N65" s="7">
        <f t="shared" ca="1" si="43"/>
        <v>18.596929549819933</v>
      </c>
      <c r="O65" s="7">
        <f t="shared" ca="1" si="43"/>
        <v>18.49021562486373</v>
      </c>
      <c r="P65" s="7">
        <f t="shared" ca="1" si="43"/>
        <v>18.379192099091995</v>
      </c>
      <c r="Q65" s="7">
        <f t="shared" ca="1" si="43"/>
        <v>18.263684930933323</v>
      </c>
      <c r="R65" s="7">
        <f t="shared" ca="1" si="43"/>
        <v>18.143513050214402</v>
      </c>
      <c r="S65" s="7">
        <f t="shared" ca="1" si="43"/>
        <v>18.018488074312593</v>
      </c>
      <c r="T65" s="7">
        <f t="shared" ca="1" si="43"/>
        <v>17.888414012845523</v>
      </c>
      <c r="U65" s="7">
        <f t="shared" ca="1" si="43"/>
        <v>17.753086960434587</v>
      </c>
      <c r="V65" s="7">
        <f t="shared" ca="1" si="43"/>
        <v>17.612294777060903</v>
      </c>
      <c r="W65" s="7">
        <f t="shared" ca="1" si="43"/>
        <v>17.465816755512513</v>
      </c>
      <c r="X65" s="7">
        <f t="shared" ca="1" si="43"/>
        <v>17.313423275401597</v>
      </c>
      <c r="Y65" s="7">
        <f t="shared" ca="1" si="43"/>
        <v>74.337793587240199</v>
      </c>
      <c r="Z65" s="7">
        <f t="shared" ca="1" si="43"/>
        <v>74.337793587240199</v>
      </c>
      <c r="AA65" s="7">
        <f t="shared" ca="1" si="43"/>
        <v>74.337793587240199</v>
      </c>
      <c r="AB65" s="7">
        <f t="shared" ca="1" si="43"/>
        <v>74.337793587240199</v>
      </c>
      <c r="AC65" s="7">
        <f t="shared" ca="1" si="43"/>
        <v>74.337793587240199</v>
      </c>
      <c r="AD65" s="7">
        <f t="shared" ca="1" si="43"/>
        <v>74.337793587240199</v>
      </c>
      <c r="AE65" s="7">
        <f t="shared" ca="1" si="43"/>
        <v>74.337793587240199</v>
      </c>
      <c r="AF65" s="7">
        <f t="shared" ca="1" si="43"/>
        <v>74.337793587240199</v>
      </c>
      <c r="AG65" s="7">
        <f t="shared" ca="1" si="43"/>
        <v>74.337793587240199</v>
      </c>
    </row>
    <row r="66" spans="4:33" x14ac:dyDescent="0.35">
      <c r="E66" s="23"/>
    </row>
    <row r="67" spans="4:33" x14ac:dyDescent="0.35">
      <c r="D67" t="s">
        <v>65</v>
      </c>
      <c r="E67" s="23" t="s">
        <v>6</v>
      </c>
      <c r="H67" s="1">
        <f ca="1">SUM(J67:XFD67)</f>
        <v>347.11139668752287</v>
      </c>
      <c r="J67" s="1">
        <f ca="1">J24</f>
        <v>86.057569991486886</v>
      </c>
      <c r="K67" s="1">
        <f t="shared" ref="K67:AG67" ca="1" si="44">K24</f>
        <v>84.499829606559928</v>
      </c>
      <c r="L67" s="1">
        <f t="shared" ca="1" si="44"/>
        <v>86.993413733639969</v>
      </c>
      <c r="M67" s="1">
        <f t="shared" ca="1" si="44"/>
        <v>89.560583355836116</v>
      </c>
      <c r="N67" s="1">
        <f t="shared" ca="1" si="44"/>
        <v>0</v>
      </c>
      <c r="O67" s="1">
        <f t="shared" ca="1" si="44"/>
        <v>0</v>
      </c>
      <c r="P67" s="1">
        <f t="shared" ca="1" si="44"/>
        <v>0</v>
      </c>
      <c r="Q67" s="1">
        <f t="shared" ca="1" si="44"/>
        <v>0</v>
      </c>
      <c r="R67" s="1">
        <f t="shared" ca="1" si="44"/>
        <v>0</v>
      </c>
      <c r="S67" s="1">
        <f t="shared" ca="1" si="44"/>
        <v>0</v>
      </c>
      <c r="T67" s="1">
        <f t="shared" ca="1" si="44"/>
        <v>0</v>
      </c>
      <c r="U67" s="1">
        <f t="shared" ca="1" si="44"/>
        <v>0</v>
      </c>
      <c r="V67" s="1">
        <f t="shared" ca="1" si="44"/>
        <v>0</v>
      </c>
      <c r="W67" s="1">
        <f t="shared" ca="1" si="44"/>
        <v>0</v>
      </c>
      <c r="X67" s="1">
        <f t="shared" ca="1" si="44"/>
        <v>0</v>
      </c>
      <c r="Y67" s="1">
        <f t="shared" ca="1" si="44"/>
        <v>0</v>
      </c>
      <c r="Z67" s="1">
        <f t="shared" ca="1" si="44"/>
        <v>0</v>
      </c>
      <c r="AA67" s="1">
        <f t="shared" ca="1" si="44"/>
        <v>0</v>
      </c>
      <c r="AB67" s="1">
        <f t="shared" ca="1" si="44"/>
        <v>0</v>
      </c>
      <c r="AC67" s="1">
        <f t="shared" ca="1" si="44"/>
        <v>0</v>
      </c>
      <c r="AD67" s="1">
        <f t="shared" ca="1" si="44"/>
        <v>0</v>
      </c>
      <c r="AE67" s="1">
        <f t="shared" ca="1" si="44"/>
        <v>0</v>
      </c>
      <c r="AF67" s="1">
        <f t="shared" ca="1" si="44"/>
        <v>0</v>
      </c>
      <c r="AG67" s="1">
        <f t="shared" ca="1" si="44"/>
        <v>0</v>
      </c>
    </row>
    <row r="68" spans="4:33" x14ac:dyDescent="0.35">
      <c r="D68" t="s">
        <v>66</v>
      </c>
      <c r="E68" s="23" t="s">
        <v>6</v>
      </c>
      <c r="H68" s="1">
        <f ca="1">SUM(J68:XFD68)</f>
        <v>519.85380470812993</v>
      </c>
      <c r="J68" s="6">
        <f ca="1">J65-J67</f>
        <v>-86.057569991486886</v>
      </c>
      <c r="K68" s="6">
        <f t="shared" ref="K68:AG68" ca="1" si="45">K65-K67</f>
        <v>-84.499829606559928</v>
      </c>
      <c r="L68" s="6">
        <f t="shared" ca="1" si="45"/>
        <v>-86.993413733639969</v>
      </c>
      <c r="M68" s="6">
        <f t="shared" ca="1" si="45"/>
        <v>-89.560583355836116</v>
      </c>
      <c r="N68" s="6">
        <f t="shared" ca="1" si="45"/>
        <v>18.596929549819933</v>
      </c>
      <c r="O68" s="6">
        <f t="shared" ca="1" si="45"/>
        <v>18.49021562486373</v>
      </c>
      <c r="P68" s="6">
        <f t="shared" ca="1" si="45"/>
        <v>18.379192099091995</v>
      </c>
      <c r="Q68" s="6">
        <f t="shared" ca="1" si="45"/>
        <v>18.263684930933323</v>
      </c>
      <c r="R68" s="6">
        <f t="shared" ca="1" si="45"/>
        <v>18.143513050214402</v>
      </c>
      <c r="S68" s="6">
        <f t="shared" ca="1" si="45"/>
        <v>18.018488074312593</v>
      </c>
      <c r="T68" s="6">
        <f t="shared" ca="1" si="45"/>
        <v>17.888414012845523</v>
      </c>
      <c r="U68" s="6">
        <f t="shared" ca="1" si="45"/>
        <v>17.753086960434587</v>
      </c>
      <c r="V68" s="6">
        <f t="shared" ca="1" si="45"/>
        <v>17.612294777060903</v>
      </c>
      <c r="W68" s="6">
        <f t="shared" ca="1" si="45"/>
        <v>17.465816755512513</v>
      </c>
      <c r="X68" s="6">
        <f t="shared" ca="1" si="45"/>
        <v>17.313423275401597</v>
      </c>
      <c r="Y68" s="6">
        <f t="shared" ca="1" si="45"/>
        <v>74.337793587240199</v>
      </c>
      <c r="Z68" s="6">
        <f t="shared" ca="1" si="45"/>
        <v>74.337793587240199</v>
      </c>
      <c r="AA68" s="6">
        <f t="shared" ca="1" si="45"/>
        <v>74.337793587240199</v>
      </c>
      <c r="AB68" s="6">
        <f t="shared" ca="1" si="45"/>
        <v>74.337793587240199</v>
      </c>
      <c r="AC68" s="6">
        <f t="shared" ca="1" si="45"/>
        <v>74.337793587240199</v>
      </c>
      <c r="AD68" s="6">
        <f t="shared" ca="1" si="45"/>
        <v>74.337793587240199</v>
      </c>
      <c r="AE68" s="6">
        <f t="shared" ca="1" si="45"/>
        <v>74.337793587240199</v>
      </c>
      <c r="AF68" s="6">
        <f t="shared" ca="1" si="45"/>
        <v>74.337793587240199</v>
      </c>
      <c r="AG68" s="6">
        <f t="shared" ca="1" si="45"/>
        <v>74.337793587240199</v>
      </c>
    </row>
    <row r="69" spans="4:33" x14ac:dyDescent="0.35">
      <c r="D69" t="s">
        <v>67</v>
      </c>
      <c r="E69" s="23" t="s">
        <v>12</v>
      </c>
      <c r="F69" s="5">
        <f ca="1">IFERROR(IRR(J68:AG68),FALSE)</f>
        <v>6.5921419269457271E-2</v>
      </c>
    </row>
    <row r="71" spans="4:33" x14ac:dyDescent="0.35">
      <c r="D71" t="s">
        <v>70</v>
      </c>
      <c r="J71" s="1" t="b">
        <f>IF(J6,J63/J64)</f>
        <v>0</v>
      </c>
      <c r="K71" s="1" t="b">
        <f t="shared" ref="K71:AG71" si="46">IF(K6,K63/K64)</f>
        <v>0</v>
      </c>
      <c r="L71" s="1" t="b">
        <f t="shared" si="46"/>
        <v>0</v>
      </c>
      <c r="M71" s="1" t="b">
        <f t="shared" si="46"/>
        <v>0</v>
      </c>
      <c r="N71" s="1">
        <f t="shared" ca="1" si="46"/>
        <v>1.3</v>
      </c>
      <c r="O71" s="1">
        <f t="shared" ca="1" si="46"/>
        <v>1.3</v>
      </c>
      <c r="P71" s="1">
        <f t="shared" ca="1" si="46"/>
        <v>1.3</v>
      </c>
      <c r="Q71" s="1">
        <f t="shared" ca="1" si="46"/>
        <v>1.3</v>
      </c>
      <c r="R71" s="1">
        <f t="shared" ca="1" si="46"/>
        <v>1.3</v>
      </c>
      <c r="S71" s="1">
        <f t="shared" ca="1" si="46"/>
        <v>1.3</v>
      </c>
      <c r="T71" s="1">
        <f t="shared" ca="1" si="46"/>
        <v>1.3</v>
      </c>
      <c r="U71" s="1">
        <f t="shared" ca="1" si="46"/>
        <v>1.3</v>
      </c>
      <c r="V71" s="1">
        <f t="shared" ca="1" si="46"/>
        <v>1.3</v>
      </c>
      <c r="W71" s="1">
        <f t="shared" ca="1" si="46"/>
        <v>1.3</v>
      </c>
      <c r="X71" s="1">
        <f t="shared" ca="1" si="46"/>
        <v>1.3</v>
      </c>
      <c r="Y71" s="1" t="b">
        <f t="shared" si="46"/>
        <v>0</v>
      </c>
      <c r="Z71" s="1" t="b">
        <f t="shared" si="46"/>
        <v>0</v>
      </c>
      <c r="AA71" s="1" t="b">
        <f t="shared" si="46"/>
        <v>0</v>
      </c>
      <c r="AB71" s="1" t="b">
        <f t="shared" si="46"/>
        <v>0</v>
      </c>
      <c r="AC71" s="1" t="b">
        <f t="shared" si="46"/>
        <v>0</v>
      </c>
      <c r="AD71" s="1" t="b">
        <f t="shared" si="46"/>
        <v>0</v>
      </c>
      <c r="AE71" s="1" t="b">
        <f t="shared" si="46"/>
        <v>0</v>
      </c>
      <c r="AF71" s="1" t="b">
        <f t="shared" si="46"/>
        <v>0</v>
      </c>
      <c r="AG71" s="1" t="b">
        <f t="shared" si="46"/>
        <v>0</v>
      </c>
    </row>
  </sheetData>
  <conditionalFormatting sqref="A72:XFD1048576 A71:I71 AH71:XFD71 A1:XFD8 A9:I11 AH9:XFD11 A12:XFD70">
    <cfRule type="expression" dxfId="3" priority="1">
      <formula>AND(A1&lt;&gt;"",A1=FALSE)</formula>
    </cfRule>
    <cfRule type="expression" dxfId="2" priority="2">
      <formula>A1=TRUE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D293F-9175-4B8F-B6C7-2C57D93D5DF0}">
  <sheetPr codeName="Sheet3"/>
  <dimension ref="B3"/>
  <sheetViews>
    <sheetView workbookViewId="0">
      <selection activeCell="B3" sqref="B3"/>
    </sheetView>
  </sheetViews>
  <sheetFormatPr defaultRowHeight="14.5" x14ac:dyDescent="0.35"/>
  <sheetData>
    <row r="3" spans="2:2" x14ac:dyDescent="0.35">
      <c r="B3" t="e" cm="1">
        <f t="array" aca="1" ref="B3" ca="1">CircularModel()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InputC</vt:lpstr>
      <vt:lpstr>Calculation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Bodmer</dc:creator>
  <cp:lastModifiedBy>Edward Bodmer</cp:lastModifiedBy>
  <dcterms:created xsi:type="dcterms:W3CDTF">2026-08-15T12:08:52Z</dcterms:created>
  <dcterms:modified xsi:type="dcterms:W3CDTF">2026-08-16T13:20:59Z</dcterms:modified>
</cp:coreProperties>
</file>